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https://ssecom.sharepoint.com/sites/ssen-networks-dse/ES Sharepoint Site/Ofgem/ED2/E4 Losses/23-24/Evidence/"/>
    </mc:Choice>
  </mc:AlternateContent>
  <xr:revisionPtr revIDLastSave="6" documentId="8_{2C3340DC-D2B3-45F0-AF61-C337EF2FBB0D}" xr6:coauthVersionLast="47" xr6:coauthVersionMax="47" xr10:uidLastSave="{4DBEF9EE-418F-4F4C-BE1F-16A2DA04485F}"/>
  <bookViews>
    <workbookView minimized="1" xWindow="33000" yWindow="4200" windowWidth="21600" windowHeight="11265" tabRatio="601" firstSheet="4" activeTab="10" xr2:uid="{00000000-000D-0000-FFFF-FFFF00000000}"/>
  </bookViews>
  <sheets>
    <sheet name="Cover" sheetId="36" r:id="rId1"/>
    <sheet name="Changes Log" sheetId="37" r:id="rId2"/>
    <sheet name="Guidance" sheetId="28" r:id="rId3"/>
    <sheet name="Option summary" sheetId="29" r:id="rId4"/>
    <sheet name="Fixed Data" sheetId="48" r:id="rId5"/>
    <sheet name="Fixed Data - Inflation" sheetId="49" r:id="rId6"/>
    <sheet name="Risk Register" sheetId="39" r:id="rId7"/>
    <sheet name="Baseline Scenario" sheetId="44" r:id="rId8"/>
    <sheet name="Workings baseline" sheetId="27" r:id="rId9"/>
    <sheet name="Option 1" sheetId="45" r:id="rId10"/>
    <sheet name="Workings 1" sheetId="32" r:id="rId11"/>
    <sheet name="Option 2" sheetId="50" r:id="rId12"/>
    <sheet name="Workings 2" sheetId="51"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_______hom1" localSheetId="1" hidden="1">{#N/A,#N/A,FALSE,"Assessment";#N/A,#N/A,FALSE,"Staffing";#N/A,#N/A,FALSE,"Hires";#N/A,#N/A,FALSE,"Assumptions"}</definedName>
    <definedName name="________hom1" localSheetId="5" hidden="1">{#N/A,#N/A,FALSE,"Assessment";#N/A,#N/A,FALSE,"Staffing";#N/A,#N/A,FALSE,"Hires";#N/A,#N/A,FALSE,"Assumptions"}</definedName>
    <definedName name="________hom1" hidden="1">{#N/A,#N/A,FALSE,"Assessment";#N/A,#N/A,FALSE,"Staffing";#N/A,#N/A,FALSE,"Hires";#N/A,#N/A,FALSE,"Assumptions"}</definedName>
    <definedName name="________k1" localSheetId="1" hidden="1">{#N/A,#N/A,FALSE,"Assessment";#N/A,#N/A,FALSE,"Staffing";#N/A,#N/A,FALSE,"Hires";#N/A,#N/A,FALSE,"Assumptions"}</definedName>
    <definedName name="________k1" localSheetId="5" hidden="1">{#N/A,#N/A,FALSE,"Assessment";#N/A,#N/A,FALSE,"Staffing";#N/A,#N/A,FALSE,"Hires";#N/A,#N/A,FALSE,"Assumptions"}</definedName>
    <definedName name="________k1" hidden="1">{#N/A,#N/A,FALSE,"Assessment";#N/A,#N/A,FALSE,"Staffing";#N/A,#N/A,FALSE,"Hires";#N/A,#N/A,FALSE,"Assumptions"}</definedName>
    <definedName name="________kk1" localSheetId="1" hidden="1">{#N/A,#N/A,FALSE,"Assessment";#N/A,#N/A,FALSE,"Staffing";#N/A,#N/A,FALSE,"Hires";#N/A,#N/A,FALSE,"Assumptions"}</definedName>
    <definedName name="________kk1" localSheetId="5" hidden="1">{#N/A,#N/A,FALSE,"Assessment";#N/A,#N/A,FALSE,"Staffing";#N/A,#N/A,FALSE,"Hires";#N/A,#N/A,FALSE,"Assumptions"}</definedName>
    <definedName name="________kk1" hidden="1">{#N/A,#N/A,FALSE,"Assessment";#N/A,#N/A,FALSE,"Staffing";#N/A,#N/A,FALSE,"Hires";#N/A,#N/A,FALSE,"Assumptions"}</definedName>
    <definedName name="________KKK1" localSheetId="1" hidden="1">{#N/A,#N/A,FALSE,"Assessment";#N/A,#N/A,FALSE,"Staffing";#N/A,#N/A,FALSE,"Hires";#N/A,#N/A,FALSE,"Assumptions"}</definedName>
    <definedName name="________KKK1" localSheetId="5" hidden="1">{#N/A,#N/A,FALSE,"Assessment";#N/A,#N/A,FALSE,"Staffing";#N/A,#N/A,FALSE,"Hires";#N/A,#N/A,FALSE,"Assumptions"}</definedName>
    <definedName name="________KKK1" hidden="1">{#N/A,#N/A,FALSE,"Assessment";#N/A,#N/A,FALSE,"Staffing";#N/A,#N/A,FALSE,"Hires";#N/A,#N/A,FALSE,"Assumptions"}</definedName>
    <definedName name="________w2" localSheetId="1"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1"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1" hidden="1">{"holdco",#N/A,FALSE,"Summary Financials";"holdco",#N/A,FALSE,"Summary Financials"}</definedName>
    <definedName name="________wr9" localSheetId="5" hidden="1">{"holdco",#N/A,FALSE,"Summary Financials";"holdco",#N/A,FALSE,"Summary Financials"}</definedName>
    <definedName name="________wr9" hidden="1">{"holdco",#N/A,FALSE,"Summary Financials";"holdco",#N/A,FALSE,"Summary Financials"}</definedName>
    <definedName name="________wrn1" localSheetId="1" hidden="1">{"holdco",#N/A,FALSE,"Summary Financials";"holdco",#N/A,FALSE,"Summary Financials"}</definedName>
    <definedName name="________wrn1" localSheetId="5" hidden="1">{"holdco",#N/A,FALSE,"Summary Financials";"holdco",#N/A,FALSE,"Summary Financials"}</definedName>
    <definedName name="________wrn1" hidden="1">{"holdco",#N/A,FALSE,"Summary Financials";"holdco",#N/A,FALSE,"Summary Financials"}</definedName>
    <definedName name="________wrn2" localSheetId="1" hidden="1">{"holdco",#N/A,FALSE,"Summary Financials";"holdco",#N/A,FALSE,"Summary Financials"}</definedName>
    <definedName name="________wrn2" localSheetId="5" hidden="1">{"holdco",#N/A,FALSE,"Summary Financials";"holdco",#N/A,FALSE,"Summary Financials"}</definedName>
    <definedName name="________wrn2" hidden="1">{"holdco",#N/A,FALSE,"Summary Financials";"holdco",#N/A,FALSE,"Summary Financials"}</definedName>
    <definedName name="________wrn3" localSheetId="1" hidden="1">{"holdco",#N/A,FALSE,"Summary Financials";"holdco",#N/A,FALSE,"Summary Financials"}</definedName>
    <definedName name="________wrn3" localSheetId="5" hidden="1">{"holdco",#N/A,FALSE,"Summary Financials";"holdco",#N/A,FALSE,"Summary Financials"}</definedName>
    <definedName name="________wrn3" hidden="1">{"holdco",#N/A,FALSE,"Summary Financials";"holdco",#N/A,FALSE,"Summary Financials"}</definedName>
    <definedName name="________wrn7" localSheetId="1"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1" hidden="1">{"holdco",#N/A,FALSE,"Summary Financials";"holdco",#N/A,FALSE,"Summary Financials"}</definedName>
    <definedName name="________wrn8" localSheetId="5" hidden="1">{"holdco",#N/A,FALSE,"Summary Financials";"holdco",#N/A,FALSE,"Summary Financials"}</definedName>
    <definedName name="________wrn8" hidden="1">{"holdco",#N/A,FALSE,"Summary Financials";"holdco",#N/A,FALSE,"Summary Financials"}</definedName>
    <definedName name="_______bb2" localSheetId="1" hidden="1">{#N/A,#N/A,FALSE,"PRJCTED MNTHLY QTY's"}</definedName>
    <definedName name="_______bb2" localSheetId="5" hidden="1">{#N/A,#N/A,FALSE,"PRJCTED MNTHLY QTY's"}</definedName>
    <definedName name="_______bb2" hidden="1">{#N/A,#N/A,FALSE,"PRJCTED MNTHLY QTY's"}</definedName>
    <definedName name="_______Lee5" localSheetId="1" hidden="1">{#VALUE!,#N/A,FALSE,0}</definedName>
    <definedName name="_______Lee5" localSheetId="5" hidden="1">{#VALUE!,#N/A,FALSE,0}</definedName>
    <definedName name="_______Lee5" hidden="1">{#VALUE!,#N/A,FALSE,0}</definedName>
    <definedName name="______hom1" localSheetId="1" hidden="1">{#N/A,#N/A,FALSE,"Assessment";#N/A,#N/A,FALSE,"Staffing";#N/A,#N/A,FALSE,"Hires";#N/A,#N/A,FALSE,"Assumptions"}</definedName>
    <definedName name="______hom1" localSheetId="5" hidden="1">{#N/A,#N/A,FALSE,"Assessment";#N/A,#N/A,FALSE,"Staffing";#N/A,#N/A,FALSE,"Hires";#N/A,#N/A,FALSE,"Assumptions"}</definedName>
    <definedName name="______hom1" hidden="1">{#N/A,#N/A,FALSE,"Assessment";#N/A,#N/A,FALSE,"Staffing";#N/A,#N/A,FALSE,"Hires";#N/A,#N/A,FALSE,"Assumptions"}</definedName>
    <definedName name="______k1" localSheetId="1" hidden="1">{#N/A,#N/A,FALSE,"Assessment";#N/A,#N/A,FALSE,"Staffing";#N/A,#N/A,FALSE,"Hires";#N/A,#N/A,FALSE,"Assumptions"}</definedName>
    <definedName name="______k1" localSheetId="5" hidden="1">{#N/A,#N/A,FALSE,"Assessment";#N/A,#N/A,FALSE,"Staffing";#N/A,#N/A,FALSE,"Hires";#N/A,#N/A,FALSE,"Assumptions"}</definedName>
    <definedName name="______k1" hidden="1">{#N/A,#N/A,FALSE,"Assessment";#N/A,#N/A,FALSE,"Staffing";#N/A,#N/A,FALSE,"Hires";#N/A,#N/A,FALSE,"Assumptions"}</definedName>
    <definedName name="______kk1" localSheetId="1" hidden="1">{#N/A,#N/A,FALSE,"Assessment";#N/A,#N/A,FALSE,"Staffing";#N/A,#N/A,FALSE,"Hires";#N/A,#N/A,FALSE,"Assumptions"}</definedName>
    <definedName name="______kk1" localSheetId="5" hidden="1">{#N/A,#N/A,FALSE,"Assessment";#N/A,#N/A,FALSE,"Staffing";#N/A,#N/A,FALSE,"Hires";#N/A,#N/A,FALSE,"Assumptions"}</definedName>
    <definedName name="______kk1" hidden="1">{#N/A,#N/A,FALSE,"Assessment";#N/A,#N/A,FALSE,"Staffing";#N/A,#N/A,FALSE,"Hires";#N/A,#N/A,FALSE,"Assumptions"}</definedName>
    <definedName name="______KKK1" localSheetId="1" hidden="1">{#N/A,#N/A,FALSE,"Assessment";#N/A,#N/A,FALSE,"Staffing";#N/A,#N/A,FALSE,"Hires";#N/A,#N/A,FALSE,"Assumptions"}</definedName>
    <definedName name="______KKK1" localSheetId="5" hidden="1">{#N/A,#N/A,FALSE,"Assessment";#N/A,#N/A,FALSE,"Staffing";#N/A,#N/A,FALSE,"Hires";#N/A,#N/A,FALSE,"Assumptions"}</definedName>
    <definedName name="______KKK1" hidden="1">{#N/A,#N/A,FALSE,"Assessment";#N/A,#N/A,FALSE,"Staffing";#N/A,#N/A,FALSE,"Hires";#N/A,#N/A,FALSE,"Assumptions"}</definedName>
    <definedName name="______w2" localSheetId="1"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1"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1" hidden="1">{"holdco",#N/A,FALSE,"Summary Financials";"holdco",#N/A,FALSE,"Summary Financials"}</definedName>
    <definedName name="______wr9" localSheetId="5" hidden="1">{"holdco",#N/A,FALSE,"Summary Financials";"holdco",#N/A,FALSE,"Summary Financials"}</definedName>
    <definedName name="______wr9" hidden="1">{"holdco",#N/A,FALSE,"Summary Financials";"holdco",#N/A,FALSE,"Summary Financials"}</definedName>
    <definedName name="______wrn1" localSheetId="1" hidden="1">{"holdco",#N/A,FALSE,"Summary Financials";"holdco",#N/A,FALSE,"Summary Financials"}</definedName>
    <definedName name="______wrn1" localSheetId="5" hidden="1">{"holdco",#N/A,FALSE,"Summary Financials";"holdco",#N/A,FALSE,"Summary Financials"}</definedName>
    <definedName name="______wrn1" hidden="1">{"holdco",#N/A,FALSE,"Summary Financials";"holdco",#N/A,FALSE,"Summary Financials"}</definedName>
    <definedName name="______wrn2" localSheetId="1" hidden="1">{"holdco",#N/A,FALSE,"Summary Financials";"holdco",#N/A,FALSE,"Summary Financials"}</definedName>
    <definedName name="______wrn2" localSheetId="5" hidden="1">{"holdco",#N/A,FALSE,"Summary Financials";"holdco",#N/A,FALSE,"Summary Financials"}</definedName>
    <definedName name="______wrn2" hidden="1">{"holdco",#N/A,FALSE,"Summary Financials";"holdco",#N/A,FALSE,"Summary Financials"}</definedName>
    <definedName name="______wrn3" localSheetId="1" hidden="1">{"holdco",#N/A,FALSE,"Summary Financials";"holdco",#N/A,FALSE,"Summary Financials"}</definedName>
    <definedName name="______wrn3" localSheetId="5" hidden="1">{"holdco",#N/A,FALSE,"Summary Financials";"holdco",#N/A,FALSE,"Summary Financials"}</definedName>
    <definedName name="______wrn3" hidden="1">{"holdco",#N/A,FALSE,"Summary Financials";"holdco",#N/A,FALSE,"Summary Financials"}</definedName>
    <definedName name="______wrn7" localSheetId="1"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1" hidden="1">{"holdco",#N/A,FALSE,"Summary Financials";"holdco",#N/A,FALSE,"Summary Financials"}</definedName>
    <definedName name="______wrn8" localSheetId="5" hidden="1">{"holdco",#N/A,FALSE,"Summary Financials";"holdco",#N/A,FALSE,"Summary Financials"}</definedName>
    <definedName name="______wrn8" hidden="1">{"holdco",#N/A,FALSE,"Summary Financials";"holdco",#N/A,FALSE,"Summary Financials"}</definedName>
    <definedName name="_____KKK1" localSheetId="1" hidden="1">{#N/A,#N/A,FALSE,"Assessment";#N/A,#N/A,FALSE,"Staffing";#N/A,#N/A,FALSE,"Hires";#N/A,#N/A,FALSE,"Assumptions"}</definedName>
    <definedName name="_____KKK1" localSheetId="5" hidden="1">{#N/A,#N/A,FALSE,"Assessment";#N/A,#N/A,FALSE,"Staffing";#N/A,#N/A,FALSE,"Hires";#N/A,#N/A,FALSE,"Assumptions"}</definedName>
    <definedName name="_____KKK1" hidden="1">{#N/A,#N/A,FALSE,"Assessment";#N/A,#N/A,FALSE,"Staffing";#N/A,#N/A,FALSE,"Hires";#N/A,#N/A,FALSE,"Assumptions"}</definedName>
    <definedName name="_____wrn1" localSheetId="1" hidden="1">{"holdco",#N/A,FALSE,"Summary Financials";"holdco",#N/A,FALSE,"Summary Financials"}</definedName>
    <definedName name="_____wrn1" localSheetId="5" hidden="1">{"holdco",#N/A,FALSE,"Summary Financials";"holdco",#N/A,FALSE,"Summary Financials"}</definedName>
    <definedName name="_____wrn1" hidden="1">{"holdco",#N/A,FALSE,"Summary Financials";"holdco",#N/A,FALSE,"Summary Financials"}</definedName>
    <definedName name="_____wrn2" localSheetId="1" hidden="1">{"holdco",#N/A,FALSE,"Summary Financials";"holdco",#N/A,FALSE,"Summary Financials"}</definedName>
    <definedName name="_____wrn2" localSheetId="5" hidden="1">{"holdco",#N/A,FALSE,"Summary Financials";"holdco",#N/A,FALSE,"Summary Financials"}</definedName>
    <definedName name="_____wrn2" hidden="1">{"holdco",#N/A,FALSE,"Summary Financials";"holdco",#N/A,FALSE,"Summary Financials"}</definedName>
    <definedName name="_____wrn3" localSheetId="1" hidden="1">{"holdco",#N/A,FALSE,"Summary Financials";"holdco",#N/A,FALSE,"Summary Financials"}</definedName>
    <definedName name="_____wrn3" localSheetId="5" hidden="1">{"holdco",#N/A,FALSE,"Summary Financials";"holdco",#N/A,FALSE,"Summary Financials"}</definedName>
    <definedName name="_____wrn3" hidden="1">{"holdco",#N/A,FALSE,"Summary Financials";"holdco",#N/A,FALSE,"Summary Financials"}</definedName>
    <definedName name="_____wrn7" localSheetId="1"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1" hidden="1">{"holdco",#N/A,FALSE,"Summary Financials";"holdco",#N/A,FALSE,"Summary Financials"}</definedName>
    <definedName name="_____wrn8" localSheetId="5" hidden="1">{"holdco",#N/A,FALSE,"Summary Financials";"holdco",#N/A,FALSE,"Summary Financials"}</definedName>
    <definedName name="_____wrn8" hidden="1">{"holdco",#N/A,FALSE,"Summary Financials";"holdco",#N/A,FALSE,"Summary Financials"}</definedName>
    <definedName name="__123Graph_B" hidden="1">'[1]Universal data'!#REF!</definedName>
    <definedName name="__123Graph_C" hidden="1">'[1]Universal data'!#REF!</definedName>
    <definedName name="__123Graph_D" hidden="1">'[1]Universal data'!#REF!</definedName>
    <definedName name="__123Graph_X" hidden="1">'[1]Universal data'!#REF!</definedName>
    <definedName name="__FDS_HYPERLINK_TOGGLE_STATE__" hidden="1">"ON"</definedName>
    <definedName name="__hom1" localSheetId="1" hidden="1">{#N/A,#N/A,FALSE,"Assessment";#N/A,#N/A,FALSE,"Staffing";#N/A,#N/A,FALSE,"Hires";#N/A,#N/A,FALSE,"Assumptions"}</definedName>
    <definedName name="__hom1" localSheetId="5"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1" hidden="1">{#N/A,#N/A,FALSE,"Assessment";#N/A,#N/A,FALSE,"Staffing";#N/A,#N/A,FALSE,"Hires";#N/A,#N/A,FALSE,"Assumptions"}</definedName>
    <definedName name="__kk1" localSheetId="5" hidden="1">{#N/A,#N/A,FALSE,"Assessment";#N/A,#N/A,FALSE,"Staffing";#N/A,#N/A,FALSE,"Hires";#N/A,#N/A,FALSE,"Assumptions"}</definedName>
    <definedName name="__kk1" hidden="1">{#N/A,#N/A,FALSE,"Assessment";#N/A,#N/A,FALSE,"Staffing";#N/A,#N/A,FALSE,"Hires";#N/A,#N/A,FALSE,"Assumptions"}</definedName>
    <definedName name="__KKK1" localSheetId="1" hidden="1">{#N/A,#N/A,FALSE,"Assessment";#N/A,#N/A,FALSE,"Staffing";#N/A,#N/A,FALSE,"Hires";#N/A,#N/A,FALSE,"Assumptions"}</definedName>
    <definedName name="__KKK1" localSheetId="5" hidden="1">{#N/A,#N/A,FALSE,"Assessment";#N/A,#N/A,FALSE,"Staffing";#N/A,#N/A,FALSE,"Hires";#N/A,#N/A,FALSE,"Assumptions"}</definedName>
    <definedName name="__KKK1" hidden="1">{#N/A,#N/A,FALSE,"Assessment";#N/A,#N/A,FALSE,"Staffing";#N/A,#N/A,FALSE,"Hires";#N/A,#N/A,FALSE,"Assumptions"}</definedName>
    <definedName name="__wrn1" localSheetId="1" hidden="1">{"holdco",#N/A,FALSE,"Summary Financials";"holdco",#N/A,FALSE,"Summary Financials"}</definedName>
    <definedName name="__wrn1" localSheetId="5" hidden="1">{"holdco",#N/A,FALSE,"Summary Financials";"holdco",#N/A,FALSE,"Summary Financials"}</definedName>
    <definedName name="__wrn1" hidden="1">{"holdco",#N/A,FALSE,"Summary Financials";"holdco",#N/A,FALSE,"Summary Financials"}</definedName>
    <definedName name="__wrn2" localSheetId="1" hidden="1">{"holdco",#N/A,FALSE,"Summary Financials";"holdco",#N/A,FALSE,"Summary Financials"}</definedName>
    <definedName name="__wrn2" localSheetId="5" hidden="1">{"holdco",#N/A,FALSE,"Summary Financials";"holdco",#N/A,FALSE,"Summary Financials"}</definedName>
    <definedName name="__wrn2" hidden="1">{"holdco",#N/A,FALSE,"Summary Financials";"holdco",#N/A,FALSE,"Summary Financials"}</definedName>
    <definedName name="__wrn3" localSheetId="1" hidden="1">{"holdco",#N/A,FALSE,"Summary Financials";"holdco",#N/A,FALSE,"Summary Financials"}</definedName>
    <definedName name="__wrn3" localSheetId="5" hidden="1">{"holdco",#N/A,FALSE,"Summary Financials";"holdco",#N/A,FALSE,"Summary Financials"}</definedName>
    <definedName name="__wrn3" hidden="1">{"holdco",#N/A,FALSE,"Summary Financials";"holdco",#N/A,FALSE,"Summary Financials"}</definedName>
    <definedName name="__wrn7" localSheetId="1"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1" hidden="1">{"holdco",#N/A,FALSE,"Summary Financials";"holdco",#N/A,FALSE,"Summary Financials"}</definedName>
    <definedName name="__wrn8" localSheetId="5" hidden="1">{"holdco",#N/A,FALSE,"Summary Financials";"holdco",#N/A,FALSE,"Summary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localSheetId="5" hidden="1">#REF!</definedName>
    <definedName name="_example" hidden="1">#REF!</definedName>
    <definedName name="_Fill" localSheetId="5" hidden="1">#REF!</definedName>
    <definedName name="_Fill" hidden="1">#REF!</definedName>
    <definedName name="_Key1" localSheetId="5" hidden="1">#REF!</definedName>
    <definedName name="_Key1" hidden="1">#REF!</definedName>
    <definedName name="_Key2" hidden="1">#REF!</definedName>
    <definedName name="_Order1" hidden="1">255</definedName>
    <definedName name="_Order2" hidden="1">0</definedName>
    <definedName name="_Sort" localSheetId="5" hidden="1">#REF!</definedName>
    <definedName name="_Sort" hidden="1">#REF!</definedName>
    <definedName name="a" localSheetId="1" hidden="1">{"staff",#N/A,FALSE,"Current Month"}</definedName>
    <definedName name="a" localSheetId="5" hidden="1">{"staff",#N/A,FALSE,"Current Month"}</definedName>
    <definedName name="a" hidden="1">{"staff",#N/A,FALSE,"Current Month"}</definedName>
    <definedName name="AAA_duser" hidden="1">"OFF"</definedName>
    <definedName name="AAB_GSPPG" hidden="1">"AAB_Goldman Sachs PPG Chart Utilities 1.0g"</definedName>
    <definedName name="AccessDatabase" hidden="1">"C:\DATA\KEVIN\MODELS\Model 0218.mdb"</definedName>
    <definedName name="ACwvu.CapersView." localSheetId="5" hidden="1">[3]Sheet1!#REF!</definedName>
    <definedName name="ACwvu.CapersView." hidden="1">[3]Sheet1!#REF!</definedName>
    <definedName name="ACwvu.Japan_Capers_Ed_Pub." localSheetId="5" hidden="1">#REF!</definedName>
    <definedName name="ACwvu.Japan_Capers_Ed_Pub." hidden="1">#REF!</definedName>
    <definedName name="ACwvu.KJP_CC." localSheetId="5" hidden="1">#REF!</definedName>
    <definedName name="ACwvu.KJP_CC." hidden="1">#REF!</definedName>
    <definedName name="b" localSheetId="1" hidden="1">{"staff",#N/A,FALSE,"Current Month"}</definedName>
    <definedName name="b" localSheetId="5" hidden="1">{"staff",#N/A,FALSE,"Current Month"}</definedName>
    <definedName name="b" hidden="1">{"staff",#N/A,FALSE,"Current Month"}</definedName>
    <definedName name="bb" localSheetId="1" hidden="1">{#N/A,#N/A,FALSE,"PRJCTED MNTHLY QTY's"}</definedName>
    <definedName name="bb" localSheetId="5" hidden="1">{#N/A,#N/A,FALSE,"PRJCTED MNTHLY QTY's"}</definedName>
    <definedName name="bb" hidden="1">{#N/A,#N/A,FALSE,"PRJCTED MNTHLY QTY's"}</definedName>
    <definedName name="bbbb" localSheetId="1" hidden="1">{#N/A,#N/A,FALSE,"PRJCTED QTRLY QTY's"}</definedName>
    <definedName name="bbbb" localSheetId="5" hidden="1">{#N/A,#N/A,FALSE,"PRJCTED QTRLY QTY's"}</definedName>
    <definedName name="bbbb" hidden="1">{#N/A,#N/A,FALSE,"PRJCTED QTRLY QTY's"}</definedName>
    <definedName name="bbbbbb" localSheetId="1" hidden="1">{#N/A,#N/A,FALSE,"PRJCTED QTRLY QTY's"}</definedName>
    <definedName name="bbbbbb" localSheetId="5" hidden="1">{#N/A,#N/A,FALSE,"PRJCTED QTRLY QTY's"}</definedName>
    <definedName name="bbbbbb" hidden="1">{#N/A,#N/A,FALSE,"PRJCTED QTRLY QTY's"}</definedName>
    <definedName name="BExEZ4HBCC06708765M8A06KCR7P" hidden="1">#N/A</definedName>
    <definedName name="BLPH1" hidden="1">[4]Sheet2!#REF!</definedName>
    <definedName name="BLPH10" localSheetId="5" hidden="1">#REF!</definedName>
    <definedName name="BLPH10" hidden="1">#REF!</definedName>
    <definedName name="BLPH100" localSheetId="5" hidden="1">#REF!</definedName>
    <definedName name="BLPH100" hidden="1">#REF!</definedName>
    <definedName name="BLPH101" localSheetId="5"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localSheetId="5" hidden="1">[4]Sheet2!#REF!</definedName>
    <definedName name="BLPH2" hidden="1">[4]Sheet2!#REF!</definedName>
    <definedName name="BLPH20" localSheetId="5" hidden="1">#REF!</definedName>
    <definedName name="BLPH20" hidden="1">#REF!</definedName>
    <definedName name="BLPH200" localSheetId="5" hidden="1">#REF!</definedName>
    <definedName name="BLPH200" hidden="1">#REF!</definedName>
    <definedName name="BLPH201" localSheetId="5"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'[5]Risk-Free Rate'!$AQ$15</definedName>
    <definedName name="BLPH210" localSheetId="5" hidden="1">#REF!</definedName>
    <definedName name="BLPH210" hidden="1">#REF!</definedName>
    <definedName name="BLPH211" localSheetId="5" hidden="1">#REF!</definedName>
    <definedName name="BLPH211" hidden="1">#REF!</definedName>
    <definedName name="BLPH212" localSheetId="5"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'[5]Risk-Free Rate'!$AN$15</definedName>
    <definedName name="BLPH220" localSheetId="5" hidden="1">#REF!</definedName>
    <definedName name="BLPH220" hidden="1">#REF!</definedName>
    <definedName name="BLPH221" localSheetId="5" hidden="1">#REF!</definedName>
    <definedName name="BLPH221" hidden="1">#REF!</definedName>
    <definedName name="BLPH222" localSheetId="5"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'[5]Risk-Free Rate'!$AK$15</definedName>
    <definedName name="BLPH230" localSheetId="5" hidden="1">#REF!</definedName>
    <definedName name="BLPH230" hidden="1">#REF!</definedName>
    <definedName name="BLPH231" localSheetId="5" hidden="1">#REF!</definedName>
    <definedName name="BLPH231" hidden="1">#REF!</definedName>
    <definedName name="BLPH232" localSheetId="5"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'[5]Risk-Free Rate'!$AH$15</definedName>
    <definedName name="BLPH240" localSheetId="5" hidden="1">#REF!</definedName>
    <definedName name="BLPH240" hidden="1">#REF!</definedName>
    <definedName name="BLPH241" localSheetId="5" hidden="1">#REF!</definedName>
    <definedName name="BLPH241" hidden="1">#REF!</definedName>
    <definedName name="BLPH242" localSheetId="5"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'[5]Risk-Free Rate'!$AE$15</definedName>
    <definedName name="BLPH250" localSheetId="5" hidden="1">#REF!</definedName>
    <definedName name="BLPH250" hidden="1">#REF!</definedName>
    <definedName name="BLPH251" localSheetId="5" hidden="1">#REF!</definedName>
    <definedName name="BLPH251" hidden="1">#REF!</definedName>
    <definedName name="BLPH252" localSheetId="5"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'[5]Risk-Free Rate'!$AB$15</definedName>
    <definedName name="BLPH260" localSheetId="5" hidden="1">#REF!</definedName>
    <definedName name="BLPH260" hidden="1">#REF!</definedName>
    <definedName name="BLPH261" localSheetId="5" hidden="1">#REF!</definedName>
    <definedName name="BLPH261" hidden="1">#REF!</definedName>
    <definedName name="BLPH262" localSheetId="5"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'[5]Risk-Free Rate'!$Y$15</definedName>
    <definedName name="BLPH270" localSheetId="5" hidden="1">#REF!</definedName>
    <definedName name="BLPH270" hidden="1">#REF!</definedName>
    <definedName name="BLPH271" localSheetId="5" hidden="1">#REF!</definedName>
    <definedName name="BLPH271" hidden="1">#REF!</definedName>
    <definedName name="BLPH272" localSheetId="5"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'[5]Risk-Free Rate'!$V$15</definedName>
    <definedName name="BLPH280" localSheetId="5" hidden="1">#REF!</definedName>
    <definedName name="BLPH280" hidden="1">#REF!</definedName>
    <definedName name="BLPH281" localSheetId="5" hidden="1">#REF!</definedName>
    <definedName name="BLPH281" hidden="1">#REF!</definedName>
    <definedName name="BLPH282" localSheetId="5"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'[5]Risk-Free Rate'!$S$15</definedName>
    <definedName name="BLPH290" localSheetId="5" hidden="1">#REF!</definedName>
    <definedName name="BLPH290" hidden="1">#REF!</definedName>
    <definedName name="BLPH291" localSheetId="5" hidden="1">#REF!</definedName>
    <definedName name="BLPH291" hidden="1">#REF!</definedName>
    <definedName name="BLPH292" localSheetId="5"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'[5]Risk-Free Rate'!$P$15</definedName>
    <definedName name="BLPH300" localSheetId="5" hidden="1">#REF!</definedName>
    <definedName name="BLPH300" hidden="1">#REF!</definedName>
    <definedName name="BLPH301" localSheetId="5" hidden="1">#REF!</definedName>
    <definedName name="BLPH301" hidden="1">#REF!</definedName>
    <definedName name="BLPH302" localSheetId="5"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'[5]Risk-Free Rate'!$M$15</definedName>
    <definedName name="BLPH310" localSheetId="5" hidden="1">#REF!</definedName>
    <definedName name="BLPH310" hidden="1">#REF!</definedName>
    <definedName name="BLPH311" localSheetId="5" hidden="1">#REF!</definedName>
    <definedName name="BLPH311" hidden="1">#REF!</definedName>
    <definedName name="BLPH312" localSheetId="5"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'[5]Risk-Free Rate'!$J$15</definedName>
    <definedName name="BLPH320" localSheetId="5" hidden="1">#REF!</definedName>
    <definedName name="BLPH320" hidden="1">#REF!</definedName>
    <definedName name="BLPH321" localSheetId="5" hidden="1">#REF!</definedName>
    <definedName name="BLPH321" hidden="1">#REF!</definedName>
    <definedName name="BLPH322" localSheetId="5"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'[5]Risk-Free Rate'!$G$15</definedName>
    <definedName name="BLPH330" localSheetId="5" hidden="1">#REF!</definedName>
    <definedName name="BLPH330" hidden="1">#REF!</definedName>
    <definedName name="BLPH331" localSheetId="5" hidden="1">#REF!</definedName>
    <definedName name="BLPH331" hidden="1">#REF!</definedName>
    <definedName name="BLPH332" localSheetId="5"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'[5]Risk-Free Rate'!$D$15</definedName>
    <definedName name="BLPH340" localSheetId="5" hidden="1">#REF!</definedName>
    <definedName name="BLPH340" hidden="1">#REF!</definedName>
    <definedName name="BLPH341" localSheetId="5" hidden="1">#REF!</definedName>
    <definedName name="BLPH341" hidden="1">#REF!</definedName>
    <definedName name="BLPH342" localSheetId="5"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'[5]Risk-Free Rate'!$A$15</definedName>
    <definedName name="BLPH350" localSheetId="5" hidden="1">#REF!</definedName>
    <definedName name="BLPH350" hidden="1">#REF!</definedName>
    <definedName name="BLPH351" localSheetId="5" hidden="1">#REF!</definedName>
    <definedName name="BLPH351" hidden="1">#REF!</definedName>
    <definedName name="BLPH352" localSheetId="5"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5" hidden="1">[4]Sheet2!#REF!</definedName>
    <definedName name="BLPH5" hidden="1">[4]Sheet2!#REF!</definedName>
    <definedName name="BLPH50" localSheetId="5" hidden="1">#REF!</definedName>
    <definedName name="BLPH50" hidden="1">#REF!</definedName>
    <definedName name="BLPH51" localSheetId="5" hidden="1">#REF!</definedName>
    <definedName name="BLPH51" hidden="1">#REF!</definedName>
    <definedName name="BLPH52" localSheetId="5"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localSheetId="5" hidden="1">[3]Sheet1!#REF!</definedName>
    <definedName name="Cwvu.CapersView." hidden="1">[3]Sheet1!#REF!</definedName>
    <definedName name="Cwvu.Japan_Capers_Ed_Pub." localSheetId="5" hidden="1">[3]Sheet1!#REF!</definedName>
    <definedName name="Cwvu.Japan_Capers_Ed_Pub." hidden="1">[3]Sheet1!#REF!</definedName>
    <definedName name="DecimalPlaces" localSheetId="5">'[6]Fixed Inputs'!$B$80</definedName>
    <definedName name="DecimalPlaces">'[7]Fixed Inputs'!$B$80</definedName>
    <definedName name="f" localSheetId="1" hidden="1">{"'PRODUCTIONCOST SHEET'!$B$3:$G$48"}</definedName>
    <definedName name="f" localSheetId="5" hidden="1">{"'PRODUCTIONCOST SHEET'!$B$3:$G$48"}</definedName>
    <definedName name="f" hidden="1">{"'PRODUCTIONCOST SHEET'!$B$3:$G$48"}</definedName>
    <definedName name="ff" localSheetId="1" hidden="1">{#N/A,#N/A,FALSE,"PRJCTED MNTHLY QTY's"}</definedName>
    <definedName name="ff" localSheetId="5" hidden="1">{#N/A,#N/A,FALSE,"PRJCTED MNTHLY QTY's"}</definedName>
    <definedName name="ff" hidden="1">{#N/A,#N/A,FALSE,"PRJCTED MNTHLY QTY's"}</definedName>
    <definedName name="fffff" localSheetId="1" hidden="1">{#N/A,#N/A,FALSE,"PRJCTED QTRLY QTY's"}</definedName>
    <definedName name="fffff" localSheetId="5" hidden="1">{#N/A,#N/A,FALSE,"PRJCTED QTRLY QTY's"}</definedName>
    <definedName name="fffff" hidden="1">{#N/A,#N/A,FALSE,"PRJCTED QTRLY QTY's"}</definedName>
    <definedName name="Forecast_Profile_No_Int_1" localSheetId="5">'[6]NARM3 - ED2 NARM Profiles'!$T$7:$X$10</definedName>
    <definedName name="Forecast_Profile_No_Int_1">'[7]NARM3 - ED2 NARM Profiles'!$T$7:$X$10</definedName>
    <definedName name="Forecast_Profile_No_Int_10" localSheetId="5">'[6]NARM3 - ED2 NARM Profiles'!$T$79:$X$82</definedName>
    <definedName name="Forecast_Profile_No_Int_10">'[7]NARM3 - ED2 NARM Profiles'!$T$79:$X$82</definedName>
    <definedName name="Forecast_Profile_No_Int_11" localSheetId="5">'[6]NARM3 - ED2 NARM Profiles'!$T$87:$X$90</definedName>
    <definedName name="Forecast_Profile_No_Int_11">'[7]NARM3 - ED2 NARM Profiles'!$T$87:$X$90</definedName>
    <definedName name="Forecast_Profile_No_Int_12" localSheetId="5">'[6]NARM3 - ED2 NARM Profiles'!$T$95:$X$98</definedName>
    <definedName name="Forecast_Profile_No_Int_12">'[7]NARM3 - ED2 NARM Profiles'!$T$95:$X$98</definedName>
    <definedName name="Forecast_Profile_No_Int_13" localSheetId="5">'[6]NARM3 - ED2 NARM Profiles'!$T$103:$X$106</definedName>
    <definedName name="Forecast_Profile_No_Int_13">'[7]NARM3 - ED2 NARM Profiles'!$T$103:$X$106</definedName>
    <definedName name="Forecast_Profile_No_Int_14" localSheetId="5">'[6]NARM3 - ED2 NARM Profiles'!$T$111:$X$114</definedName>
    <definedName name="Forecast_Profile_No_Int_14">'[7]NARM3 - ED2 NARM Profiles'!$T$111:$X$114</definedName>
    <definedName name="Forecast_Profile_No_Int_15" localSheetId="5">'[6]NARM3 - ED2 NARM Profiles'!$T$119:$X$122</definedName>
    <definedName name="Forecast_Profile_No_Int_15">'[7]NARM3 - ED2 NARM Profiles'!$T$119:$X$122</definedName>
    <definedName name="Forecast_Profile_No_Int_16" localSheetId="5">'[6]NARM3 - ED2 NARM Profiles'!$T$127:$X$130</definedName>
    <definedName name="Forecast_Profile_No_Int_16">'[7]NARM3 - ED2 NARM Profiles'!$T$127:$X$130</definedName>
    <definedName name="Forecast_Profile_No_Int_17" localSheetId="5">'[6]NARM3 - ED2 NARM Profiles'!$T$135:$X$138</definedName>
    <definedName name="Forecast_Profile_No_Int_17">'[7]NARM3 - ED2 NARM Profiles'!$T$135:$X$138</definedName>
    <definedName name="Forecast_Profile_No_Int_18" localSheetId="5">'[6]NARM3 - ED2 NARM Profiles'!$T$143:$X$146</definedName>
    <definedName name="Forecast_Profile_No_Int_18">'[7]NARM3 - ED2 NARM Profiles'!$T$143:$X$146</definedName>
    <definedName name="Forecast_Profile_No_Int_19" localSheetId="5">'[6]NARM3 - ED2 NARM Profiles'!$T$151:$X$154</definedName>
    <definedName name="Forecast_Profile_No_Int_19">'[7]NARM3 - ED2 NARM Profiles'!$T$151:$X$154</definedName>
    <definedName name="Forecast_Profile_No_Int_2" localSheetId="5">'[6]NARM3 - ED2 NARM Profiles'!$T$15:$X$18</definedName>
    <definedName name="Forecast_Profile_No_Int_2">'[7]NARM3 - ED2 NARM Profiles'!$T$15:$X$18</definedName>
    <definedName name="Forecast_Profile_No_Int_20" localSheetId="5">'[6]NARM3 - ED2 NARM Profiles'!$T$159:$X$162</definedName>
    <definedName name="Forecast_Profile_No_Int_20">'[7]NARM3 - ED2 NARM Profiles'!$T$159:$X$162</definedName>
    <definedName name="Forecast_Profile_No_Int_21" localSheetId="5">'[6]NARM3 - ED2 NARM Profiles'!$T$167:$X$170</definedName>
    <definedName name="Forecast_Profile_No_Int_21">'[7]NARM3 - ED2 NARM Profiles'!$T$167:$X$170</definedName>
    <definedName name="Forecast_Profile_No_Int_22" localSheetId="5">'[6]NARM3 - ED2 NARM Profiles'!$T$175:$X$178</definedName>
    <definedName name="Forecast_Profile_No_Int_22">'[7]NARM3 - ED2 NARM Profiles'!$T$175:$X$178</definedName>
    <definedName name="Forecast_Profile_No_Int_23" localSheetId="5">'[6]NARM3 - ED2 NARM Profiles'!$T$183:$X$186</definedName>
    <definedName name="Forecast_Profile_No_Int_23">'[7]NARM3 - ED2 NARM Profiles'!$T$183:$X$186</definedName>
    <definedName name="Forecast_Profile_No_Int_24" localSheetId="5">'[6]NARM3 - ED2 NARM Profiles'!$T$191:$X$194</definedName>
    <definedName name="Forecast_Profile_No_Int_24">'[7]NARM3 - ED2 NARM Profiles'!$T$191:$X$194</definedName>
    <definedName name="Forecast_Profile_No_Int_25" localSheetId="5">'[6]NARM3 - ED2 NARM Profiles'!$T$199:$X$202</definedName>
    <definedName name="Forecast_Profile_No_Int_25">'[7]NARM3 - ED2 NARM Profiles'!$T$199:$X$202</definedName>
    <definedName name="Forecast_Profile_No_Int_26" localSheetId="5">'[6]NARM3 - ED2 NARM Profiles'!$T$207:$X$210</definedName>
    <definedName name="Forecast_Profile_No_Int_26">'[7]NARM3 - ED2 NARM Profiles'!$T$207:$X$210</definedName>
    <definedName name="Forecast_Profile_No_Int_27" localSheetId="5">'[6]NARM3 - ED2 NARM Profiles'!$T$215:$X$218</definedName>
    <definedName name="Forecast_Profile_No_Int_27">'[7]NARM3 - ED2 NARM Profiles'!$T$215:$X$218</definedName>
    <definedName name="Forecast_Profile_No_Int_28" localSheetId="5">'[6]NARM3 - ED2 NARM Profiles'!$T$223:$X$226</definedName>
    <definedName name="Forecast_Profile_No_Int_28">'[7]NARM3 - ED2 NARM Profiles'!$T$223:$X$226</definedName>
    <definedName name="Forecast_Profile_No_Int_29" localSheetId="5">'[6]NARM3 - ED2 NARM Profiles'!$T$231:$X$234</definedName>
    <definedName name="Forecast_Profile_No_Int_29">'[7]NARM3 - ED2 NARM Profiles'!$T$231:$X$234</definedName>
    <definedName name="Forecast_Profile_No_Int_3" localSheetId="5">'[6]NARM3 - ED2 NARM Profiles'!$T$23:$X$26</definedName>
    <definedName name="Forecast_Profile_No_Int_3">'[7]NARM3 - ED2 NARM Profiles'!$T$23:$X$26</definedName>
    <definedName name="Forecast_Profile_No_Int_30" localSheetId="5">'[6]NARM3 - ED2 NARM Profiles'!$T$239:$X$242</definedName>
    <definedName name="Forecast_Profile_No_Int_30">'[7]NARM3 - ED2 NARM Profiles'!$T$239:$X$242</definedName>
    <definedName name="Forecast_Profile_No_Int_31" localSheetId="5">'[6]NARM3 - ED2 NARM Profiles'!$T$247:$X$250</definedName>
    <definedName name="Forecast_Profile_No_Int_31">'[7]NARM3 - ED2 NARM Profiles'!$T$247:$X$250</definedName>
    <definedName name="Forecast_Profile_No_Int_32" localSheetId="5">'[6]NARM3 - ED2 NARM Profiles'!$T$255:$X$258</definedName>
    <definedName name="Forecast_Profile_No_Int_32">'[7]NARM3 - ED2 NARM Profiles'!$T$255:$X$258</definedName>
    <definedName name="Forecast_Profile_No_Int_33" localSheetId="5">'[6]NARM3 - ED2 NARM Profiles'!$T$263:$X$266</definedName>
    <definedName name="Forecast_Profile_No_Int_33">'[7]NARM3 - ED2 NARM Profiles'!$T$263:$X$266</definedName>
    <definedName name="Forecast_Profile_No_Int_34" localSheetId="5">'[6]NARM3 - ED2 NARM Profiles'!$T$271:$X$274</definedName>
    <definedName name="Forecast_Profile_No_Int_34">'[7]NARM3 - ED2 NARM Profiles'!$T$271:$X$274</definedName>
    <definedName name="Forecast_Profile_No_Int_35" localSheetId="5">'[6]NARM3 - ED2 NARM Profiles'!$T$279:$X$282</definedName>
    <definedName name="Forecast_Profile_No_Int_35">'[7]NARM3 - ED2 NARM Profiles'!$T$279:$X$282</definedName>
    <definedName name="Forecast_Profile_No_Int_36" localSheetId="5">'[6]NARM3 - ED2 NARM Profiles'!$T$287:$X$290</definedName>
    <definedName name="Forecast_Profile_No_Int_36">'[7]NARM3 - ED2 NARM Profiles'!$T$287:$X$290</definedName>
    <definedName name="Forecast_Profile_No_Int_37" localSheetId="5">'[6]NARM3 - ED2 NARM Profiles'!$T$295:$X$298</definedName>
    <definedName name="Forecast_Profile_No_Int_37">'[7]NARM3 - ED2 NARM Profiles'!$T$295:$X$298</definedName>
    <definedName name="Forecast_Profile_No_Int_38" localSheetId="5">'[6]NARM3 - ED2 NARM Profiles'!$T$303:$X$306</definedName>
    <definedName name="Forecast_Profile_No_Int_38">'[7]NARM3 - ED2 NARM Profiles'!$T$303:$X$306</definedName>
    <definedName name="Forecast_Profile_No_Int_39" localSheetId="5">'[6]NARM3 - ED2 NARM Profiles'!$T$311:$X$314</definedName>
    <definedName name="Forecast_Profile_No_Int_39">'[7]NARM3 - ED2 NARM Profiles'!$T$311:$X$314</definedName>
    <definedName name="Forecast_Profile_No_Int_4" localSheetId="5">'[6]NARM3 - ED2 NARM Profiles'!$T$31:$X$34</definedName>
    <definedName name="Forecast_Profile_No_Int_4">'[7]NARM3 - ED2 NARM Profiles'!$T$31:$X$34</definedName>
    <definedName name="Forecast_Profile_No_Int_40" localSheetId="5">'[6]NARM3 - ED2 NARM Profiles'!$T$319:$X$322</definedName>
    <definedName name="Forecast_Profile_No_Int_40">'[7]NARM3 - ED2 NARM Profiles'!$T$319:$X$322</definedName>
    <definedName name="Forecast_Profile_No_Int_41" localSheetId="5">'[6]NARM3 - ED2 NARM Profiles'!$T$327:$X$330</definedName>
    <definedName name="Forecast_Profile_No_Int_41">'[7]NARM3 - ED2 NARM Profiles'!$T$327:$X$330</definedName>
    <definedName name="Forecast_Profile_No_Int_42" localSheetId="5">'[6]NARM3 - ED2 NARM Profiles'!$T$335:$X$338</definedName>
    <definedName name="Forecast_Profile_No_Int_42">'[7]NARM3 - ED2 NARM Profiles'!$T$335:$X$338</definedName>
    <definedName name="Forecast_Profile_No_Int_43" localSheetId="5">'[6]NARM3 - ED2 NARM Profiles'!$T$343:$X$346</definedName>
    <definedName name="Forecast_Profile_No_Int_43">'[7]NARM3 - ED2 NARM Profiles'!$T$343:$X$346</definedName>
    <definedName name="Forecast_Profile_No_Int_44" localSheetId="5">'[6]NARM3 - ED2 NARM Profiles'!$T$351:$X$354</definedName>
    <definedName name="Forecast_Profile_No_Int_44">'[7]NARM3 - ED2 NARM Profiles'!$T$351:$X$354</definedName>
    <definedName name="Forecast_Profile_No_Int_45" localSheetId="5">'[6]NARM3 - ED2 NARM Profiles'!$T$359:$X$362</definedName>
    <definedName name="Forecast_Profile_No_Int_45">'[7]NARM3 - ED2 NARM Profiles'!$T$359:$X$362</definedName>
    <definedName name="Forecast_Profile_No_Int_46" localSheetId="5">'[6]NARM3 - ED2 NARM Profiles'!$T$367:$X$370</definedName>
    <definedName name="Forecast_Profile_No_Int_46">'[7]NARM3 - ED2 NARM Profiles'!$T$367:$X$370</definedName>
    <definedName name="Forecast_Profile_No_Int_47" localSheetId="5">'[6]NARM3 - ED2 NARM Profiles'!$T$375:$X$378</definedName>
    <definedName name="Forecast_Profile_No_Int_47">'[7]NARM3 - ED2 NARM Profiles'!$T$375:$X$378</definedName>
    <definedName name="Forecast_Profile_No_Int_48" localSheetId="5">'[6]NARM3 - ED2 NARM Profiles'!$T$383:$X$386</definedName>
    <definedName name="Forecast_Profile_No_Int_48">'[7]NARM3 - ED2 NARM Profiles'!$T$383:$X$386</definedName>
    <definedName name="Forecast_Profile_No_Int_49" localSheetId="5">'[6]NARM3 - ED2 NARM Profiles'!$T$391:$X$394</definedName>
    <definedName name="Forecast_Profile_No_Int_49">'[7]NARM3 - ED2 NARM Profiles'!$T$391:$X$394</definedName>
    <definedName name="Forecast_Profile_No_Int_5" localSheetId="5">'[6]NARM3 - ED2 NARM Profiles'!$T$39:$X$42</definedName>
    <definedName name="Forecast_Profile_No_Int_5">'[7]NARM3 - ED2 NARM Profiles'!$T$39:$X$42</definedName>
    <definedName name="Forecast_Profile_No_Int_50" localSheetId="5">'[6]NARM3 - ED2 NARM Profiles'!$T$399:$X$402</definedName>
    <definedName name="Forecast_Profile_No_Int_50">'[7]NARM3 - ED2 NARM Profiles'!$T$399:$X$402</definedName>
    <definedName name="Forecast_Profile_No_Int_51" localSheetId="5">'[6]NARM3 - ED2 NARM Profiles'!$T$407:$X$410</definedName>
    <definedName name="Forecast_Profile_No_Int_51">'[7]NARM3 - ED2 NARM Profiles'!$T$407:$X$410</definedName>
    <definedName name="Forecast_Profile_No_Int_52" localSheetId="5">'[6]NARM3 - ED2 NARM Profiles'!$T$415:$X$418</definedName>
    <definedName name="Forecast_Profile_No_Int_52">'[7]NARM3 - ED2 NARM Profiles'!$T$415:$X$418</definedName>
    <definedName name="Forecast_Profile_No_Int_53" localSheetId="5">'[6]NARM3 - ED2 NARM Profiles'!$T$423:$X$426</definedName>
    <definedName name="Forecast_Profile_No_Int_53">'[7]NARM3 - ED2 NARM Profiles'!$T$423:$X$426</definedName>
    <definedName name="Forecast_Profile_No_Int_54" localSheetId="5">'[6]NARM3 - ED2 NARM Profiles'!$T$431:$X$434</definedName>
    <definedName name="Forecast_Profile_No_Int_54">'[7]NARM3 - ED2 NARM Profiles'!$T$431:$X$434</definedName>
    <definedName name="Forecast_Profile_No_Int_55" localSheetId="5">'[6]NARM3 - ED2 NARM Profiles'!$T$439:$X$442</definedName>
    <definedName name="Forecast_Profile_No_Int_55">'[7]NARM3 - ED2 NARM Profiles'!$T$439:$X$442</definedName>
    <definedName name="Forecast_Profile_No_Int_56" localSheetId="5">'[6]NARM3 - ED2 NARM Profiles'!$T$447:$X$450</definedName>
    <definedName name="Forecast_Profile_No_Int_56">'[7]NARM3 - ED2 NARM Profiles'!$T$447:$X$450</definedName>
    <definedName name="Forecast_Profile_No_Int_57" localSheetId="5">'[6]NARM3 - ED2 NARM Profiles'!$T$455:$X$458</definedName>
    <definedName name="Forecast_Profile_No_Int_57">'[7]NARM3 - ED2 NARM Profiles'!$T$455:$X$458</definedName>
    <definedName name="Forecast_Profile_No_Int_58" localSheetId="5">'[6]NARM3 - ED2 NARM Profiles'!$T$463:$X$466</definedName>
    <definedName name="Forecast_Profile_No_Int_58">'[7]NARM3 - ED2 NARM Profiles'!$T$463:$X$466</definedName>
    <definedName name="Forecast_Profile_No_Int_59" localSheetId="5">'[6]NARM3 - ED2 NARM Profiles'!$T$471:$X$474</definedName>
    <definedName name="Forecast_Profile_No_Int_59">'[7]NARM3 - ED2 NARM Profiles'!$T$471:$X$474</definedName>
    <definedName name="Forecast_Profile_No_Int_6" localSheetId="5">'[6]NARM3 - ED2 NARM Profiles'!$T$47:$X$50</definedName>
    <definedName name="Forecast_Profile_No_Int_6">'[7]NARM3 - ED2 NARM Profiles'!$T$47:$X$50</definedName>
    <definedName name="Forecast_Profile_No_Int_60" localSheetId="5">'[6]NARM3 - ED2 NARM Profiles'!$T$479:$X$482</definedName>
    <definedName name="Forecast_Profile_No_Int_60">'[7]NARM3 - ED2 NARM Profiles'!$T$479:$X$482</definedName>
    <definedName name="Forecast_Profile_No_Int_61" localSheetId="5">'[6]NARM3 - ED2 NARM Profiles'!$T$487:$X$490</definedName>
    <definedName name="Forecast_Profile_No_Int_61">'[7]NARM3 - ED2 NARM Profiles'!$T$487:$X$490</definedName>
    <definedName name="Forecast_Profile_No_Int_7" localSheetId="5">'[6]NARM3 - ED2 NARM Profiles'!$T$55:$X$58</definedName>
    <definedName name="Forecast_Profile_No_Int_7">'[7]NARM3 - ED2 NARM Profiles'!$T$55:$X$58</definedName>
    <definedName name="Forecast_Profile_No_Int_8" localSheetId="5">'[6]NARM3 - ED2 NARM Profiles'!$T$63:$X$66</definedName>
    <definedName name="Forecast_Profile_No_Int_8">'[7]NARM3 - ED2 NARM Profiles'!$T$63:$X$66</definedName>
    <definedName name="Forecast_Profile_No_Int_9" localSheetId="5">'[6]NARM3 - ED2 NARM Profiles'!$T$71:$X$74</definedName>
    <definedName name="Forecast_Profile_No_Int_9">'[7]NARM3 - ED2 NARM Profiles'!$T$71:$X$74</definedName>
    <definedName name="gjk" localSheetId="1" hidden="1">{#N/A,#N/A,FALSE,"DI 2 YEAR MASTER SCHEDULE"}</definedName>
    <definedName name="gjk" localSheetId="5" hidden="1">{#N/A,#N/A,FALSE,"DI 2 YEAR MASTER SCHEDULE"}</definedName>
    <definedName name="gjk" hidden="1">{#N/A,#N/A,FALSE,"DI 2 YEAR MASTER SCHEDULE"}</definedName>
    <definedName name="gwge" localSheetId="5" hidden="1">#REF!</definedName>
    <definedName name="gwge" hidden="1">#REF!</definedName>
    <definedName name="hh"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1" hidden="1">{"'PRODUCTIONCOST SHEET'!$B$3:$G$48"}</definedName>
    <definedName name="HTML_Control" localSheetId="5"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vestmentClass" localSheetId="4">'Fixed Data'!$E$28:$E$150</definedName>
    <definedName name="InvestmentClass">#REF!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khkjk" localSheetId="1" hidden="1">{"staff",#N/A,FALSE,"Current Month"}</definedName>
    <definedName name="khkjk" localSheetId="5" hidden="1">{"staff",#N/A,FALSE,"Current Month"}</definedName>
    <definedName name="khkjk" hidden="1">{"staff",#N/A,FALSE,"Current Month"}</definedName>
    <definedName name="l" localSheetId="1" hidden="1">{#N/A,#N/A,FALSE,"DI 2 YEAR MASTER SCHEDULE"}</definedName>
    <definedName name="l" localSheetId="5" hidden="1">{#N/A,#N/A,FALSE,"DI 2 YEAR MASTER SCHEDULE"}</definedName>
    <definedName name="l" hidden="1">{#N/A,#N/A,FALSE,"DI 2 YEAR MASTER SCHEDULE"}</definedName>
    <definedName name="ListOffset" hidden="1">1</definedName>
    <definedName name="lkl" localSheetId="1" hidden="1">{#N/A,#N/A,FALSE,"DI 2 YEAR MASTER SCHEDULE"}</definedName>
    <definedName name="lkl" localSheetId="5" hidden="1">{#N/A,#N/A,FALSE,"DI 2 YEAR MASTER SCHEDULE"}</definedName>
    <definedName name="lkl" hidden="1">{#N/A,#N/A,FALSE,"DI 2 YEAR MASTER SCHEDULE"}</definedName>
    <definedName name="mm"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ame" localSheetId="5">'[6]Fixed Inputs'!$B$10</definedName>
    <definedName name="Name">'[7]Fixed Inputs'!$B$10</definedName>
    <definedName name="nn" localSheetId="1" hidden="1">{#N/A,#N/A,FALSE,"PRJCTED QTRLY $'s"}</definedName>
    <definedName name="nn" localSheetId="5" hidden="1">{#N/A,#N/A,FALSE,"PRJCTED QTRLY $'s"}</definedName>
    <definedName name="nn" hidden="1">{#N/A,#N/A,FALSE,"PRJCTED QTRLY $'s"}</definedName>
    <definedName name="odd" localSheetId="1" hidden="1">{"staff",#N/A,FALSE,"Current Month"}</definedName>
    <definedName name="odd" localSheetId="5" hidden="1">{"staff",#N/A,FALSE,"Current Month"}</definedName>
    <definedName name="odd" hidden="1">{"staff",#N/A,FALSE,"Current Month"}</definedName>
    <definedName name="OutputList" localSheetId="4">'Fixed Data'!$G$28:$G$53</definedName>
    <definedName name="OutputList">#REF!</definedName>
    <definedName name="Pal_Workbook_GUID" hidden="1">"LJ9YVKRJVQ1A1KNUG7XIT5A9"</definedName>
    <definedName name="qs" localSheetId="1" hidden="1">{#N/A,#N/A,FALSE,"PRJCTED MNTHLY QTY's"}</definedName>
    <definedName name="qs" localSheetId="5" hidden="1">{#N/A,#N/A,FALSE,"PRJCTED MNTHLY QTY's"}</definedName>
    <definedName name="qs" hidden="1">{#N/A,#N/A,FALSE,"PRJCTED MNTHLY QTY's"}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Output"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localSheetId="5" hidden="1">#REF!</definedName>
    <definedName name="Rwvu.CapersView." hidden="1">#REF!</definedName>
    <definedName name="Rwvu.Japan_Capers_Ed_Pub." localSheetId="5" hidden="1">#REF!</definedName>
    <definedName name="Rwvu.Japan_Capers_Ed_Pub." hidden="1">#REF!</definedName>
    <definedName name="Rwvu.KJP_CC." localSheetId="5"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wvu.CapersView." localSheetId="5" hidden="1">[3]Sheet1!#REF!</definedName>
    <definedName name="Swvu.CapersView." hidden="1">[3]Sheet1!#REF!</definedName>
    <definedName name="Swvu.Japan_Capers_Ed_Pub." localSheetId="5" hidden="1">#REF!</definedName>
    <definedName name="Swvu.Japan_Capers_Ed_Pub." hidden="1">#REF!</definedName>
    <definedName name="Swvu.KJP_CC." localSheetId="5" hidden="1">#REF!</definedName>
    <definedName name="Swvu.KJP_CC." hidden="1">#REF!</definedName>
    <definedName name="Targets_Asset_Refurbishment_1" localSheetId="5">'[6]NARM3 - ED2 NARM Profiles'!$AO$7:$AS$10</definedName>
    <definedName name="Targets_Asset_Refurbishment_1">'[7]NARM3 - ED2 NARM Profiles'!$AO$7:$AS$10</definedName>
    <definedName name="Targets_Asset_Refurbishment_10" localSheetId="5">'[6]NARM3 - ED2 NARM Profiles'!$AO$79:$AS$82</definedName>
    <definedName name="Targets_Asset_Refurbishment_10">'[7]NARM3 - ED2 NARM Profiles'!$AO$79:$AS$82</definedName>
    <definedName name="Targets_Asset_Refurbishment_11" localSheetId="5">'[6]NARM3 - ED2 NARM Profiles'!$AO$87:$AS$90</definedName>
    <definedName name="Targets_Asset_Refurbishment_11">'[7]NARM3 - ED2 NARM Profiles'!$AO$87:$AS$90</definedName>
    <definedName name="Targets_Asset_Refurbishment_12" localSheetId="5">'[6]NARM3 - ED2 NARM Profiles'!$AO$95:$AS$98</definedName>
    <definedName name="Targets_Asset_Refurbishment_12">'[7]NARM3 - ED2 NARM Profiles'!$AO$95:$AS$98</definedName>
    <definedName name="Targets_Asset_Refurbishment_13" localSheetId="5">'[6]NARM3 - ED2 NARM Profiles'!$AO$103:$AS$106</definedName>
    <definedName name="Targets_Asset_Refurbishment_13">'[7]NARM3 - ED2 NARM Profiles'!$AO$103:$AS$106</definedName>
    <definedName name="Targets_Asset_Refurbishment_14" localSheetId="5">'[6]NARM3 - ED2 NARM Profiles'!$AO$111:$AS$114</definedName>
    <definedName name="Targets_Asset_Refurbishment_14">'[7]NARM3 - ED2 NARM Profiles'!$AO$111:$AS$114</definedName>
    <definedName name="Targets_Asset_Refurbishment_15" localSheetId="5">'[6]NARM3 - ED2 NARM Profiles'!$AO$119:$AS$122</definedName>
    <definedName name="Targets_Asset_Refurbishment_15">'[7]NARM3 - ED2 NARM Profiles'!$AO$119:$AS$122</definedName>
    <definedName name="Targets_Asset_Refurbishment_16" localSheetId="5">'[6]NARM3 - ED2 NARM Profiles'!$AO$127:$AS$130</definedName>
    <definedName name="Targets_Asset_Refurbishment_16">'[7]NARM3 - ED2 NARM Profiles'!$AO$127:$AS$130</definedName>
    <definedName name="Targets_Asset_Refurbishment_17" localSheetId="5">'[6]NARM3 - ED2 NARM Profiles'!$AO$135:$AS$138</definedName>
    <definedName name="Targets_Asset_Refurbishment_17">'[7]NARM3 - ED2 NARM Profiles'!$AO$135:$AS$138</definedName>
    <definedName name="Targets_Asset_Refurbishment_18" localSheetId="5">'[6]NARM3 - ED2 NARM Profiles'!$AO$143:$AS$146</definedName>
    <definedName name="Targets_Asset_Refurbishment_18">'[7]NARM3 - ED2 NARM Profiles'!$AO$143:$AS$146</definedName>
    <definedName name="Targets_Asset_Refurbishment_19" localSheetId="5">'[6]NARM3 - ED2 NARM Profiles'!$AO$151:$AS$154</definedName>
    <definedName name="Targets_Asset_Refurbishment_19">'[7]NARM3 - ED2 NARM Profiles'!$AO$151:$AS$154</definedName>
    <definedName name="Targets_Asset_Refurbishment_2" localSheetId="5">'[6]NARM3 - ED2 NARM Profiles'!$AO$15:$AS$18</definedName>
    <definedName name="Targets_Asset_Refurbishment_2">'[7]NARM3 - ED2 NARM Profiles'!$AO$15:$AS$18</definedName>
    <definedName name="Targets_Asset_Refurbishment_20" localSheetId="5">'[6]NARM3 - ED2 NARM Profiles'!$AO$159:$AS$162</definedName>
    <definedName name="Targets_Asset_Refurbishment_20">'[7]NARM3 - ED2 NARM Profiles'!$AO$159:$AS$162</definedName>
    <definedName name="Targets_Asset_Refurbishment_21" localSheetId="5">'[6]NARM3 - ED2 NARM Profiles'!$AO$167:$AS$170</definedName>
    <definedName name="Targets_Asset_Refurbishment_21">'[7]NARM3 - ED2 NARM Profiles'!$AO$167:$AS$170</definedName>
    <definedName name="Targets_Asset_Refurbishment_22" localSheetId="5">'[6]NARM3 - ED2 NARM Profiles'!$AO$175:$AS$178</definedName>
    <definedName name="Targets_Asset_Refurbishment_22">'[7]NARM3 - ED2 NARM Profiles'!$AO$175:$AS$178</definedName>
    <definedName name="Targets_Asset_Refurbishment_23" localSheetId="5">'[6]NARM3 - ED2 NARM Profiles'!$AO$183:$AS$186</definedName>
    <definedName name="Targets_Asset_Refurbishment_23">'[7]NARM3 - ED2 NARM Profiles'!$AO$183:$AS$186</definedName>
    <definedName name="Targets_Asset_Refurbishment_24" localSheetId="5">'[6]NARM3 - ED2 NARM Profiles'!$AO$191:$AS$194</definedName>
    <definedName name="Targets_Asset_Refurbishment_24">'[7]NARM3 - ED2 NARM Profiles'!$AO$191:$AS$194</definedName>
    <definedName name="Targets_Asset_Refurbishment_25" localSheetId="5">'[6]NARM3 - ED2 NARM Profiles'!$AO$199:$AS$202</definedName>
    <definedName name="Targets_Asset_Refurbishment_25">'[7]NARM3 - ED2 NARM Profiles'!$AO$199:$AS$202</definedName>
    <definedName name="Targets_Asset_Refurbishment_26" localSheetId="5">'[6]NARM3 - ED2 NARM Profiles'!$AO$207:$AS$210</definedName>
    <definedName name="Targets_Asset_Refurbishment_26">'[7]NARM3 - ED2 NARM Profiles'!$AO$207:$AS$210</definedName>
    <definedName name="Targets_Asset_Refurbishment_27" localSheetId="5">'[6]NARM3 - ED2 NARM Profiles'!$AO$215:$AS$218</definedName>
    <definedName name="Targets_Asset_Refurbishment_27">'[7]NARM3 - ED2 NARM Profiles'!$AO$215:$AS$218</definedName>
    <definedName name="Targets_Asset_Refurbishment_28" localSheetId="5">'[6]NARM3 - ED2 NARM Profiles'!$AO$223:$AS$226</definedName>
    <definedName name="Targets_Asset_Refurbishment_28">'[7]NARM3 - ED2 NARM Profiles'!$AO$223:$AS$226</definedName>
    <definedName name="Targets_Asset_Refurbishment_29" localSheetId="5">'[6]NARM3 - ED2 NARM Profiles'!$AO$231:$AS$234</definedName>
    <definedName name="Targets_Asset_Refurbishment_29">'[7]NARM3 - ED2 NARM Profiles'!$AO$231:$AS$234</definedName>
    <definedName name="Targets_Asset_Refurbishment_3" localSheetId="5">'[6]NARM3 - ED2 NARM Profiles'!$AO$23:$AS$26</definedName>
    <definedName name="Targets_Asset_Refurbishment_3">'[7]NARM3 - ED2 NARM Profiles'!$AO$23:$AS$26</definedName>
    <definedName name="Targets_Asset_Refurbishment_30" localSheetId="5">'[6]NARM3 - ED2 NARM Profiles'!$AO$239:$AS$242</definedName>
    <definedName name="Targets_Asset_Refurbishment_30">'[7]NARM3 - ED2 NARM Profiles'!$AO$239:$AS$242</definedName>
    <definedName name="Targets_Asset_Refurbishment_31" localSheetId="5">'[6]NARM3 - ED2 NARM Profiles'!$AO$247:$AS$250</definedName>
    <definedName name="Targets_Asset_Refurbishment_31">'[7]NARM3 - ED2 NARM Profiles'!$AO$247:$AS$250</definedName>
    <definedName name="Targets_Asset_Refurbishment_32" localSheetId="5">'[6]NARM3 - ED2 NARM Profiles'!$AO$255:$AS$258</definedName>
    <definedName name="Targets_Asset_Refurbishment_32">'[7]NARM3 - ED2 NARM Profiles'!$AO$255:$AS$258</definedName>
    <definedName name="Targets_Asset_Refurbishment_33" localSheetId="5">'[6]NARM3 - ED2 NARM Profiles'!$AO$263:$AS$266</definedName>
    <definedName name="Targets_Asset_Refurbishment_33">'[7]NARM3 - ED2 NARM Profiles'!$AO$263:$AS$266</definedName>
    <definedName name="Targets_Asset_Refurbishment_34" localSheetId="5">'[6]NARM3 - ED2 NARM Profiles'!$AO$271:$AS$274</definedName>
    <definedName name="Targets_Asset_Refurbishment_34">'[7]NARM3 - ED2 NARM Profiles'!$AO$271:$AS$274</definedName>
    <definedName name="Targets_Asset_Refurbishment_35" localSheetId="5">'[6]NARM3 - ED2 NARM Profiles'!$AO$279:$AS$282</definedName>
    <definedName name="Targets_Asset_Refurbishment_35">'[7]NARM3 - ED2 NARM Profiles'!$AO$279:$AS$282</definedName>
    <definedName name="Targets_Asset_Refurbishment_36" localSheetId="5">'[6]NARM3 - ED2 NARM Profiles'!$AO$287:$AS$290</definedName>
    <definedName name="Targets_Asset_Refurbishment_36">'[7]NARM3 - ED2 NARM Profiles'!$AO$287:$AS$290</definedName>
    <definedName name="Targets_Asset_Refurbishment_37" localSheetId="5">'[6]NARM3 - ED2 NARM Profiles'!$AO$295:$AS$298</definedName>
    <definedName name="Targets_Asset_Refurbishment_37">'[7]NARM3 - ED2 NARM Profiles'!$AO$295:$AS$298</definedName>
    <definedName name="Targets_Asset_Refurbishment_38" localSheetId="5">'[6]NARM3 - ED2 NARM Profiles'!$AO$303:$AS$306</definedName>
    <definedName name="Targets_Asset_Refurbishment_38">'[7]NARM3 - ED2 NARM Profiles'!$AO$303:$AS$306</definedName>
    <definedName name="Targets_Asset_Refurbishment_39" localSheetId="5">'[6]NARM3 - ED2 NARM Profiles'!$AO$311:$AS$314</definedName>
    <definedName name="Targets_Asset_Refurbishment_39">'[7]NARM3 - ED2 NARM Profiles'!$AO$311:$AS$314</definedName>
    <definedName name="Targets_Asset_Refurbishment_4" localSheetId="5">'[6]NARM3 - ED2 NARM Profiles'!$AO$31:$AS$34</definedName>
    <definedName name="Targets_Asset_Refurbishment_4">'[7]NARM3 - ED2 NARM Profiles'!$AO$31:$AS$34</definedName>
    <definedName name="Targets_Asset_Refurbishment_40" localSheetId="5">'[6]NARM3 - ED2 NARM Profiles'!$AO$319:$AS$322</definedName>
    <definedName name="Targets_Asset_Refurbishment_40">'[7]NARM3 - ED2 NARM Profiles'!$AO$319:$AS$322</definedName>
    <definedName name="Targets_Asset_Refurbishment_41" localSheetId="5">'[6]NARM3 - ED2 NARM Profiles'!$AO$327:$AS$330</definedName>
    <definedName name="Targets_Asset_Refurbishment_41">'[7]NARM3 - ED2 NARM Profiles'!$AO$327:$AS$330</definedName>
    <definedName name="Targets_Asset_Refurbishment_42" localSheetId="5">'[6]NARM3 - ED2 NARM Profiles'!$AO$335:$AS$338</definedName>
    <definedName name="Targets_Asset_Refurbishment_42">'[7]NARM3 - ED2 NARM Profiles'!$AO$335:$AS$338</definedName>
    <definedName name="Targets_Asset_Refurbishment_43" localSheetId="5">'[6]NARM3 - ED2 NARM Profiles'!$AO$343:$AS$346</definedName>
    <definedName name="Targets_Asset_Refurbishment_43">'[7]NARM3 - ED2 NARM Profiles'!$AO$343:$AS$346</definedName>
    <definedName name="Targets_Asset_Refurbishment_44" localSheetId="5">'[6]NARM3 - ED2 NARM Profiles'!$AO$351:$AS$354</definedName>
    <definedName name="Targets_Asset_Refurbishment_44">'[7]NARM3 - ED2 NARM Profiles'!$AO$351:$AS$354</definedName>
    <definedName name="Targets_Asset_Refurbishment_45" localSheetId="5">'[6]NARM3 - ED2 NARM Profiles'!$AO$359:$AS$362</definedName>
    <definedName name="Targets_Asset_Refurbishment_45">'[7]NARM3 - ED2 NARM Profiles'!$AO$359:$AS$362</definedName>
    <definedName name="Targets_Asset_Refurbishment_46" localSheetId="5">'[6]NARM3 - ED2 NARM Profiles'!$AO$367:$AS$370</definedName>
    <definedName name="Targets_Asset_Refurbishment_46">'[7]NARM3 - ED2 NARM Profiles'!$AO$367:$AS$370</definedName>
    <definedName name="Targets_Asset_Refurbishment_47" localSheetId="5">'[6]NARM3 - ED2 NARM Profiles'!$AO$375:$AS$378</definedName>
    <definedName name="Targets_Asset_Refurbishment_47">'[7]NARM3 - ED2 NARM Profiles'!$AO$375:$AS$378</definedName>
    <definedName name="Targets_Asset_Refurbishment_48" localSheetId="5">'[6]NARM3 - ED2 NARM Profiles'!$AO$383:$AS$386</definedName>
    <definedName name="Targets_Asset_Refurbishment_48">'[7]NARM3 - ED2 NARM Profiles'!$AO$383:$AS$386</definedName>
    <definedName name="Targets_Asset_Refurbishment_49" localSheetId="5">'[6]NARM3 - ED2 NARM Profiles'!$AO$391:$AS$394</definedName>
    <definedName name="Targets_Asset_Refurbishment_49">'[7]NARM3 - ED2 NARM Profiles'!$AO$391:$AS$394</definedName>
    <definedName name="Targets_Asset_Refurbishment_5" localSheetId="5">'[6]NARM3 - ED2 NARM Profiles'!$AO$39:$AS$42</definedName>
    <definedName name="Targets_Asset_Refurbishment_5">'[7]NARM3 - ED2 NARM Profiles'!$AO$39:$AS$42</definedName>
    <definedName name="Targets_Asset_Refurbishment_50" localSheetId="5">'[6]NARM3 - ED2 NARM Profiles'!$AO$399:$AS$402</definedName>
    <definedName name="Targets_Asset_Refurbishment_50">'[7]NARM3 - ED2 NARM Profiles'!$AO$399:$AS$402</definedName>
    <definedName name="Targets_Asset_Refurbishment_51" localSheetId="5">'[6]NARM3 - ED2 NARM Profiles'!$AO$407:$AS$410</definedName>
    <definedName name="Targets_Asset_Refurbishment_51">'[7]NARM3 - ED2 NARM Profiles'!$AO$407:$AS$410</definedName>
    <definedName name="Targets_Asset_Refurbishment_52" localSheetId="5">'[6]NARM3 - ED2 NARM Profiles'!$AO$415:$AS$418</definedName>
    <definedName name="Targets_Asset_Refurbishment_52">'[7]NARM3 - ED2 NARM Profiles'!$AO$415:$AS$418</definedName>
    <definedName name="Targets_Asset_Refurbishment_53" localSheetId="5">'[6]NARM3 - ED2 NARM Profiles'!$AO$423:$AS$426</definedName>
    <definedName name="Targets_Asset_Refurbishment_53">'[7]NARM3 - ED2 NARM Profiles'!$AO$423:$AS$426</definedName>
    <definedName name="Targets_Asset_Refurbishment_54" localSheetId="5">'[6]NARM3 - ED2 NARM Profiles'!$AO$431:$AS$434</definedName>
    <definedName name="Targets_Asset_Refurbishment_54">'[7]NARM3 - ED2 NARM Profiles'!$AO$431:$AS$434</definedName>
    <definedName name="Targets_Asset_Refurbishment_55" localSheetId="5">'[6]NARM3 - ED2 NARM Profiles'!$AO$439:$AS$442</definedName>
    <definedName name="Targets_Asset_Refurbishment_55">'[7]NARM3 - ED2 NARM Profiles'!$AO$439:$AS$442</definedName>
    <definedName name="Targets_Asset_Refurbishment_56" localSheetId="5">'[6]NARM3 - ED2 NARM Profiles'!$AO$447:$AS$450</definedName>
    <definedName name="Targets_Asset_Refurbishment_56">'[7]NARM3 - ED2 NARM Profiles'!$AO$447:$AS$450</definedName>
    <definedName name="Targets_Asset_Refurbishment_57" localSheetId="5">'[6]NARM3 - ED2 NARM Profiles'!$AO$455:$AS$458</definedName>
    <definedName name="Targets_Asset_Refurbishment_57">'[7]NARM3 - ED2 NARM Profiles'!$AO$455:$AS$458</definedName>
    <definedName name="Targets_Asset_Refurbishment_58" localSheetId="5">'[6]NARM3 - ED2 NARM Profiles'!$AO$463:$AS$466</definedName>
    <definedName name="Targets_Asset_Refurbishment_58">'[7]NARM3 - ED2 NARM Profiles'!$AO$463:$AS$466</definedName>
    <definedName name="Targets_Asset_Refurbishment_59" localSheetId="5">'[6]NARM3 - ED2 NARM Profiles'!$AO$471:$AS$474</definedName>
    <definedName name="Targets_Asset_Refurbishment_59">'[7]NARM3 - ED2 NARM Profiles'!$AO$471:$AS$474</definedName>
    <definedName name="Targets_Asset_Refurbishment_6" localSheetId="5">'[6]NARM3 - ED2 NARM Profiles'!$AO$47:$AS$50</definedName>
    <definedName name="Targets_Asset_Refurbishment_6">'[7]NARM3 - ED2 NARM Profiles'!$AO$47:$AS$50</definedName>
    <definedName name="Targets_Asset_Refurbishment_60" localSheetId="5">'[6]NARM3 - ED2 NARM Profiles'!$AO$479:$AS$482</definedName>
    <definedName name="Targets_Asset_Refurbishment_60">'[7]NARM3 - ED2 NARM Profiles'!$AO$479:$AS$482</definedName>
    <definedName name="Targets_Asset_Refurbishment_61" localSheetId="5">'[6]NARM3 - ED2 NARM Profiles'!$AO$487:$AS$490</definedName>
    <definedName name="Targets_Asset_Refurbishment_61">'[7]NARM3 - ED2 NARM Profiles'!$AO$487:$AS$490</definedName>
    <definedName name="Targets_Asset_Refurbishment_7" localSheetId="5">'[6]NARM3 - ED2 NARM Profiles'!$AO$55:$AS$58</definedName>
    <definedName name="Targets_Asset_Refurbishment_7">'[7]NARM3 - ED2 NARM Profiles'!$AO$55:$AS$58</definedName>
    <definedName name="Targets_Asset_Refurbishment_8" localSheetId="5">'[6]NARM3 - ED2 NARM Profiles'!$AO$63:$AS$66</definedName>
    <definedName name="Targets_Asset_Refurbishment_8">'[7]NARM3 - ED2 NARM Profiles'!$AO$63:$AS$66</definedName>
    <definedName name="Targets_Asset_Refurbishment_9" localSheetId="5">'[6]NARM3 - ED2 NARM Profiles'!$AO$71:$AS$74</definedName>
    <definedName name="Targets_Asset_Refurbishment_9">'[7]NARM3 - ED2 NARM Profiles'!$AO$71:$AS$74</definedName>
    <definedName name="Targets_Asset_Refurbishment_PostRef_1" localSheetId="5">'[6]NARM3 - ED2 NARM Profiles'!$AV$7:$AZ$10</definedName>
    <definedName name="Targets_Asset_Refurbishment_PostRef_1">'[7]NARM3 - ED2 NARM Profiles'!$AV$7:$AZ$10</definedName>
    <definedName name="Targets_Asset_Refurbishment_PostRef_10" localSheetId="5">'[6]NARM3 - ED2 NARM Profiles'!$AV$79:$AZ$82</definedName>
    <definedName name="Targets_Asset_Refurbishment_PostRef_10">'[7]NARM3 - ED2 NARM Profiles'!$AV$79:$AZ$82</definedName>
    <definedName name="Targets_Asset_Refurbishment_PostRef_11" localSheetId="5">'[6]NARM3 - ED2 NARM Profiles'!$AV$87:$AZ$90</definedName>
    <definedName name="Targets_Asset_Refurbishment_PostRef_11">'[7]NARM3 - ED2 NARM Profiles'!$AV$87:$AZ$90</definedName>
    <definedName name="Targets_Asset_Refurbishment_PostRef_12" localSheetId="5">'[6]NARM3 - ED2 NARM Profiles'!$AV$95:$AZ$98</definedName>
    <definedName name="Targets_Asset_Refurbishment_PostRef_12">'[7]NARM3 - ED2 NARM Profiles'!$AV$95:$AZ$98</definedName>
    <definedName name="Targets_Asset_Refurbishment_PostRef_13" localSheetId="5">'[6]NARM3 - ED2 NARM Profiles'!$AV$103:$AZ$106</definedName>
    <definedName name="Targets_Asset_Refurbishment_PostRef_13">'[7]NARM3 - ED2 NARM Profiles'!$AV$103:$AZ$106</definedName>
    <definedName name="Targets_Asset_Refurbishment_PostRef_14" localSheetId="5">'[6]NARM3 - ED2 NARM Profiles'!$AV$111:$AZ$114</definedName>
    <definedName name="Targets_Asset_Refurbishment_PostRef_14">'[7]NARM3 - ED2 NARM Profiles'!$AV$111:$AZ$114</definedName>
    <definedName name="Targets_Asset_Refurbishment_PostRef_15" localSheetId="5">'[6]NARM3 - ED2 NARM Profiles'!$AV$119:$AZ$122</definedName>
    <definedName name="Targets_Asset_Refurbishment_PostRef_15">'[7]NARM3 - ED2 NARM Profiles'!$AV$119:$AZ$122</definedName>
    <definedName name="Targets_Asset_Refurbishment_PostRef_16" localSheetId="5">'[6]NARM3 - ED2 NARM Profiles'!$AV$127:$AZ$130</definedName>
    <definedName name="Targets_Asset_Refurbishment_PostRef_16">'[7]NARM3 - ED2 NARM Profiles'!$AV$127:$AZ$130</definedName>
    <definedName name="Targets_Asset_Refurbishment_PostRef_17" localSheetId="5">'[6]NARM3 - ED2 NARM Profiles'!$AV$135:$AZ$138</definedName>
    <definedName name="Targets_Asset_Refurbishment_PostRef_17">'[7]NARM3 - ED2 NARM Profiles'!$AV$135:$AZ$138</definedName>
    <definedName name="Targets_Asset_Refurbishment_PostRef_18" localSheetId="5">'[6]NARM3 - ED2 NARM Profiles'!$AV$143:$AZ$146</definedName>
    <definedName name="Targets_Asset_Refurbishment_PostRef_18">'[7]NARM3 - ED2 NARM Profiles'!$AV$143:$AZ$146</definedName>
    <definedName name="Targets_Asset_Refurbishment_PostRef_19" localSheetId="5">'[6]NARM3 - ED2 NARM Profiles'!$AV$151:$AZ$154</definedName>
    <definedName name="Targets_Asset_Refurbishment_PostRef_19">'[7]NARM3 - ED2 NARM Profiles'!$AV$151:$AZ$154</definedName>
    <definedName name="Targets_Asset_Refurbishment_PostRef_2" localSheetId="5">'[6]NARM3 - ED2 NARM Profiles'!$AV$15:$AZ$18</definedName>
    <definedName name="Targets_Asset_Refurbishment_PostRef_2">'[7]NARM3 - ED2 NARM Profiles'!$AV$15:$AZ$18</definedName>
    <definedName name="Targets_Asset_Refurbishment_PostRef_20" localSheetId="5">'[6]NARM3 - ED2 NARM Profiles'!$AV$159:$AZ$162</definedName>
    <definedName name="Targets_Asset_Refurbishment_PostRef_20">'[7]NARM3 - ED2 NARM Profiles'!$AV$159:$AZ$162</definedName>
    <definedName name="Targets_Asset_Refurbishment_PostRef_21" localSheetId="5">'[6]NARM3 - ED2 NARM Profiles'!$AV$167:$AZ$170</definedName>
    <definedName name="Targets_Asset_Refurbishment_PostRef_21">'[7]NARM3 - ED2 NARM Profiles'!$AV$167:$AZ$170</definedName>
    <definedName name="Targets_Asset_Refurbishment_PostRef_22" localSheetId="5">'[6]NARM3 - ED2 NARM Profiles'!$AV$175:$AZ$178</definedName>
    <definedName name="Targets_Asset_Refurbishment_PostRef_22">'[7]NARM3 - ED2 NARM Profiles'!$AV$175:$AZ$178</definedName>
    <definedName name="Targets_Asset_Refurbishment_PostRef_23" localSheetId="5">'[6]NARM3 - ED2 NARM Profiles'!$AV$183:$AZ$186</definedName>
    <definedName name="Targets_Asset_Refurbishment_PostRef_23">'[7]NARM3 - ED2 NARM Profiles'!$AV$183:$AZ$186</definedName>
    <definedName name="Targets_Asset_Refurbishment_PostRef_24" localSheetId="5">'[6]NARM3 - ED2 NARM Profiles'!$AV$191:$AZ$194</definedName>
    <definedName name="Targets_Asset_Refurbishment_PostRef_24">'[7]NARM3 - ED2 NARM Profiles'!$AV$191:$AZ$194</definedName>
    <definedName name="Targets_Asset_Refurbishment_PostRef_25" localSheetId="5">'[6]NARM3 - ED2 NARM Profiles'!$AV$199:$AZ$202</definedName>
    <definedName name="Targets_Asset_Refurbishment_PostRef_25">'[7]NARM3 - ED2 NARM Profiles'!$AV$199:$AZ$202</definedName>
    <definedName name="Targets_Asset_Refurbishment_PostRef_26" localSheetId="5">'[6]NARM3 - ED2 NARM Profiles'!$AV$207:$AZ$210</definedName>
    <definedName name="Targets_Asset_Refurbishment_PostRef_26">'[7]NARM3 - ED2 NARM Profiles'!$AV$207:$AZ$210</definedName>
    <definedName name="Targets_Asset_Refurbishment_PostRef_27" localSheetId="5">'[6]NARM3 - ED2 NARM Profiles'!$AV$215:$AZ$218</definedName>
    <definedName name="Targets_Asset_Refurbishment_PostRef_27">'[7]NARM3 - ED2 NARM Profiles'!$AV$215:$AZ$218</definedName>
    <definedName name="Targets_Asset_Refurbishment_PostRef_28" localSheetId="5">'[6]NARM3 - ED2 NARM Profiles'!$AV$223:$AZ$226</definedName>
    <definedName name="Targets_Asset_Refurbishment_PostRef_28">'[7]NARM3 - ED2 NARM Profiles'!$AV$223:$AZ$226</definedName>
    <definedName name="Targets_Asset_Refurbishment_PostRef_29" localSheetId="5">'[6]NARM3 - ED2 NARM Profiles'!$AV$231:$AZ$234</definedName>
    <definedName name="Targets_Asset_Refurbishment_PostRef_29">'[7]NARM3 - ED2 NARM Profiles'!$AV$231:$AZ$234</definedName>
    <definedName name="Targets_Asset_Refurbishment_PostRef_3" localSheetId="5">'[6]NARM3 - ED2 NARM Profiles'!$AV$23:$AZ$26</definedName>
    <definedName name="Targets_Asset_Refurbishment_PostRef_3">'[7]NARM3 - ED2 NARM Profiles'!$AV$23:$AZ$26</definedName>
    <definedName name="Targets_Asset_Refurbishment_PostRef_30" localSheetId="5">'[6]NARM3 - ED2 NARM Profiles'!$AV$239:$AZ$242</definedName>
    <definedName name="Targets_Asset_Refurbishment_PostRef_30">'[7]NARM3 - ED2 NARM Profiles'!$AV$239:$AZ$242</definedName>
    <definedName name="Targets_Asset_Refurbishment_PostRef_31" localSheetId="5">'[6]NARM3 - ED2 NARM Profiles'!$AV$247:$AZ$250</definedName>
    <definedName name="Targets_Asset_Refurbishment_PostRef_31">'[7]NARM3 - ED2 NARM Profiles'!$AV$247:$AZ$250</definedName>
    <definedName name="Targets_Asset_Refurbishment_PostRef_32" localSheetId="5">'[6]NARM3 - ED2 NARM Profiles'!$AV$255:$AZ$258</definedName>
    <definedName name="Targets_Asset_Refurbishment_PostRef_32">'[7]NARM3 - ED2 NARM Profiles'!$AV$255:$AZ$258</definedName>
    <definedName name="Targets_Asset_Refurbishment_PostRef_33" localSheetId="5">'[6]NARM3 - ED2 NARM Profiles'!$AV$263:$AZ$266</definedName>
    <definedName name="Targets_Asset_Refurbishment_PostRef_33">'[7]NARM3 - ED2 NARM Profiles'!$AV$263:$AZ$266</definedName>
    <definedName name="Targets_Asset_Refurbishment_PostRef_34" localSheetId="5">'[6]NARM3 - ED2 NARM Profiles'!$AV$271:$AZ$274</definedName>
    <definedName name="Targets_Asset_Refurbishment_PostRef_34">'[7]NARM3 - ED2 NARM Profiles'!$AV$271:$AZ$274</definedName>
    <definedName name="Targets_Asset_Refurbishment_PostRef_35" localSheetId="5">'[6]NARM3 - ED2 NARM Profiles'!$AV$279:$AZ$282</definedName>
    <definedName name="Targets_Asset_Refurbishment_PostRef_35">'[7]NARM3 - ED2 NARM Profiles'!$AV$279:$AZ$282</definedName>
    <definedName name="Targets_Asset_Refurbishment_PostRef_36" localSheetId="5">'[6]NARM3 - ED2 NARM Profiles'!$AV$287:$AZ$290</definedName>
    <definedName name="Targets_Asset_Refurbishment_PostRef_36">'[7]NARM3 - ED2 NARM Profiles'!$AV$287:$AZ$290</definedName>
    <definedName name="Targets_Asset_Refurbishment_PostRef_37" localSheetId="5">'[6]NARM3 - ED2 NARM Profiles'!$AV$295:$AZ$298</definedName>
    <definedName name="Targets_Asset_Refurbishment_PostRef_37">'[7]NARM3 - ED2 NARM Profiles'!$AV$295:$AZ$298</definedName>
    <definedName name="Targets_Asset_Refurbishment_PostRef_38" localSheetId="5">'[6]NARM3 - ED2 NARM Profiles'!$AV$303:$AZ$306</definedName>
    <definedName name="Targets_Asset_Refurbishment_PostRef_38">'[7]NARM3 - ED2 NARM Profiles'!$AV$303:$AZ$306</definedName>
    <definedName name="Targets_Asset_Refurbishment_PostRef_39" localSheetId="5">'[6]NARM3 - ED2 NARM Profiles'!$AV$311:$AZ$314</definedName>
    <definedName name="Targets_Asset_Refurbishment_PostRef_39">'[7]NARM3 - ED2 NARM Profiles'!$AV$311:$AZ$314</definedName>
    <definedName name="Targets_Asset_Refurbishment_PostRef_4" localSheetId="5">'[6]NARM3 - ED2 NARM Profiles'!$AV$31:$AZ$34</definedName>
    <definedName name="Targets_Asset_Refurbishment_PostRef_4">'[7]NARM3 - ED2 NARM Profiles'!$AV$31:$AZ$34</definedName>
    <definedName name="Targets_Asset_Refurbishment_PostRef_40" localSheetId="5">'[6]NARM3 - ED2 NARM Profiles'!$AV$319:$AZ$322</definedName>
    <definedName name="Targets_Asset_Refurbishment_PostRef_40">'[7]NARM3 - ED2 NARM Profiles'!$AV$319:$AZ$322</definedName>
    <definedName name="Targets_Asset_Refurbishment_PostRef_41" localSheetId="5">'[6]NARM3 - ED2 NARM Profiles'!$AV$327:$AZ$330</definedName>
    <definedName name="Targets_Asset_Refurbishment_PostRef_41">'[7]NARM3 - ED2 NARM Profiles'!$AV$327:$AZ$330</definedName>
    <definedName name="Targets_Asset_Refurbishment_PostRef_42" localSheetId="5">'[6]NARM3 - ED2 NARM Profiles'!$AV$335:$AZ$338</definedName>
    <definedName name="Targets_Asset_Refurbishment_PostRef_42">'[7]NARM3 - ED2 NARM Profiles'!$AV$335:$AZ$338</definedName>
    <definedName name="Targets_Asset_Refurbishment_PostRef_43" localSheetId="5">'[6]NARM3 - ED2 NARM Profiles'!$AV$343:$AZ$346</definedName>
    <definedName name="Targets_Asset_Refurbishment_PostRef_43">'[7]NARM3 - ED2 NARM Profiles'!$AV$343:$AZ$346</definedName>
    <definedName name="Targets_Asset_Refurbishment_PostRef_44" localSheetId="5">'[6]NARM3 - ED2 NARM Profiles'!$AV$351:$AZ$354</definedName>
    <definedName name="Targets_Asset_Refurbishment_PostRef_44">'[7]NARM3 - ED2 NARM Profiles'!$AV$351:$AZ$354</definedName>
    <definedName name="Targets_Asset_Refurbishment_PostRef_45" localSheetId="5">'[6]NARM3 - ED2 NARM Profiles'!$AV$359:$AZ$362</definedName>
    <definedName name="Targets_Asset_Refurbishment_PostRef_45">'[7]NARM3 - ED2 NARM Profiles'!$AV$359:$AZ$362</definedName>
    <definedName name="Targets_Asset_Refurbishment_PostRef_46" localSheetId="5">'[6]NARM3 - ED2 NARM Profiles'!$AV$367:$AZ$370</definedName>
    <definedName name="Targets_Asset_Refurbishment_PostRef_46">'[7]NARM3 - ED2 NARM Profiles'!$AV$367:$AZ$370</definedName>
    <definedName name="Targets_Asset_Refurbishment_PostRef_47" localSheetId="5">'[6]NARM3 - ED2 NARM Profiles'!$AV$375:$AZ$378</definedName>
    <definedName name="Targets_Asset_Refurbishment_PostRef_47">'[7]NARM3 - ED2 NARM Profiles'!$AV$375:$AZ$378</definedName>
    <definedName name="Targets_Asset_Refurbishment_PostRef_48" localSheetId="5">'[6]NARM3 - ED2 NARM Profiles'!$AV$383:$AZ$386</definedName>
    <definedName name="Targets_Asset_Refurbishment_PostRef_48">'[7]NARM3 - ED2 NARM Profiles'!$AV$383:$AZ$386</definedName>
    <definedName name="Targets_Asset_Refurbishment_PostRef_49" localSheetId="5">'[6]NARM3 - ED2 NARM Profiles'!$AV$391:$AZ$394</definedName>
    <definedName name="Targets_Asset_Refurbishment_PostRef_49">'[7]NARM3 - ED2 NARM Profiles'!$AV$391:$AZ$394</definedName>
    <definedName name="Targets_Asset_Refurbishment_PostRef_5" localSheetId="5">'[6]NARM3 - ED2 NARM Profiles'!$AV$39:$AZ$42</definedName>
    <definedName name="Targets_Asset_Refurbishment_PostRef_5">'[7]NARM3 - ED2 NARM Profiles'!$AV$39:$AZ$42</definedName>
    <definedName name="Targets_Asset_Refurbishment_PostRef_50" localSheetId="5">'[6]NARM3 - ED2 NARM Profiles'!$AV$399:$AZ$402</definedName>
    <definedName name="Targets_Asset_Refurbishment_PostRef_50">'[7]NARM3 - ED2 NARM Profiles'!$AV$399:$AZ$402</definedName>
    <definedName name="Targets_Asset_Refurbishment_PostRef_51" localSheetId="5">'[6]NARM3 - ED2 NARM Profiles'!$AV$407:$AZ$410</definedName>
    <definedName name="Targets_Asset_Refurbishment_PostRef_51">'[7]NARM3 - ED2 NARM Profiles'!$AV$407:$AZ$410</definedName>
    <definedName name="Targets_Asset_Refurbishment_PostRef_52" localSheetId="5">'[6]NARM3 - ED2 NARM Profiles'!$AV$415:$AZ$418</definedName>
    <definedName name="Targets_Asset_Refurbishment_PostRef_52">'[7]NARM3 - ED2 NARM Profiles'!$AV$415:$AZ$418</definedName>
    <definedName name="Targets_Asset_Refurbishment_PostRef_53" localSheetId="5">'[6]NARM3 - ED2 NARM Profiles'!$AV$423:$AZ$426</definedName>
    <definedName name="Targets_Asset_Refurbishment_PostRef_53">'[7]NARM3 - ED2 NARM Profiles'!$AV$423:$AZ$426</definedName>
    <definedName name="Targets_Asset_Refurbishment_PostRef_54" localSheetId="5">'[6]NARM3 - ED2 NARM Profiles'!$AV$431:$AZ$434</definedName>
    <definedName name="Targets_Asset_Refurbishment_PostRef_54">'[7]NARM3 - ED2 NARM Profiles'!$AV$431:$AZ$434</definedName>
    <definedName name="Targets_Asset_Refurbishment_PostRef_55" localSheetId="5">'[6]NARM3 - ED2 NARM Profiles'!$AV$439:$AZ$442</definedName>
    <definedName name="Targets_Asset_Refurbishment_PostRef_55">'[7]NARM3 - ED2 NARM Profiles'!$AV$439:$AZ$442</definedName>
    <definedName name="Targets_Asset_Refurbishment_PostRef_56" localSheetId="5">'[6]NARM3 - ED2 NARM Profiles'!$AV$447:$AZ$450</definedName>
    <definedName name="Targets_Asset_Refurbishment_PostRef_56">'[7]NARM3 - ED2 NARM Profiles'!$AV$447:$AZ$450</definedName>
    <definedName name="Targets_Asset_Refurbishment_PostRef_57" localSheetId="5">'[6]NARM3 - ED2 NARM Profiles'!$AV$455:$AZ$458</definedName>
    <definedName name="Targets_Asset_Refurbishment_PostRef_57">'[7]NARM3 - ED2 NARM Profiles'!$AV$455:$AZ$458</definedName>
    <definedName name="Targets_Asset_Refurbishment_PostRef_58" localSheetId="5">'[6]NARM3 - ED2 NARM Profiles'!$AV$463:$AZ$466</definedName>
    <definedName name="Targets_Asset_Refurbishment_PostRef_58">'[7]NARM3 - ED2 NARM Profiles'!$AV$463:$AZ$466</definedName>
    <definedName name="Targets_Asset_Refurbishment_PostRef_59" localSheetId="5">'[6]NARM3 - ED2 NARM Profiles'!$AV$471:$AZ$474</definedName>
    <definedName name="Targets_Asset_Refurbishment_PostRef_59">'[7]NARM3 - ED2 NARM Profiles'!$AV$471:$AZ$474</definedName>
    <definedName name="Targets_Asset_Refurbishment_PostRef_6" localSheetId="5">'[6]NARM3 - ED2 NARM Profiles'!$AV$47:$AZ$50</definedName>
    <definedName name="Targets_Asset_Refurbishment_PostRef_6">'[7]NARM3 - ED2 NARM Profiles'!$AV$47:$AZ$50</definedName>
    <definedName name="Targets_Asset_Refurbishment_PostRef_60" localSheetId="5">'[6]NARM3 - ED2 NARM Profiles'!$AV$479:$AZ$482</definedName>
    <definedName name="Targets_Asset_Refurbishment_PostRef_60">'[7]NARM3 - ED2 NARM Profiles'!$AV$479:$AZ$482</definedName>
    <definedName name="Targets_Asset_Refurbishment_PostRef_61" localSheetId="5">'[6]NARM3 - ED2 NARM Profiles'!$AV$487:$AZ$490</definedName>
    <definedName name="Targets_Asset_Refurbishment_PostRef_61">'[7]NARM3 - ED2 NARM Profiles'!$AV$487:$AZ$490</definedName>
    <definedName name="Targets_Asset_Refurbishment_PostRef_7" localSheetId="5">'[6]NARM3 - ED2 NARM Profiles'!$AV$55:$AZ$58</definedName>
    <definedName name="Targets_Asset_Refurbishment_PostRef_7">'[7]NARM3 - ED2 NARM Profiles'!$AV$55:$AZ$58</definedName>
    <definedName name="Targets_Asset_Refurbishment_PostRef_8" localSheetId="5">'[6]NARM3 - ED2 NARM Profiles'!$AV$63:$AZ$66</definedName>
    <definedName name="Targets_Asset_Refurbishment_PostRef_8">'[7]NARM3 - ED2 NARM Profiles'!$AV$63:$AZ$66</definedName>
    <definedName name="Targets_Asset_Refurbishment_PostRef_9" localSheetId="5">'[6]NARM3 - ED2 NARM Profiles'!$AV$71:$AZ$74</definedName>
    <definedName name="Targets_Asset_Refurbishment_PostRef_9">'[7]NARM3 - ED2 NARM Profiles'!$AV$71:$AZ$74</definedName>
    <definedName name="Targets_Asset_Replacement_Additions_1" localSheetId="5">'[6]NARM3 - ED2 NARM Profiles'!$AH$7:$AL$10</definedName>
    <definedName name="Targets_Asset_Replacement_Additions_1">'[7]NARM3 - ED2 NARM Profiles'!$AH$7:$AL$10</definedName>
    <definedName name="Targets_Asset_Replacement_Additions_10" localSheetId="5">'[6]NARM3 - ED2 NARM Profiles'!$AH$79:$AL$82</definedName>
    <definedName name="Targets_Asset_Replacement_Additions_10">'[7]NARM3 - ED2 NARM Profiles'!$AH$79:$AL$82</definedName>
    <definedName name="Targets_Asset_Replacement_Additions_11" localSheetId="5">'[6]NARM3 - ED2 NARM Profiles'!$AH$87:$AL$90</definedName>
    <definedName name="Targets_Asset_Replacement_Additions_11">'[7]NARM3 - ED2 NARM Profiles'!$AH$87:$AL$90</definedName>
    <definedName name="Targets_Asset_Replacement_Additions_12" localSheetId="5">'[6]NARM3 - ED2 NARM Profiles'!$AH$95:$AL$98</definedName>
    <definedName name="Targets_Asset_Replacement_Additions_12">'[7]NARM3 - ED2 NARM Profiles'!$AH$95:$AL$98</definedName>
    <definedName name="Targets_Asset_Replacement_Additions_13" localSheetId="5">'[6]NARM3 - ED2 NARM Profiles'!$AH$103:$AL$106</definedName>
    <definedName name="Targets_Asset_Replacement_Additions_13">'[7]NARM3 - ED2 NARM Profiles'!$AH$103:$AL$106</definedName>
    <definedName name="Targets_Asset_Replacement_Additions_14" localSheetId="5">'[6]NARM3 - ED2 NARM Profiles'!$AH$111:$AL$114</definedName>
    <definedName name="Targets_Asset_Replacement_Additions_14">'[7]NARM3 - ED2 NARM Profiles'!$AH$111:$AL$114</definedName>
    <definedName name="Targets_Asset_Replacement_Additions_15" localSheetId="5">'[6]NARM3 - ED2 NARM Profiles'!$AH$119:$AL$122</definedName>
    <definedName name="Targets_Asset_Replacement_Additions_15">'[7]NARM3 - ED2 NARM Profiles'!$AH$119:$AL$122</definedName>
    <definedName name="Targets_Asset_Replacement_Additions_16" localSheetId="5">'[6]NARM3 - ED2 NARM Profiles'!$AH$127:$AL$130</definedName>
    <definedName name="Targets_Asset_Replacement_Additions_16">'[7]NARM3 - ED2 NARM Profiles'!$AH$127:$AL$130</definedName>
    <definedName name="Targets_Asset_Replacement_Additions_17" localSheetId="5">'[6]NARM3 - ED2 NARM Profiles'!$AH$135:$AL$138</definedName>
    <definedName name="Targets_Asset_Replacement_Additions_17">'[7]NARM3 - ED2 NARM Profiles'!$AH$135:$AL$138</definedName>
    <definedName name="Targets_Asset_Replacement_Additions_18" localSheetId="5">'[6]NARM3 - ED2 NARM Profiles'!$AH$143:$AL$146</definedName>
    <definedName name="Targets_Asset_Replacement_Additions_18">'[7]NARM3 - ED2 NARM Profiles'!$AH$143:$AL$146</definedName>
    <definedName name="Targets_Asset_Replacement_Additions_19" localSheetId="5">'[6]NARM3 - ED2 NARM Profiles'!$AH$151:$AL$154</definedName>
    <definedName name="Targets_Asset_Replacement_Additions_19">'[7]NARM3 - ED2 NARM Profiles'!$AH$151:$AL$154</definedName>
    <definedName name="Targets_Asset_Replacement_Additions_2" localSheetId="5">'[6]NARM3 - ED2 NARM Profiles'!$AH$15:$AL$18</definedName>
    <definedName name="Targets_Asset_Replacement_Additions_2">'[7]NARM3 - ED2 NARM Profiles'!$AH$15:$AL$18</definedName>
    <definedName name="Targets_Asset_Replacement_Additions_20" localSheetId="5">'[6]NARM3 - ED2 NARM Profiles'!$AH$159:$AL$162</definedName>
    <definedName name="Targets_Asset_Replacement_Additions_20">'[7]NARM3 - ED2 NARM Profiles'!$AH$159:$AL$162</definedName>
    <definedName name="Targets_Asset_Replacement_Additions_21" localSheetId="5">'[6]NARM3 - ED2 NARM Profiles'!$AH$167:$AL$170</definedName>
    <definedName name="Targets_Asset_Replacement_Additions_21">'[7]NARM3 - ED2 NARM Profiles'!$AH$167:$AL$170</definedName>
    <definedName name="Targets_Asset_Replacement_Additions_22" localSheetId="5">'[6]NARM3 - ED2 NARM Profiles'!$AH$175:$AL$178</definedName>
    <definedName name="Targets_Asset_Replacement_Additions_22">'[7]NARM3 - ED2 NARM Profiles'!$AH$175:$AL$178</definedName>
    <definedName name="Targets_Asset_Replacement_Additions_23" localSheetId="5">'[6]NARM3 - ED2 NARM Profiles'!$AH$183:$AL$186</definedName>
    <definedName name="Targets_Asset_Replacement_Additions_23">'[7]NARM3 - ED2 NARM Profiles'!$AH$183:$AL$186</definedName>
    <definedName name="Targets_Asset_Replacement_Additions_24" localSheetId="5">'[6]NARM3 - ED2 NARM Profiles'!$AH$191:$AL$194</definedName>
    <definedName name="Targets_Asset_Replacement_Additions_24">'[7]NARM3 - ED2 NARM Profiles'!$AH$191:$AL$194</definedName>
    <definedName name="Targets_Asset_Replacement_Additions_25" localSheetId="5">'[6]NARM3 - ED2 NARM Profiles'!$AH$199:$AL$202</definedName>
    <definedName name="Targets_Asset_Replacement_Additions_25">'[7]NARM3 - ED2 NARM Profiles'!$AH$199:$AL$202</definedName>
    <definedName name="Targets_Asset_Replacement_Additions_26" localSheetId="5">'[6]NARM3 - ED2 NARM Profiles'!$AH$207:$AL$210</definedName>
    <definedName name="Targets_Asset_Replacement_Additions_26">'[7]NARM3 - ED2 NARM Profiles'!$AH$207:$AL$210</definedName>
    <definedName name="Targets_Asset_Replacement_Additions_27" localSheetId="5">'[6]NARM3 - ED2 NARM Profiles'!$AH$215:$AL$218</definedName>
    <definedName name="Targets_Asset_Replacement_Additions_27">'[7]NARM3 - ED2 NARM Profiles'!$AH$215:$AL$218</definedName>
    <definedName name="Targets_Asset_Replacement_Additions_28" localSheetId="5">'[6]NARM3 - ED2 NARM Profiles'!$AH$223:$AL$226</definedName>
    <definedName name="Targets_Asset_Replacement_Additions_28">'[7]NARM3 - ED2 NARM Profiles'!$AH$223:$AL$226</definedName>
    <definedName name="Targets_Asset_Replacement_Additions_29" localSheetId="5">'[6]NARM3 - ED2 NARM Profiles'!$AH$231:$AL$234</definedName>
    <definedName name="Targets_Asset_Replacement_Additions_29">'[7]NARM3 - ED2 NARM Profiles'!$AH$231:$AL$234</definedName>
    <definedName name="Targets_Asset_Replacement_Additions_3" localSheetId="5">'[6]NARM3 - ED2 NARM Profiles'!$AH$23:$AL$26</definedName>
    <definedName name="Targets_Asset_Replacement_Additions_3">'[7]NARM3 - ED2 NARM Profiles'!$AH$23:$AL$26</definedName>
    <definedName name="Targets_Asset_Replacement_Additions_30" localSheetId="5">'[6]NARM3 - ED2 NARM Profiles'!$AH$239:$AL$242</definedName>
    <definedName name="Targets_Asset_Replacement_Additions_30">'[7]NARM3 - ED2 NARM Profiles'!$AH$239:$AL$242</definedName>
    <definedName name="Targets_Asset_Replacement_Additions_31" localSheetId="5">'[6]NARM3 - ED2 NARM Profiles'!$AH$247:$AL$250</definedName>
    <definedName name="Targets_Asset_Replacement_Additions_31">'[7]NARM3 - ED2 NARM Profiles'!$AH$247:$AL$250</definedName>
    <definedName name="Targets_Asset_Replacement_Additions_32" localSheetId="5">'[6]NARM3 - ED2 NARM Profiles'!$AH$255:$AL$258</definedName>
    <definedName name="Targets_Asset_Replacement_Additions_32">'[7]NARM3 - ED2 NARM Profiles'!$AH$255:$AL$258</definedName>
    <definedName name="Targets_Asset_Replacement_Additions_33" localSheetId="5">'[6]NARM3 - ED2 NARM Profiles'!$AH$263:$AL$266</definedName>
    <definedName name="Targets_Asset_Replacement_Additions_33">'[7]NARM3 - ED2 NARM Profiles'!$AH$263:$AL$266</definedName>
    <definedName name="Targets_Asset_Replacement_Additions_34" localSheetId="5">'[6]NARM3 - ED2 NARM Profiles'!$AH$271:$AL$274</definedName>
    <definedName name="Targets_Asset_Replacement_Additions_34">'[7]NARM3 - ED2 NARM Profiles'!$AH$271:$AL$274</definedName>
    <definedName name="Targets_Asset_Replacement_Additions_35" localSheetId="5">'[6]NARM3 - ED2 NARM Profiles'!$AH$279:$AL$282</definedName>
    <definedName name="Targets_Asset_Replacement_Additions_35">'[7]NARM3 - ED2 NARM Profiles'!$AH$279:$AL$282</definedName>
    <definedName name="Targets_Asset_Replacement_Additions_36" localSheetId="5">'[6]NARM3 - ED2 NARM Profiles'!$AH$287:$AL$290</definedName>
    <definedName name="Targets_Asset_Replacement_Additions_36">'[7]NARM3 - ED2 NARM Profiles'!$AH$287:$AL$290</definedName>
    <definedName name="Targets_Asset_Replacement_Additions_37" localSheetId="5">'[6]NARM3 - ED2 NARM Profiles'!$AH$295:$AL$298</definedName>
    <definedName name="Targets_Asset_Replacement_Additions_37">'[7]NARM3 - ED2 NARM Profiles'!$AH$295:$AL$298</definedName>
    <definedName name="Targets_Asset_Replacement_Additions_38" localSheetId="5">'[6]NARM3 - ED2 NARM Profiles'!$AH$303:$AL$306</definedName>
    <definedName name="Targets_Asset_Replacement_Additions_38">'[7]NARM3 - ED2 NARM Profiles'!$AH$303:$AL$306</definedName>
    <definedName name="Targets_Asset_Replacement_Additions_39" localSheetId="5">'[6]NARM3 - ED2 NARM Profiles'!$AH$311:$AL$314</definedName>
    <definedName name="Targets_Asset_Replacement_Additions_39">'[7]NARM3 - ED2 NARM Profiles'!$AH$311:$AL$314</definedName>
    <definedName name="Targets_Asset_Replacement_Additions_4" localSheetId="5">'[6]NARM3 - ED2 NARM Profiles'!$AH$31:$AL$34</definedName>
    <definedName name="Targets_Asset_Replacement_Additions_4">'[7]NARM3 - ED2 NARM Profiles'!$AH$31:$AL$34</definedName>
    <definedName name="Targets_Asset_Replacement_Additions_40" localSheetId="5">'[6]NARM3 - ED2 NARM Profiles'!$AH$319:$AL$322</definedName>
    <definedName name="Targets_Asset_Replacement_Additions_40">'[7]NARM3 - ED2 NARM Profiles'!$AH$319:$AL$322</definedName>
    <definedName name="Targets_Asset_Replacement_Additions_41" localSheetId="5">'[6]NARM3 - ED2 NARM Profiles'!$AH$327:$AL$330</definedName>
    <definedName name="Targets_Asset_Replacement_Additions_41">'[7]NARM3 - ED2 NARM Profiles'!$AH$327:$AL$330</definedName>
    <definedName name="Targets_Asset_Replacement_Additions_42" localSheetId="5">'[6]NARM3 - ED2 NARM Profiles'!$AH$335:$AL$338</definedName>
    <definedName name="Targets_Asset_Replacement_Additions_42">'[7]NARM3 - ED2 NARM Profiles'!$AH$335:$AL$338</definedName>
    <definedName name="Targets_Asset_Replacement_Additions_43" localSheetId="5">'[6]NARM3 - ED2 NARM Profiles'!$AH$343:$AL$346</definedName>
    <definedName name="Targets_Asset_Replacement_Additions_43">'[7]NARM3 - ED2 NARM Profiles'!$AH$343:$AL$346</definedName>
    <definedName name="Targets_Asset_Replacement_Additions_44" localSheetId="5">'[6]NARM3 - ED2 NARM Profiles'!$AH$351:$AL$354</definedName>
    <definedName name="Targets_Asset_Replacement_Additions_44">'[7]NARM3 - ED2 NARM Profiles'!$AH$351:$AL$354</definedName>
    <definedName name="Targets_Asset_Replacement_Additions_45" localSheetId="5">'[6]NARM3 - ED2 NARM Profiles'!$AH$359:$AL$362</definedName>
    <definedName name="Targets_Asset_Replacement_Additions_45">'[7]NARM3 - ED2 NARM Profiles'!$AH$359:$AL$362</definedName>
    <definedName name="Targets_Asset_Replacement_Additions_46" localSheetId="5">'[6]NARM3 - ED2 NARM Profiles'!$AH$367:$AL$370</definedName>
    <definedName name="Targets_Asset_Replacement_Additions_46">'[7]NARM3 - ED2 NARM Profiles'!$AH$367:$AL$370</definedName>
    <definedName name="Targets_Asset_Replacement_Additions_47" localSheetId="5">'[6]NARM3 - ED2 NARM Profiles'!$AH$375:$AL$378</definedName>
    <definedName name="Targets_Asset_Replacement_Additions_47">'[7]NARM3 - ED2 NARM Profiles'!$AH$375:$AL$378</definedName>
    <definedName name="Targets_Asset_Replacement_Additions_48" localSheetId="5">'[6]NARM3 - ED2 NARM Profiles'!$AH$383:$AL$386</definedName>
    <definedName name="Targets_Asset_Replacement_Additions_48">'[7]NARM3 - ED2 NARM Profiles'!$AH$383:$AL$386</definedName>
    <definedName name="Targets_Asset_Replacement_Additions_49" localSheetId="5">'[6]NARM3 - ED2 NARM Profiles'!$AH$391:$AL$394</definedName>
    <definedName name="Targets_Asset_Replacement_Additions_49">'[7]NARM3 - ED2 NARM Profiles'!$AH$391:$AL$394</definedName>
    <definedName name="Targets_Asset_Replacement_Additions_5" localSheetId="5">'[6]NARM3 - ED2 NARM Profiles'!$AH$39:$AL$42</definedName>
    <definedName name="Targets_Asset_Replacement_Additions_5">'[7]NARM3 - ED2 NARM Profiles'!$AH$39:$AL$42</definedName>
    <definedName name="Targets_Asset_Replacement_Additions_50" localSheetId="5">'[6]NARM3 - ED2 NARM Profiles'!$AH$399:$AL$402</definedName>
    <definedName name="Targets_Asset_Replacement_Additions_50">'[7]NARM3 - ED2 NARM Profiles'!$AH$399:$AL$402</definedName>
    <definedName name="Targets_Asset_Replacement_Additions_51" localSheetId="5">'[6]NARM3 - ED2 NARM Profiles'!$AH$407:$AL$410</definedName>
    <definedName name="Targets_Asset_Replacement_Additions_51">'[7]NARM3 - ED2 NARM Profiles'!$AH$407:$AL$410</definedName>
    <definedName name="Targets_Asset_Replacement_Additions_52" localSheetId="5">'[6]NARM3 - ED2 NARM Profiles'!$AH$415:$AL$418</definedName>
    <definedName name="Targets_Asset_Replacement_Additions_52">'[7]NARM3 - ED2 NARM Profiles'!$AH$415:$AL$418</definedName>
    <definedName name="Targets_Asset_Replacement_Additions_53" localSheetId="5">'[6]NARM3 - ED2 NARM Profiles'!$AH$423:$AL$426</definedName>
    <definedName name="Targets_Asset_Replacement_Additions_53">'[7]NARM3 - ED2 NARM Profiles'!$AH$423:$AL$426</definedName>
    <definedName name="Targets_Asset_Replacement_Additions_54" localSheetId="5">'[6]NARM3 - ED2 NARM Profiles'!$AH$431:$AL$434</definedName>
    <definedName name="Targets_Asset_Replacement_Additions_54">'[7]NARM3 - ED2 NARM Profiles'!$AH$431:$AL$434</definedName>
    <definedName name="Targets_Asset_Replacement_Additions_55" localSheetId="5">'[6]NARM3 - ED2 NARM Profiles'!$AH$439:$AL$442</definedName>
    <definedName name="Targets_Asset_Replacement_Additions_55">'[7]NARM3 - ED2 NARM Profiles'!$AH$439:$AL$442</definedName>
    <definedName name="Targets_Asset_Replacement_Additions_56" localSheetId="5">'[6]NARM3 - ED2 NARM Profiles'!$AH$447:$AL$450</definedName>
    <definedName name="Targets_Asset_Replacement_Additions_56">'[7]NARM3 - ED2 NARM Profiles'!$AH$447:$AL$450</definedName>
    <definedName name="Targets_Asset_Replacement_Additions_57" localSheetId="5">'[6]NARM3 - ED2 NARM Profiles'!$AH$455:$AL$458</definedName>
    <definedName name="Targets_Asset_Replacement_Additions_57">'[7]NARM3 - ED2 NARM Profiles'!$AH$455:$AL$458</definedName>
    <definedName name="Targets_Asset_Replacement_Additions_58" localSheetId="5">'[6]NARM3 - ED2 NARM Profiles'!$AH$463:$AL$466</definedName>
    <definedName name="Targets_Asset_Replacement_Additions_58">'[7]NARM3 - ED2 NARM Profiles'!$AH$463:$AL$466</definedName>
    <definedName name="Targets_Asset_Replacement_Additions_59" localSheetId="5">'[6]NARM3 - ED2 NARM Profiles'!$AH$471:$AL$474</definedName>
    <definedName name="Targets_Asset_Replacement_Additions_59">'[7]NARM3 - ED2 NARM Profiles'!$AH$471:$AL$474</definedName>
    <definedName name="Targets_Asset_Replacement_Additions_6" localSheetId="5">'[6]NARM3 - ED2 NARM Profiles'!$AH$47:$AL$50</definedName>
    <definedName name="Targets_Asset_Replacement_Additions_6">'[7]NARM3 - ED2 NARM Profiles'!$AH$47:$AL$50</definedName>
    <definedName name="Targets_Asset_Replacement_Additions_60" localSheetId="5">'[6]NARM3 - ED2 NARM Profiles'!$AH$479:$AL$482</definedName>
    <definedName name="Targets_Asset_Replacement_Additions_60">'[7]NARM3 - ED2 NARM Profiles'!$AH$479:$AL$482</definedName>
    <definedName name="Targets_Asset_Replacement_Additions_61" localSheetId="5">'[6]NARM3 - ED2 NARM Profiles'!$AH$487:$AL$490</definedName>
    <definedName name="Targets_Asset_Replacement_Additions_61">'[7]NARM3 - ED2 NARM Profiles'!$AH$487:$AL$490</definedName>
    <definedName name="Targets_Asset_Replacement_Additions_7" localSheetId="5">'[6]NARM3 - ED2 NARM Profiles'!$AH$55:$AL$58</definedName>
    <definedName name="Targets_Asset_Replacement_Additions_7">'[7]NARM3 - ED2 NARM Profiles'!$AH$55:$AL$58</definedName>
    <definedName name="Targets_Asset_Replacement_Additions_8" localSheetId="5">'[6]NARM3 - ED2 NARM Profiles'!$AH$63:$AL$66</definedName>
    <definedName name="Targets_Asset_Replacement_Additions_8">'[7]NARM3 - ED2 NARM Profiles'!$AH$63:$AL$66</definedName>
    <definedName name="Targets_Asset_Replacement_Additions_9" localSheetId="5">'[6]NARM3 - ED2 NARM Profiles'!$AH$71:$AL$74</definedName>
    <definedName name="Targets_Asset_Replacement_Additions_9">'[7]NARM3 - ED2 NARM Profiles'!$AH$71:$AL$74</definedName>
    <definedName name="Targets_Asset_Replacement_Removals_1" localSheetId="5">'[6]NARM3 - ED2 NARM Profiles'!$AA$7:$AE$10</definedName>
    <definedName name="Targets_Asset_Replacement_Removals_1">'[7]NARM3 - ED2 NARM Profiles'!$AA$7:$AE$10</definedName>
    <definedName name="Targets_Asset_Replacement_Removals_10" localSheetId="5">'[6]NARM3 - ED2 NARM Profiles'!$AA$79:$AE$82</definedName>
    <definedName name="Targets_Asset_Replacement_Removals_10">'[7]NARM3 - ED2 NARM Profiles'!$AA$79:$AE$82</definedName>
    <definedName name="Targets_Asset_Replacement_Removals_11" localSheetId="5">'[6]NARM3 - ED2 NARM Profiles'!$AA$87:$AE$90</definedName>
    <definedName name="Targets_Asset_Replacement_Removals_11">'[7]NARM3 - ED2 NARM Profiles'!$AA$87:$AE$90</definedName>
    <definedName name="Targets_Asset_Replacement_Removals_12" localSheetId="5">'[6]NARM3 - ED2 NARM Profiles'!$AA$95:$AE$98</definedName>
    <definedName name="Targets_Asset_Replacement_Removals_12">'[7]NARM3 - ED2 NARM Profiles'!$AA$95:$AE$98</definedName>
    <definedName name="Targets_Asset_Replacement_Removals_13" localSheetId="5">'[6]NARM3 - ED2 NARM Profiles'!$AA$103:$AE$106</definedName>
    <definedName name="Targets_Asset_Replacement_Removals_13">'[7]NARM3 - ED2 NARM Profiles'!$AA$103:$AE$106</definedName>
    <definedName name="Targets_Asset_Replacement_Removals_14" localSheetId="5">'[6]NARM3 - ED2 NARM Profiles'!$AA$111:$AE$114</definedName>
    <definedName name="Targets_Asset_Replacement_Removals_14">'[7]NARM3 - ED2 NARM Profiles'!$AA$111:$AE$114</definedName>
    <definedName name="Targets_Asset_Replacement_Removals_15" localSheetId="5">'[6]NARM3 - ED2 NARM Profiles'!$AA$119:$AE$122</definedName>
    <definedName name="Targets_Asset_Replacement_Removals_15">'[7]NARM3 - ED2 NARM Profiles'!$AA$119:$AE$122</definedName>
    <definedName name="Targets_Asset_Replacement_Removals_16" localSheetId="5">'[6]NARM3 - ED2 NARM Profiles'!$AA$127:$AE$130</definedName>
    <definedName name="Targets_Asset_Replacement_Removals_16">'[7]NARM3 - ED2 NARM Profiles'!$AA$127:$AE$130</definedName>
    <definedName name="Targets_Asset_Replacement_Removals_17" localSheetId="5">'[6]NARM3 - ED2 NARM Profiles'!$AA$135:$AE$138</definedName>
    <definedName name="Targets_Asset_Replacement_Removals_17">'[7]NARM3 - ED2 NARM Profiles'!$AA$135:$AE$138</definedName>
    <definedName name="Targets_Asset_Replacement_Removals_18" localSheetId="5">'[6]NARM3 - ED2 NARM Profiles'!$AA$143:$AE$146</definedName>
    <definedName name="Targets_Asset_Replacement_Removals_18">'[7]NARM3 - ED2 NARM Profiles'!$AA$143:$AE$146</definedName>
    <definedName name="Targets_Asset_Replacement_Removals_19" localSheetId="5">'[6]NARM3 - ED2 NARM Profiles'!$AA$151:$AE$154</definedName>
    <definedName name="Targets_Asset_Replacement_Removals_19">'[7]NARM3 - ED2 NARM Profiles'!$AA$151:$AE$154</definedName>
    <definedName name="Targets_Asset_Replacement_Removals_2" localSheetId="5">'[6]NARM3 - ED2 NARM Profiles'!$AA$15:$AE$18</definedName>
    <definedName name="Targets_Asset_Replacement_Removals_2">'[7]NARM3 - ED2 NARM Profiles'!$AA$15:$AE$18</definedName>
    <definedName name="Targets_Asset_Replacement_Removals_20" localSheetId="5">'[6]NARM3 - ED2 NARM Profiles'!$AA$159:$AE$162</definedName>
    <definedName name="Targets_Asset_Replacement_Removals_20">'[7]NARM3 - ED2 NARM Profiles'!$AA$159:$AE$162</definedName>
    <definedName name="Targets_Asset_Replacement_Removals_21" localSheetId="5">'[6]NARM3 - ED2 NARM Profiles'!$AA$167:$AE$170</definedName>
    <definedName name="Targets_Asset_Replacement_Removals_21">'[7]NARM3 - ED2 NARM Profiles'!$AA$167:$AE$170</definedName>
    <definedName name="Targets_Asset_Replacement_Removals_22" localSheetId="5">'[6]NARM3 - ED2 NARM Profiles'!$AA$175:$AE$178</definedName>
    <definedName name="Targets_Asset_Replacement_Removals_22">'[7]NARM3 - ED2 NARM Profiles'!$AA$175:$AE$178</definedName>
    <definedName name="Targets_Asset_Replacement_Removals_23" localSheetId="5">'[6]NARM3 - ED2 NARM Profiles'!$AA$183:$AE$186</definedName>
    <definedName name="Targets_Asset_Replacement_Removals_23">'[7]NARM3 - ED2 NARM Profiles'!$AA$183:$AE$186</definedName>
    <definedName name="Targets_Asset_Replacement_Removals_24" localSheetId="5">'[6]NARM3 - ED2 NARM Profiles'!$AA$191:$AE$194</definedName>
    <definedName name="Targets_Asset_Replacement_Removals_24">'[7]NARM3 - ED2 NARM Profiles'!$AA$191:$AE$194</definedName>
    <definedName name="Targets_Asset_Replacement_Removals_25" localSheetId="5">'[6]NARM3 - ED2 NARM Profiles'!$AA$199:$AE$202</definedName>
    <definedName name="Targets_Asset_Replacement_Removals_25">'[7]NARM3 - ED2 NARM Profiles'!$AA$199:$AE$202</definedName>
    <definedName name="Targets_Asset_Replacement_Removals_26" localSheetId="5">'[6]NARM3 - ED2 NARM Profiles'!$AA$207:$AE$210</definedName>
    <definedName name="Targets_Asset_Replacement_Removals_26">'[7]NARM3 - ED2 NARM Profiles'!$AA$207:$AE$210</definedName>
    <definedName name="Targets_Asset_Replacement_Removals_27" localSheetId="5">'[6]NARM3 - ED2 NARM Profiles'!$AA$215:$AE$218</definedName>
    <definedName name="Targets_Asset_Replacement_Removals_27">'[7]NARM3 - ED2 NARM Profiles'!$AA$215:$AE$218</definedName>
    <definedName name="Targets_Asset_Replacement_Removals_28" localSheetId="5">'[6]NARM3 - ED2 NARM Profiles'!$AA$223:$AE$226</definedName>
    <definedName name="Targets_Asset_Replacement_Removals_28">'[7]NARM3 - ED2 NARM Profiles'!$AA$223:$AE$226</definedName>
    <definedName name="Targets_Asset_Replacement_Removals_29" localSheetId="5">'[6]NARM3 - ED2 NARM Profiles'!$AA$231:$AE$234</definedName>
    <definedName name="Targets_Asset_Replacement_Removals_29">'[7]NARM3 - ED2 NARM Profiles'!$AA$231:$AE$234</definedName>
    <definedName name="Targets_Asset_Replacement_Removals_3" localSheetId="5">'[6]NARM3 - ED2 NARM Profiles'!$AA$23:$AE$26</definedName>
    <definedName name="Targets_Asset_Replacement_Removals_3">'[7]NARM3 - ED2 NARM Profiles'!$AA$23:$AE$26</definedName>
    <definedName name="Targets_Asset_Replacement_Removals_30" localSheetId="5">'[6]NARM3 - ED2 NARM Profiles'!$AA$239:$AE$242</definedName>
    <definedName name="Targets_Asset_Replacement_Removals_30">'[7]NARM3 - ED2 NARM Profiles'!$AA$239:$AE$242</definedName>
    <definedName name="Targets_Asset_Replacement_Removals_31" localSheetId="5">'[6]NARM3 - ED2 NARM Profiles'!$AA$247:$AE$250</definedName>
    <definedName name="Targets_Asset_Replacement_Removals_31">'[7]NARM3 - ED2 NARM Profiles'!$AA$247:$AE$250</definedName>
    <definedName name="Targets_Asset_Replacement_Removals_32" localSheetId="5">'[6]NARM3 - ED2 NARM Profiles'!$AA$255:$AE$258</definedName>
    <definedName name="Targets_Asset_Replacement_Removals_32">'[7]NARM3 - ED2 NARM Profiles'!$AA$255:$AE$258</definedName>
    <definedName name="Targets_Asset_Replacement_Removals_33" localSheetId="5">'[6]NARM3 - ED2 NARM Profiles'!$AA$263:$AE$266</definedName>
    <definedName name="Targets_Asset_Replacement_Removals_33">'[7]NARM3 - ED2 NARM Profiles'!$AA$263:$AE$266</definedName>
    <definedName name="Targets_Asset_Replacement_Removals_34" localSheetId="5">'[6]NARM3 - ED2 NARM Profiles'!$AA$271:$AE$274</definedName>
    <definedName name="Targets_Asset_Replacement_Removals_34">'[7]NARM3 - ED2 NARM Profiles'!$AA$271:$AE$274</definedName>
    <definedName name="Targets_Asset_Replacement_Removals_35" localSheetId="5">'[6]NARM3 - ED2 NARM Profiles'!$AA$279:$AE$282</definedName>
    <definedName name="Targets_Asset_Replacement_Removals_35">'[7]NARM3 - ED2 NARM Profiles'!$AA$279:$AE$282</definedName>
    <definedName name="Targets_Asset_Replacement_Removals_36" localSheetId="5">'[6]NARM3 - ED2 NARM Profiles'!$AA$287:$AE$290</definedName>
    <definedName name="Targets_Asset_Replacement_Removals_36">'[7]NARM3 - ED2 NARM Profiles'!$AA$287:$AE$290</definedName>
    <definedName name="Targets_Asset_Replacement_Removals_37" localSheetId="5">'[6]NARM3 - ED2 NARM Profiles'!$AA$295:$AE$298</definedName>
    <definedName name="Targets_Asset_Replacement_Removals_37">'[7]NARM3 - ED2 NARM Profiles'!$AA$295:$AE$298</definedName>
    <definedName name="Targets_Asset_Replacement_Removals_38" localSheetId="5">'[6]NARM3 - ED2 NARM Profiles'!$AA$303:$AE$306</definedName>
    <definedName name="Targets_Asset_Replacement_Removals_38">'[7]NARM3 - ED2 NARM Profiles'!$AA$303:$AE$306</definedName>
    <definedName name="Targets_Asset_Replacement_Removals_39" localSheetId="5">'[6]NARM3 - ED2 NARM Profiles'!$AA$311:$AE$314</definedName>
    <definedName name="Targets_Asset_Replacement_Removals_39">'[7]NARM3 - ED2 NARM Profiles'!$AA$311:$AE$314</definedName>
    <definedName name="Targets_Asset_Replacement_Removals_4" localSheetId="5">'[6]NARM3 - ED2 NARM Profiles'!$AA$31:$AE$34</definedName>
    <definedName name="Targets_Asset_Replacement_Removals_4">'[7]NARM3 - ED2 NARM Profiles'!$AA$31:$AE$34</definedName>
    <definedName name="Targets_Asset_Replacement_Removals_40" localSheetId="5">'[6]NARM3 - ED2 NARM Profiles'!$AA$319:$AE$322</definedName>
    <definedName name="Targets_Asset_Replacement_Removals_40">'[7]NARM3 - ED2 NARM Profiles'!$AA$319:$AE$322</definedName>
    <definedName name="Targets_Asset_Replacement_Removals_41" localSheetId="5">'[6]NARM3 - ED2 NARM Profiles'!$AA$327:$AE$330</definedName>
    <definedName name="Targets_Asset_Replacement_Removals_41">'[7]NARM3 - ED2 NARM Profiles'!$AA$327:$AE$330</definedName>
    <definedName name="Targets_Asset_Replacement_Removals_42" localSheetId="5">'[6]NARM3 - ED2 NARM Profiles'!$AA$335:$AE$338</definedName>
    <definedName name="Targets_Asset_Replacement_Removals_42">'[7]NARM3 - ED2 NARM Profiles'!$AA$335:$AE$338</definedName>
    <definedName name="Targets_Asset_Replacement_Removals_43" localSheetId="5">'[6]NARM3 - ED2 NARM Profiles'!$AA$343:$AE$346</definedName>
    <definedName name="Targets_Asset_Replacement_Removals_43">'[7]NARM3 - ED2 NARM Profiles'!$AA$343:$AE$346</definedName>
    <definedName name="Targets_Asset_Replacement_Removals_44" localSheetId="5">'[6]NARM3 - ED2 NARM Profiles'!$AA$351:$AE$354</definedName>
    <definedName name="Targets_Asset_Replacement_Removals_44">'[7]NARM3 - ED2 NARM Profiles'!$AA$351:$AE$354</definedName>
    <definedName name="Targets_Asset_Replacement_Removals_45" localSheetId="5">'[6]NARM3 - ED2 NARM Profiles'!$AA$359:$AE$362</definedName>
    <definedName name="Targets_Asset_Replacement_Removals_45">'[7]NARM3 - ED2 NARM Profiles'!$AA$359:$AE$362</definedName>
    <definedName name="Targets_Asset_Replacement_Removals_46" localSheetId="5">'[6]NARM3 - ED2 NARM Profiles'!$AA$367:$AE$370</definedName>
    <definedName name="Targets_Asset_Replacement_Removals_46">'[7]NARM3 - ED2 NARM Profiles'!$AA$367:$AE$370</definedName>
    <definedName name="Targets_Asset_Replacement_Removals_47" localSheetId="5">'[6]NARM3 - ED2 NARM Profiles'!$AA$375:$AE$378</definedName>
    <definedName name="Targets_Asset_Replacement_Removals_47">'[7]NARM3 - ED2 NARM Profiles'!$AA$375:$AE$378</definedName>
    <definedName name="Targets_Asset_Replacement_Removals_48" localSheetId="5">'[6]NARM3 - ED2 NARM Profiles'!$AA$383:$AE$386</definedName>
    <definedName name="Targets_Asset_Replacement_Removals_48">'[7]NARM3 - ED2 NARM Profiles'!$AA$383:$AE$386</definedName>
    <definedName name="Targets_Asset_Replacement_Removals_49" localSheetId="5">'[6]NARM3 - ED2 NARM Profiles'!$AA$391:$AE$394</definedName>
    <definedName name="Targets_Asset_Replacement_Removals_49">'[7]NARM3 - ED2 NARM Profiles'!$AA$391:$AE$394</definedName>
    <definedName name="Targets_Asset_Replacement_Removals_5" localSheetId="5">'[6]NARM3 - ED2 NARM Profiles'!$AA$39:$AE$42</definedName>
    <definedName name="Targets_Asset_Replacement_Removals_5">'[7]NARM3 - ED2 NARM Profiles'!$AA$39:$AE$42</definedName>
    <definedName name="Targets_Asset_Replacement_Removals_50" localSheetId="5">'[6]NARM3 - ED2 NARM Profiles'!$AA$399:$AE$402</definedName>
    <definedName name="Targets_Asset_Replacement_Removals_50">'[7]NARM3 - ED2 NARM Profiles'!$AA$399:$AE$402</definedName>
    <definedName name="Targets_Asset_Replacement_Removals_51" localSheetId="5">'[6]NARM3 - ED2 NARM Profiles'!$AA$407:$AE$410</definedName>
    <definedName name="Targets_Asset_Replacement_Removals_51">'[7]NARM3 - ED2 NARM Profiles'!$AA$407:$AE$410</definedName>
    <definedName name="Targets_Asset_Replacement_Removals_52" localSheetId="5">'[6]NARM3 - ED2 NARM Profiles'!$AA$415:$AE$418</definedName>
    <definedName name="Targets_Asset_Replacement_Removals_52">'[7]NARM3 - ED2 NARM Profiles'!$AA$415:$AE$418</definedName>
    <definedName name="Targets_Asset_Replacement_Removals_53" localSheetId="5">'[6]NARM3 - ED2 NARM Profiles'!$AA$423:$AE$426</definedName>
    <definedName name="Targets_Asset_Replacement_Removals_53">'[7]NARM3 - ED2 NARM Profiles'!$AA$423:$AE$426</definedName>
    <definedName name="Targets_Asset_Replacement_Removals_54" localSheetId="5">'[6]NARM3 - ED2 NARM Profiles'!$AA$431:$AE$434</definedName>
    <definedName name="Targets_Asset_Replacement_Removals_54">'[7]NARM3 - ED2 NARM Profiles'!$AA$431:$AE$434</definedName>
    <definedName name="Targets_Asset_Replacement_Removals_55" localSheetId="5">'[6]NARM3 - ED2 NARM Profiles'!$AA$439:$AE$442</definedName>
    <definedName name="Targets_Asset_Replacement_Removals_55">'[7]NARM3 - ED2 NARM Profiles'!$AA$439:$AE$442</definedName>
    <definedName name="Targets_Asset_Replacement_Removals_56" localSheetId="5">'[6]NARM3 - ED2 NARM Profiles'!$AA$447:$AE$450</definedName>
    <definedName name="Targets_Asset_Replacement_Removals_56">'[7]NARM3 - ED2 NARM Profiles'!$AA$447:$AE$450</definedName>
    <definedName name="Targets_Asset_Replacement_Removals_57" localSheetId="5">'[6]NARM3 - ED2 NARM Profiles'!$AA$455:$AE$458</definedName>
    <definedName name="Targets_Asset_Replacement_Removals_57">'[7]NARM3 - ED2 NARM Profiles'!$AA$455:$AE$458</definedName>
    <definedName name="Targets_Asset_Replacement_Removals_58" localSheetId="5">'[6]NARM3 - ED2 NARM Profiles'!$AA$463:$AE$466</definedName>
    <definedName name="Targets_Asset_Replacement_Removals_58">'[7]NARM3 - ED2 NARM Profiles'!$AA$463:$AE$466</definedName>
    <definedName name="Targets_Asset_Replacement_Removals_59" localSheetId="5">'[6]NARM3 - ED2 NARM Profiles'!$AA$471:$AE$474</definedName>
    <definedName name="Targets_Asset_Replacement_Removals_59">'[7]NARM3 - ED2 NARM Profiles'!$AA$471:$AE$474</definedName>
    <definedName name="Targets_Asset_Replacement_Removals_6" localSheetId="5">'[6]NARM3 - ED2 NARM Profiles'!$AA$47:$AE$50</definedName>
    <definedName name="Targets_Asset_Replacement_Removals_6">'[7]NARM3 - ED2 NARM Profiles'!$AA$47:$AE$50</definedName>
    <definedName name="Targets_Asset_Replacement_Removals_60" localSheetId="5">'[6]NARM3 - ED2 NARM Profiles'!$AA$479:$AE$482</definedName>
    <definedName name="Targets_Asset_Replacement_Removals_60">'[7]NARM3 - ED2 NARM Profiles'!$AA$479:$AE$482</definedName>
    <definedName name="Targets_Asset_Replacement_Removals_61" localSheetId="5">'[6]NARM3 - ED2 NARM Profiles'!$AA$487:$AE$490</definedName>
    <definedName name="Targets_Asset_Replacement_Removals_61">'[7]NARM3 - ED2 NARM Profiles'!$AA$487:$AE$490</definedName>
    <definedName name="Targets_Asset_Replacement_Removals_7" localSheetId="5">'[6]NARM3 - ED2 NARM Profiles'!$AA$55:$AE$58</definedName>
    <definedName name="Targets_Asset_Replacement_Removals_7">'[7]NARM3 - ED2 NARM Profiles'!$AA$55:$AE$58</definedName>
    <definedName name="Targets_Asset_Replacement_Removals_8" localSheetId="5">'[6]NARM3 - ED2 NARM Profiles'!$AA$63:$AE$66</definedName>
    <definedName name="Targets_Asset_Replacement_Removals_8">'[7]NARM3 - ED2 NARM Profiles'!$AA$63:$AE$66</definedName>
    <definedName name="Targets_Asset_Replacement_Removals_9" localSheetId="5">'[6]NARM3 - ED2 NARM Profiles'!$AA$71:$AE$74</definedName>
    <definedName name="Targets_Asset_Replacement_Removals_9">'[7]NARM3 - ED2 NARM Profiles'!$AA$71:$AE$74</definedName>
    <definedName name="Targets_HVP_1" localSheetId="5">'[6]NARM3 - ED2 NARM Profiles'!$BQ$7:$BU$10</definedName>
    <definedName name="Targets_HVP_1">'[7]NARM3 - ED2 NARM Profiles'!$BQ$7:$BU$10</definedName>
    <definedName name="Targets_HVP_10" localSheetId="5">'[6]NARM3 - ED2 NARM Profiles'!$BQ$79:$BU$82</definedName>
    <definedName name="Targets_HVP_10">'[7]NARM3 - ED2 NARM Profiles'!$BQ$79:$BU$82</definedName>
    <definedName name="Targets_HVP_11" localSheetId="5">'[6]NARM3 - ED2 NARM Profiles'!$BQ$87:$BU$90</definedName>
    <definedName name="Targets_HVP_11">'[7]NARM3 - ED2 NARM Profiles'!$BQ$87:$BU$90</definedName>
    <definedName name="Targets_HVP_12" localSheetId="5">'[6]NARM3 - ED2 NARM Profiles'!$BQ$95:$BU$98</definedName>
    <definedName name="Targets_HVP_12">'[7]NARM3 - ED2 NARM Profiles'!$BQ$95:$BU$98</definedName>
    <definedName name="Targets_HVP_13" localSheetId="5">'[6]NARM3 - ED2 NARM Profiles'!$BQ$103:$BU$106</definedName>
    <definedName name="Targets_HVP_13">'[7]NARM3 - ED2 NARM Profiles'!$BQ$103:$BU$106</definedName>
    <definedName name="Targets_HVP_14" localSheetId="5">'[6]NARM3 - ED2 NARM Profiles'!$BQ$111:$BU$114</definedName>
    <definedName name="Targets_HVP_14">'[7]NARM3 - ED2 NARM Profiles'!$BQ$111:$BU$114</definedName>
    <definedName name="Targets_HVP_15" localSheetId="5">'[6]NARM3 - ED2 NARM Profiles'!$BQ$119:$BU$122</definedName>
    <definedName name="Targets_HVP_15">'[7]NARM3 - ED2 NARM Profiles'!$BQ$119:$BU$122</definedName>
    <definedName name="Targets_HVP_16" localSheetId="5">'[6]NARM3 - ED2 NARM Profiles'!$BQ$127:$BU$130</definedName>
    <definedName name="Targets_HVP_16">'[7]NARM3 - ED2 NARM Profiles'!$BQ$127:$BU$130</definedName>
    <definedName name="Targets_HVP_17" localSheetId="5">'[6]NARM3 - ED2 NARM Profiles'!$BQ$135:$BU$138</definedName>
    <definedName name="Targets_HVP_17">'[7]NARM3 - ED2 NARM Profiles'!$BQ$135:$BU$138</definedName>
    <definedName name="Targets_HVP_18" localSheetId="5">'[6]NARM3 - ED2 NARM Profiles'!$BQ$143:$BU$146</definedName>
    <definedName name="Targets_HVP_18">'[7]NARM3 - ED2 NARM Profiles'!$BQ$143:$BU$146</definedName>
    <definedName name="Targets_HVP_19" localSheetId="5">'[6]NARM3 - ED2 NARM Profiles'!$BQ$151:$BU$154</definedName>
    <definedName name="Targets_HVP_19">'[7]NARM3 - ED2 NARM Profiles'!$BQ$151:$BU$154</definedName>
    <definedName name="Targets_HVP_2" localSheetId="5">'[6]NARM3 - ED2 NARM Profiles'!$BQ$15:$BU$18</definedName>
    <definedName name="Targets_HVP_2">'[7]NARM3 - ED2 NARM Profiles'!$BQ$15:$BU$18</definedName>
    <definedName name="Targets_HVP_20" localSheetId="5">'[6]NARM3 - ED2 NARM Profiles'!$BQ$159:$BU$162</definedName>
    <definedName name="Targets_HVP_20">'[7]NARM3 - ED2 NARM Profiles'!$BQ$159:$BU$162</definedName>
    <definedName name="Targets_HVP_21" localSheetId="5">'[6]NARM3 - ED2 NARM Profiles'!$BQ$167:$BU$170</definedName>
    <definedName name="Targets_HVP_21">'[7]NARM3 - ED2 NARM Profiles'!$BQ$167:$BU$170</definedName>
    <definedName name="Targets_HVP_22" localSheetId="5">'[6]NARM3 - ED2 NARM Profiles'!$BQ$175:$BU$178</definedName>
    <definedName name="Targets_HVP_22">'[7]NARM3 - ED2 NARM Profiles'!$BQ$175:$BU$178</definedName>
    <definedName name="Targets_HVP_23" localSheetId="5">'[6]NARM3 - ED2 NARM Profiles'!$BQ$183:$BU$186</definedName>
    <definedName name="Targets_HVP_23">'[7]NARM3 - ED2 NARM Profiles'!$BQ$183:$BU$186</definedName>
    <definedName name="Targets_HVP_24" localSheetId="5">'[6]NARM3 - ED2 NARM Profiles'!$BQ$191:$BU$194</definedName>
    <definedName name="Targets_HVP_24">'[7]NARM3 - ED2 NARM Profiles'!$BQ$191:$BU$194</definedName>
    <definedName name="Targets_HVP_25" localSheetId="5">'[6]NARM3 - ED2 NARM Profiles'!$BQ$199:$BU$202</definedName>
    <definedName name="Targets_HVP_25">'[7]NARM3 - ED2 NARM Profiles'!$BQ$199:$BU$202</definedName>
    <definedName name="Targets_HVP_26" localSheetId="5">'[6]NARM3 - ED2 NARM Profiles'!$BQ$207:$BU$210</definedName>
    <definedName name="Targets_HVP_26">'[7]NARM3 - ED2 NARM Profiles'!$BQ$207:$BU$210</definedName>
    <definedName name="Targets_HVP_27" localSheetId="5">'[6]NARM3 - ED2 NARM Profiles'!$BQ$215:$BU$218</definedName>
    <definedName name="Targets_HVP_27">'[7]NARM3 - ED2 NARM Profiles'!$BQ$215:$BU$218</definedName>
    <definedName name="Targets_HVP_28" localSheetId="5">'[6]NARM3 - ED2 NARM Profiles'!$BQ$223:$BU$226</definedName>
    <definedName name="Targets_HVP_28">'[7]NARM3 - ED2 NARM Profiles'!$BQ$223:$BU$226</definedName>
    <definedName name="Targets_HVP_29" localSheetId="5">'[6]NARM3 - ED2 NARM Profiles'!$BQ$231:$BU$234</definedName>
    <definedName name="Targets_HVP_29">'[7]NARM3 - ED2 NARM Profiles'!$BQ$231:$BU$234</definedName>
    <definedName name="Targets_HVP_3" localSheetId="5">'[6]NARM3 - ED2 NARM Profiles'!$BQ$23:$BU$26</definedName>
    <definedName name="Targets_HVP_3">'[7]NARM3 - ED2 NARM Profiles'!$BQ$23:$BU$26</definedName>
    <definedName name="Targets_HVP_30" localSheetId="5">'[6]NARM3 - ED2 NARM Profiles'!$BQ$239:$BU$242</definedName>
    <definedName name="Targets_HVP_30">'[7]NARM3 - ED2 NARM Profiles'!$BQ$239:$BU$242</definedName>
    <definedName name="Targets_HVP_31" localSheetId="5">'[6]NARM3 - ED2 NARM Profiles'!$BQ$247:$BU$250</definedName>
    <definedName name="Targets_HVP_31">'[7]NARM3 - ED2 NARM Profiles'!$BQ$247:$BU$250</definedName>
    <definedName name="Targets_HVP_32" localSheetId="5">'[6]NARM3 - ED2 NARM Profiles'!$BQ$255:$BU$258</definedName>
    <definedName name="Targets_HVP_32">'[7]NARM3 - ED2 NARM Profiles'!$BQ$255:$BU$258</definedName>
    <definedName name="Targets_HVP_33" localSheetId="5">'[6]NARM3 - ED2 NARM Profiles'!$BQ$263:$BU$266</definedName>
    <definedName name="Targets_HVP_33">'[7]NARM3 - ED2 NARM Profiles'!$BQ$263:$BU$266</definedName>
    <definedName name="Targets_HVP_34" localSheetId="5">'[6]NARM3 - ED2 NARM Profiles'!$BQ$271:$BU$274</definedName>
    <definedName name="Targets_HVP_34">'[7]NARM3 - ED2 NARM Profiles'!$BQ$271:$BU$274</definedName>
    <definedName name="Targets_HVP_35" localSheetId="5">'[6]NARM3 - ED2 NARM Profiles'!$BQ$279:$BU$282</definedName>
    <definedName name="Targets_HVP_35">'[7]NARM3 - ED2 NARM Profiles'!$BQ$279:$BU$282</definedName>
    <definedName name="Targets_HVP_36" localSheetId="5">'[6]NARM3 - ED2 NARM Profiles'!$BQ$287:$BU$290</definedName>
    <definedName name="Targets_HVP_36">'[7]NARM3 - ED2 NARM Profiles'!$BQ$287:$BU$290</definedName>
    <definedName name="Targets_HVP_37" localSheetId="5">'[6]NARM3 - ED2 NARM Profiles'!$BQ$295:$BU$298</definedName>
    <definedName name="Targets_HVP_37">'[7]NARM3 - ED2 NARM Profiles'!$BQ$295:$BU$298</definedName>
    <definedName name="Targets_HVP_38" localSheetId="5">'[6]NARM3 - ED2 NARM Profiles'!$BQ$303:$BU$306</definedName>
    <definedName name="Targets_HVP_38">'[7]NARM3 - ED2 NARM Profiles'!$BQ$303:$BU$306</definedName>
    <definedName name="Targets_HVP_39" localSheetId="5">'[6]NARM3 - ED2 NARM Profiles'!$BQ$311:$BU$314</definedName>
    <definedName name="Targets_HVP_39">'[7]NARM3 - ED2 NARM Profiles'!$BQ$311:$BU$314</definedName>
    <definedName name="Targets_HVP_4" localSheetId="5">'[6]NARM3 - ED2 NARM Profiles'!$BQ$31:$BU$34</definedName>
    <definedName name="Targets_HVP_4">'[7]NARM3 - ED2 NARM Profiles'!$BQ$31:$BU$34</definedName>
    <definedName name="Targets_HVP_40" localSheetId="5">'[6]NARM3 - ED2 NARM Profiles'!$BQ$319:$BU$322</definedName>
    <definedName name="Targets_HVP_40">'[7]NARM3 - ED2 NARM Profiles'!$BQ$319:$BU$322</definedName>
    <definedName name="Targets_HVP_41" localSheetId="5">'[6]NARM3 - ED2 NARM Profiles'!$BQ$327:$BU$330</definedName>
    <definedName name="Targets_HVP_41">'[7]NARM3 - ED2 NARM Profiles'!$BQ$327:$BU$330</definedName>
    <definedName name="Targets_HVP_42" localSheetId="5">'[6]NARM3 - ED2 NARM Profiles'!$BQ$335:$BU$338</definedName>
    <definedName name="Targets_HVP_42">'[7]NARM3 - ED2 NARM Profiles'!$BQ$335:$BU$338</definedName>
    <definedName name="Targets_HVP_43" localSheetId="5">'[6]NARM3 - ED2 NARM Profiles'!$BQ$343:$BU$346</definedName>
    <definedName name="Targets_HVP_43">'[7]NARM3 - ED2 NARM Profiles'!$BQ$343:$BU$346</definedName>
    <definedName name="Targets_HVP_44" localSheetId="5">'[6]NARM3 - ED2 NARM Profiles'!$BQ$351:$BU$354</definedName>
    <definedName name="Targets_HVP_44">'[7]NARM3 - ED2 NARM Profiles'!$BQ$351:$BU$354</definedName>
    <definedName name="Targets_HVP_45" localSheetId="5">'[6]NARM3 - ED2 NARM Profiles'!$BQ$359:$BU$362</definedName>
    <definedName name="Targets_HVP_45">'[7]NARM3 - ED2 NARM Profiles'!$BQ$359:$BU$362</definedName>
    <definedName name="Targets_HVP_46" localSheetId="5">'[6]NARM3 - ED2 NARM Profiles'!$BQ$367:$BU$370</definedName>
    <definedName name="Targets_HVP_46">'[7]NARM3 - ED2 NARM Profiles'!$BQ$367:$BU$370</definedName>
    <definedName name="Targets_HVP_47" localSheetId="5">'[6]NARM3 - ED2 NARM Profiles'!$BQ$375:$BU$378</definedName>
    <definedName name="Targets_HVP_47">'[7]NARM3 - ED2 NARM Profiles'!$BQ$375:$BU$378</definedName>
    <definedName name="Targets_HVP_48" localSheetId="5">'[6]NARM3 - ED2 NARM Profiles'!$BQ$383:$BU$386</definedName>
    <definedName name="Targets_HVP_48">'[7]NARM3 - ED2 NARM Profiles'!$BQ$383:$BU$386</definedName>
    <definedName name="Targets_HVP_49" localSheetId="5">'[6]NARM3 - ED2 NARM Profiles'!$BQ$391:$BU$394</definedName>
    <definedName name="Targets_HVP_49">'[7]NARM3 - ED2 NARM Profiles'!$BQ$391:$BU$394</definedName>
    <definedName name="Targets_HVP_5" localSheetId="5">'[6]NARM3 - ED2 NARM Profiles'!$BQ$39:$BU$42</definedName>
    <definedName name="Targets_HVP_5">'[7]NARM3 - ED2 NARM Profiles'!$BQ$39:$BU$42</definedName>
    <definedName name="Targets_HVP_50" localSheetId="5">'[6]NARM3 - ED2 NARM Profiles'!$BQ$399:$BU$402</definedName>
    <definedName name="Targets_HVP_50">'[7]NARM3 - ED2 NARM Profiles'!$BQ$399:$BU$402</definedName>
    <definedName name="Targets_HVP_51" localSheetId="5">'[6]NARM3 - ED2 NARM Profiles'!$BQ$407:$BU$410</definedName>
    <definedName name="Targets_HVP_51">'[7]NARM3 - ED2 NARM Profiles'!$BQ$407:$BU$410</definedName>
    <definedName name="Targets_HVP_52" localSheetId="5">'[6]NARM3 - ED2 NARM Profiles'!$BQ$415:$BU$418</definedName>
    <definedName name="Targets_HVP_52">'[7]NARM3 - ED2 NARM Profiles'!$BQ$415:$BU$418</definedName>
    <definedName name="Targets_HVP_53" localSheetId="5">'[6]NARM3 - ED2 NARM Profiles'!$BQ$423:$BU$426</definedName>
    <definedName name="Targets_HVP_53">'[7]NARM3 - ED2 NARM Profiles'!$BQ$423:$BU$426</definedName>
    <definedName name="Targets_HVP_54" localSheetId="5">'[6]NARM3 - ED2 NARM Profiles'!$BQ$431:$BU$434</definedName>
    <definedName name="Targets_HVP_54">'[7]NARM3 - ED2 NARM Profiles'!$BQ$431:$BU$434</definedName>
    <definedName name="Targets_HVP_55" localSheetId="5">'[6]NARM3 - ED2 NARM Profiles'!$BQ$439:$BU$442</definedName>
    <definedName name="Targets_HVP_55">'[7]NARM3 - ED2 NARM Profiles'!$BQ$439:$BU$442</definedName>
    <definedName name="Targets_HVP_56" localSheetId="5">'[6]NARM3 - ED2 NARM Profiles'!$BQ$447:$BU$450</definedName>
    <definedName name="Targets_HVP_56">'[7]NARM3 - ED2 NARM Profiles'!$BQ$447:$BU$450</definedName>
    <definedName name="Targets_HVP_57" localSheetId="5">'[6]NARM3 - ED2 NARM Profiles'!$BQ$455:$BU$458</definedName>
    <definedName name="Targets_HVP_57">'[7]NARM3 - ED2 NARM Profiles'!$BQ$455:$BU$458</definedName>
    <definedName name="Targets_HVP_58" localSheetId="5">'[6]NARM3 - ED2 NARM Profiles'!$BQ$463:$BU$466</definedName>
    <definedName name="Targets_HVP_58">'[7]NARM3 - ED2 NARM Profiles'!$BQ$463:$BU$466</definedName>
    <definedName name="Targets_HVP_59" localSheetId="5">'[6]NARM3 - ED2 NARM Profiles'!$BQ$471:$BU$474</definedName>
    <definedName name="Targets_HVP_59">'[7]NARM3 - ED2 NARM Profiles'!$BQ$471:$BU$474</definedName>
    <definedName name="Targets_HVP_6" localSheetId="5">'[6]NARM3 - ED2 NARM Profiles'!$BQ$47:$BU$50</definedName>
    <definedName name="Targets_HVP_6">'[7]NARM3 - ED2 NARM Profiles'!$BQ$47:$BU$50</definedName>
    <definedName name="Targets_HVP_60" localSheetId="5">'[6]NARM3 - ED2 NARM Profiles'!$BQ$479:$BU$482</definedName>
    <definedName name="Targets_HVP_60">'[7]NARM3 - ED2 NARM Profiles'!$BQ$479:$BU$482</definedName>
    <definedName name="Targets_HVP_61" localSheetId="5">'[6]NARM3 - ED2 NARM Profiles'!$BQ$487:$BU$490</definedName>
    <definedName name="Targets_HVP_61">'[7]NARM3 - ED2 NARM Profiles'!$BQ$487:$BU$490</definedName>
    <definedName name="Targets_HVP_7" localSheetId="5">'[6]NARM3 - ED2 NARM Profiles'!$BQ$55:$BU$58</definedName>
    <definedName name="Targets_HVP_7">'[7]NARM3 - ED2 NARM Profiles'!$BQ$55:$BU$58</definedName>
    <definedName name="Targets_HVP_8" localSheetId="5">'[6]NARM3 - ED2 NARM Profiles'!$BQ$63:$BU$66</definedName>
    <definedName name="Targets_HVP_8">'[7]NARM3 - ED2 NARM Profiles'!$BQ$63:$BU$66</definedName>
    <definedName name="Targets_HVP_9" localSheetId="5">'[6]NARM3 - ED2 NARM Profiles'!$BQ$71:$BU$74</definedName>
    <definedName name="Targets_HVP_9">'[7]NARM3 - ED2 NARM Profiles'!$BQ$71:$BU$74</definedName>
    <definedName name="Targets_HVP_AR_Additions_1" localSheetId="5">'[6]NARM3 - ED2 NARM Profiles'!$BJ$7:$BN$10</definedName>
    <definedName name="Targets_HVP_AR_Additions_1">'[7]NARM3 - ED2 NARM Profiles'!$BJ$7:$BN$10</definedName>
    <definedName name="Targets_HVP_AR_Additions_10" localSheetId="5">'[6]NARM3 - ED2 NARM Profiles'!$BJ$79:$BN$82</definedName>
    <definedName name="Targets_HVP_AR_Additions_10">'[7]NARM3 - ED2 NARM Profiles'!$BJ$79:$BN$82</definedName>
    <definedName name="Targets_HVP_AR_Additions_11" localSheetId="5">'[6]NARM3 - ED2 NARM Profiles'!$BJ$87:$BN$90</definedName>
    <definedName name="Targets_HVP_AR_Additions_11">'[7]NARM3 - ED2 NARM Profiles'!$BJ$87:$BN$90</definedName>
    <definedName name="Targets_HVP_AR_Additions_12" localSheetId="5">'[6]NARM3 - ED2 NARM Profiles'!$BJ$95:$BN$98</definedName>
    <definedName name="Targets_HVP_AR_Additions_12">'[7]NARM3 - ED2 NARM Profiles'!$BJ$95:$BN$98</definedName>
    <definedName name="Targets_HVP_AR_Additions_13" localSheetId="5">'[6]NARM3 - ED2 NARM Profiles'!$BJ$103:$BN$106</definedName>
    <definedName name="Targets_HVP_AR_Additions_13">'[7]NARM3 - ED2 NARM Profiles'!$BJ$103:$BN$106</definedName>
    <definedName name="Targets_HVP_AR_Additions_14" localSheetId="5">'[6]NARM3 - ED2 NARM Profiles'!$BJ$111:$BN$114</definedName>
    <definedName name="Targets_HVP_AR_Additions_14">'[7]NARM3 - ED2 NARM Profiles'!$BJ$111:$BN$114</definedName>
    <definedName name="Targets_HVP_AR_Additions_15" localSheetId="5">'[6]NARM3 - ED2 NARM Profiles'!$BJ$119:$BN$122</definedName>
    <definedName name="Targets_HVP_AR_Additions_15">'[7]NARM3 - ED2 NARM Profiles'!$BJ$119:$BN$122</definedName>
    <definedName name="Targets_HVP_AR_Additions_16" localSheetId="5">'[6]NARM3 - ED2 NARM Profiles'!$BJ$127:$BN$130</definedName>
    <definedName name="Targets_HVP_AR_Additions_16">'[7]NARM3 - ED2 NARM Profiles'!$BJ$127:$BN$130</definedName>
    <definedName name="Targets_HVP_AR_Additions_17" localSheetId="5">'[6]NARM3 - ED2 NARM Profiles'!$BJ$135:$BN$138</definedName>
    <definedName name="Targets_HVP_AR_Additions_17">'[7]NARM3 - ED2 NARM Profiles'!$BJ$135:$BN$138</definedName>
    <definedName name="Targets_HVP_AR_Additions_18" localSheetId="5">'[6]NARM3 - ED2 NARM Profiles'!$BJ$143:$BN$146</definedName>
    <definedName name="Targets_HVP_AR_Additions_18">'[7]NARM3 - ED2 NARM Profiles'!$BJ$143:$BN$146</definedName>
    <definedName name="Targets_HVP_AR_Additions_19" localSheetId="5">'[6]NARM3 - ED2 NARM Profiles'!$BJ$151:$BN$154</definedName>
    <definedName name="Targets_HVP_AR_Additions_19">'[7]NARM3 - ED2 NARM Profiles'!$BJ$151:$BN$154</definedName>
    <definedName name="Targets_HVP_AR_Additions_2" localSheetId="5">'[6]NARM3 - ED2 NARM Profiles'!$BJ$15:$BN$18</definedName>
    <definedName name="Targets_HVP_AR_Additions_2">'[7]NARM3 - ED2 NARM Profiles'!$BJ$15:$BN$18</definedName>
    <definedName name="Targets_HVP_AR_Additions_20" localSheetId="5">'[6]NARM3 - ED2 NARM Profiles'!$BJ$159:$BN$162</definedName>
    <definedName name="Targets_HVP_AR_Additions_20">'[7]NARM3 - ED2 NARM Profiles'!$BJ$159:$BN$162</definedName>
    <definedName name="Targets_HVP_AR_Additions_21" localSheetId="5">'[6]NARM3 - ED2 NARM Profiles'!$BJ$167:$BN$170</definedName>
    <definedName name="Targets_HVP_AR_Additions_21">'[7]NARM3 - ED2 NARM Profiles'!$BJ$167:$BN$170</definedName>
    <definedName name="Targets_HVP_AR_Additions_22" localSheetId="5">'[6]NARM3 - ED2 NARM Profiles'!$BJ$175:$BN$178</definedName>
    <definedName name="Targets_HVP_AR_Additions_22">'[7]NARM3 - ED2 NARM Profiles'!$BJ$175:$BN$178</definedName>
    <definedName name="Targets_HVP_AR_Additions_23" localSheetId="5">'[6]NARM3 - ED2 NARM Profiles'!$BJ$183:$BN$186</definedName>
    <definedName name="Targets_HVP_AR_Additions_23">'[7]NARM3 - ED2 NARM Profiles'!$BJ$183:$BN$186</definedName>
    <definedName name="Targets_HVP_AR_Additions_24" localSheetId="5">'[6]NARM3 - ED2 NARM Profiles'!$BJ$191:$BN$194</definedName>
    <definedName name="Targets_HVP_AR_Additions_24">'[7]NARM3 - ED2 NARM Profiles'!$BJ$191:$BN$194</definedName>
    <definedName name="Targets_HVP_AR_Additions_25" localSheetId="5">'[6]NARM3 - ED2 NARM Profiles'!$BJ$199:$BN$202</definedName>
    <definedName name="Targets_HVP_AR_Additions_25">'[7]NARM3 - ED2 NARM Profiles'!$BJ$199:$BN$202</definedName>
    <definedName name="Targets_HVP_AR_Additions_26" localSheetId="5">'[6]NARM3 - ED2 NARM Profiles'!$BJ$207:$BN$210</definedName>
    <definedName name="Targets_HVP_AR_Additions_26">'[7]NARM3 - ED2 NARM Profiles'!$BJ$207:$BN$210</definedName>
    <definedName name="Targets_HVP_AR_Additions_27" localSheetId="5">'[6]NARM3 - ED2 NARM Profiles'!$BJ$215:$BN$218</definedName>
    <definedName name="Targets_HVP_AR_Additions_27">'[7]NARM3 - ED2 NARM Profiles'!$BJ$215:$BN$218</definedName>
    <definedName name="Targets_HVP_AR_Additions_28" localSheetId="5">'[6]NARM3 - ED2 NARM Profiles'!$BJ$223:$BN$226</definedName>
    <definedName name="Targets_HVP_AR_Additions_28">'[7]NARM3 - ED2 NARM Profiles'!$BJ$223:$BN$226</definedName>
    <definedName name="Targets_HVP_AR_Additions_29" localSheetId="5">'[6]NARM3 - ED2 NARM Profiles'!$BJ$231:$BN$234</definedName>
    <definedName name="Targets_HVP_AR_Additions_29">'[7]NARM3 - ED2 NARM Profiles'!$BJ$231:$BN$234</definedName>
    <definedName name="Targets_HVP_AR_Additions_3" localSheetId="5">'[6]NARM3 - ED2 NARM Profiles'!$BJ$23:$BN$26</definedName>
    <definedName name="Targets_HVP_AR_Additions_3">'[7]NARM3 - ED2 NARM Profiles'!$BJ$23:$BN$26</definedName>
    <definedName name="Targets_HVP_AR_Additions_30" localSheetId="5">'[6]NARM3 - ED2 NARM Profiles'!$BJ$239:$BN$242</definedName>
    <definedName name="Targets_HVP_AR_Additions_30">'[7]NARM3 - ED2 NARM Profiles'!$BJ$239:$BN$242</definedName>
    <definedName name="Targets_HVP_AR_Additions_31" localSheetId="5">'[6]NARM3 - ED2 NARM Profiles'!$BJ$247:$BN$250</definedName>
    <definedName name="Targets_HVP_AR_Additions_31">'[7]NARM3 - ED2 NARM Profiles'!$BJ$247:$BN$250</definedName>
    <definedName name="Targets_HVP_AR_Additions_32" localSheetId="5">'[6]NARM3 - ED2 NARM Profiles'!$BJ$255:$BN$258</definedName>
    <definedName name="Targets_HVP_AR_Additions_32">'[7]NARM3 - ED2 NARM Profiles'!$BJ$255:$BN$258</definedName>
    <definedName name="Targets_HVP_AR_Additions_33" localSheetId="5">'[6]NARM3 - ED2 NARM Profiles'!$BJ$263:$BN$266</definedName>
    <definedName name="Targets_HVP_AR_Additions_33">'[7]NARM3 - ED2 NARM Profiles'!$BJ$263:$BN$266</definedName>
    <definedName name="Targets_HVP_AR_Additions_34" localSheetId="5">'[6]NARM3 - ED2 NARM Profiles'!$BJ$271:$BN$274</definedName>
    <definedName name="Targets_HVP_AR_Additions_34">'[7]NARM3 - ED2 NARM Profiles'!$BJ$271:$BN$274</definedName>
    <definedName name="Targets_HVP_AR_Additions_35" localSheetId="5">'[6]NARM3 - ED2 NARM Profiles'!$BJ$279:$BN$282</definedName>
    <definedName name="Targets_HVP_AR_Additions_35">'[7]NARM3 - ED2 NARM Profiles'!$BJ$279:$BN$282</definedName>
    <definedName name="Targets_HVP_AR_Additions_36" localSheetId="5">'[6]NARM3 - ED2 NARM Profiles'!$BJ$287:$BN$290</definedName>
    <definedName name="Targets_HVP_AR_Additions_36">'[7]NARM3 - ED2 NARM Profiles'!$BJ$287:$BN$290</definedName>
    <definedName name="Targets_HVP_AR_Additions_37" localSheetId="5">'[6]NARM3 - ED2 NARM Profiles'!$BJ$295:$BN$298</definedName>
    <definedName name="Targets_HVP_AR_Additions_37">'[7]NARM3 - ED2 NARM Profiles'!$BJ$295:$BN$298</definedName>
    <definedName name="Targets_HVP_AR_Additions_38" localSheetId="5">'[6]NARM3 - ED2 NARM Profiles'!$BJ$303:$BN$306</definedName>
    <definedName name="Targets_HVP_AR_Additions_38">'[7]NARM3 - ED2 NARM Profiles'!$BJ$303:$BN$306</definedName>
    <definedName name="Targets_HVP_AR_Additions_39" localSheetId="5">'[6]NARM3 - ED2 NARM Profiles'!$BJ$311:$BN$314</definedName>
    <definedName name="Targets_HVP_AR_Additions_39">'[7]NARM3 - ED2 NARM Profiles'!$BJ$311:$BN$314</definedName>
    <definedName name="Targets_HVP_AR_Additions_4" localSheetId="5">'[6]NARM3 - ED2 NARM Profiles'!$BJ$31:$BN$34</definedName>
    <definedName name="Targets_HVP_AR_Additions_4">'[7]NARM3 - ED2 NARM Profiles'!$BJ$31:$BN$34</definedName>
    <definedName name="Targets_HVP_AR_Additions_40" localSheetId="5">'[6]NARM3 - ED2 NARM Profiles'!$BJ$319:$BN$322</definedName>
    <definedName name="Targets_HVP_AR_Additions_40">'[7]NARM3 - ED2 NARM Profiles'!$BJ$319:$BN$322</definedName>
    <definedName name="Targets_HVP_AR_Additions_41" localSheetId="5">'[6]NARM3 - ED2 NARM Profiles'!$BJ$327:$BN$330</definedName>
    <definedName name="Targets_HVP_AR_Additions_41">'[7]NARM3 - ED2 NARM Profiles'!$BJ$327:$BN$330</definedName>
    <definedName name="Targets_HVP_AR_Additions_42" localSheetId="5">'[6]NARM3 - ED2 NARM Profiles'!$BJ$335:$BN$338</definedName>
    <definedName name="Targets_HVP_AR_Additions_42">'[7]NARM3 - ED2 NARM Profiles'!$BJ$335:$BN$338</definedName>
    <definedName name="Targets_HVP_AR_Additions_43" localSheetId="5">'[6]NARM3 - ED2 NARM Profiles'!$BJ$343:$BN$346</definedName>
    <definedName name="Targets_HVP_AR_Additions_43">'[7]NARM3 - ED2 NARM Profiles'!$BJ$343:$BN$346</definedName>
    <definedName name="Targets_HVP_AR_Additions_44" localSheetId="5">'[6]NARM3 - ED2 NARM Profiles'!$BJ$351:$BN$354</definedName>
    <definedName name="Targets_HVP_AR_Additions_44">'[7]NARM3 - ED2 NARM Profiles'!$BJ$351:$BN$354</definedName>
    <definedName name="Targets_HVP_AR_Additions_45" localSheetId="5">'[6]NARM3 - ED2 NARM Profiles'!$BJ$359:$BN$362</definedName>
    <definedName name="Targets_HVP_AR_Additions_45">'[7]NARM3 - ED2 NARM Profiles'!$BJ$359:$BN$362</definedName>
    <definedName name="Targets_HVP_AR_Additions_46" localSheetId="5">'[6]NARM3 - ED2 NARM Profiles'!$BJ$367:$BN$370</definedName>
    <definedName name="Targets_HVP_AR_Additions_46">'[7]NARM3 - ED2 NARM Profiles'!$BJ$367:$BN$370</definedName>
    <definedName name="Targets_HVP_AR_Additions_47" localSheetId="5">'[6]NARM3 - ED2 NARM Profiles'!$BJ$375:$BN$378</definedName>
    <definedName name="Targets_HVP_AR_Additions_47">'[7]NARM3 - ED2 NARM Profiles'!$BJ$375:$BN$378</definedName>
    <definedName name="Targets_HVP_AR_Additions_48" localSheetId="5">'[6]NARM3 - ED2 NARM Profiles'!$BJ$383:$BN$386</definedName>
    <definedName name="Targets_HVP_AR_Additions_48">'[7]NARM3 - ED2 NARM Profiles'!$BJ$383:$BN$386</definedName>
    <definedName name="Targets_HVP_AR_Additions_49" localSheetId="5">'[6]NARM3 - ED2 NARM Profiles'!$BJ$391:$BN$394</definedName>
    <definedName name="Targets_HVP_AR_Additions_49">'[7]NARM3 - ED2 NARM Profiles'!$BJ$391:$BN$394</definedName>
    <definedName name="Targets_HVP_AR_Additions_5" localSheetId="5">'[6]NARM3 - ED2 NARM Profiles'!$BJ$39:$BN$42</definedName>
    <definedName name="Targets_HVP_AR_Additions_5">'[7]NARM3 - ED2 NARM Profiles'!$BJ$39:$BN$42</definedName>
    <definedName name="Targets_HVP_AR_Additions_50" localSheetId="5">'[6]NARM3 - ED2 NARM Profiles'!$BJ$399:$BN$402</definedName>
    <definedName name="Targets_HVP_AR_Additions_50">'[7]NARM3 - ED2 NARM Profiles'!$BJ$399:$BN$402</definedName>
    <definedName name="Targets_HVP_AR_Additions_51" localSheetId="5">'[6]NARM3 - ED2 NARM Profiles'!$BJ$407:$BN$410</definedName>
    <definedName name="Targets_HVP_AR_Additions_51">'[7]NARM3 - ED2 NARM Profiles'!$BJ$407:$BN$410</definedName>
    <definedName name="Targets_HVP_AR_Additions_52" localSheetId="5">'[6]NARM3 - ED2 NARM Profiles'!$BJ$415:$BN$418</definedName>
    <definedName name="Targets_HVP_AR_Additions_52">'[7]NARM3 - ED2 NARM Profiles'!$BJ$415:$BN$418</definedName>
    <definedName name="Targets_HVP_AR_Additions_53" localSheetId="5">'[6]NARM3 - ED2 NARM Profiles'!$BJ$423:$BN$426</definedName>
    <definedName name="Targets_HVP_AR_Additions_53">'[7]NARM3 - ED2 NARM Profiles'!$BJ$423:$BN$426</definedName>
    <definedName name="Targets_HVP_AR_Additions_54" localSheetId="5">'[6]NARM3 - ED2 NARM Profiles'!$BJ$431:$BN$434</definedName>
    <definedName name="Targets_HVP_AR_Additions_54">'[7]NARM3 - ED2 NARM Profiles'!$BJ$431:$BN$434</definedName>
    <definedName name="Targets_HVP_AR_Additions_55" localSheetId="5">'[6]NARM3 - ED2 NARM Profiles'!$BJ$439:$BN$442</definedName>
    <definedName name="Targets_HVP_AR_Additions_55">'[7]NARM3 - ED2 NARM Profiles'!$BJ$439:$BN$442</definedName>
    <definedName name="Targets_HVP_AR_Additions_56" localSheetId="5">'[6]NARM3 - ED2 NARM Profiles'!$BJ$447:$BN$450</definedName>
    <definedName name="Targets_HVP_AR_Additions_56">'[7]NARM3 - ED2 NARM Profiles'!$BJ$447:$BN$450</definedName>
    <definedName name="Targets_HVP_AR_Additions_57" localSheetId="5">'[6]NARM3 - ED2 NARM Profiles'!$BJ$455:$BN$458</definedName>
    <definedName name="Targets_HVP_AR_Additions_57">'[7]NARM3 - ED2 NARM Profiles'!$BJ$455:$BN$458</definedName>
    <definedName name="Targets_HVP_AR_Additions_58" localSheetId="5">'[6]NARM3 - ED2 NARM Profiles'!$BJ$463:$BN$466</definedName>
    <definedName name="Targets_HVP_AR_Additions_58">'[7]NARM3 - ED2 NARM Profiles'!$BJ$463:$BN$466</definedName>
    <definedName name="Targets_HVP_AR_Additions_59" localSheetId="5">'[6]NARM3 - ED2 NARM Profiles'!$BJ$471:$BN$474</definedName>
    <definedName name="Targets_HVP_AR_Additions_59">'[7]NARM3 - ED2 NARM Profiles'!$BJ$471:$BN$474</definedName>
    <definedName name="Targets_HVP_AR_Additions_6" localSheetId="5">'[6]NARM3 - ED2 NARM Profiles'!$BJ$47:$BN$50</definedName>
    <definedName name="Targets_HVP_AR_Additions_6">'[7]NARM3 - ED2 NARM Profiles'!$BJ$47:$BN$50</definedName>
    <definedName name="Targets_HVP_AR_Additions_60" localSheetId="5">'[6]NARM3 - ED2 NARM Profiles'!$BJ$479:$BN$482</definedName>
    <definedName name="Targets_HVP_AR_Additions_60">'[7]NARM3 - ED2 NARM Profiles'!$BJ$479:$BN$482</definedName>
    <definedName name="Targets_HVP_AR_Additions_61" localSheetId="5">'[6]NARM3 - ED2 NARM Profiles'!$BJ$487:$BN$490</definedName>
    <definedName name="Targets_HVP_AR_Additions_61">'[7]NARM3 - ED2 NARM Profiles'!$BJ$487:$BN$490</definedName>
    <definedName name="Targets_HVP_AR_Additions_7" localSheetId="5">'[6]NARM3 - ED2 NARM Profiles'!$BJ$55:$BN$58</definedName>
    <definedName name="Targets_HVP_AR_Additions_7">'[7]NARM3 - ED2 NARM Profiles'!$BJ$55:$BN$58</definedName>
    <definedName name="Targets_HVP_AR_Additions_8" localSheetId="5">'[6]NARM3 - ED2 NARM Profiles'!$BJ$63:$BN$66</definedName>
    <definedName name="Targets_HVP_AR_Additions_8">'[7]NARM3 - ED2 NARM Profiles'!$BJ$63:$BN$66</definedName>
    <definedName name="Targets_HVP_AR_Additions_9" localSheetId="5">'[6]NARM3 - ED2 NARM Profiles'!$BJ$71:$BN$74</definedName>
    <definedName name="Targets_HVP_AR_Additions_9">'[7]NARM3 - ED2 NARM Profiles'!$BJ$71:$BN$74</definedName>
    <definedName name="Targets_HVP_AR_Removals_1" localSheetId="5">'[6]NARM3 - ED2 NARM Profiles'!$BC$7:$BG$10</definedName>
    <definedName name="Targets_HVP_AR_Removals_1">'[7]NARM3 - ED2 NARM Profiles'!$BC$7:$BG$10</definedName>
    <definedName name="Targets_HVP_AR_Removals_10" localSheetId="5">'[6]NARM3 - ED2 NARM Profiles'!$BC$79:$BG$82</definedName>
    <definedName name="Targets_HVP_AR_Removals_10">'[7]NARM3 - ED2 NARM Profiles'!$BC$79:$BG$82</definedName>
    <definedName name="Targets_HVP_AR_Removals_11" localSheetId="5">'[6]NARM3 - ED2 NARM Profiles'!$BC$87:$BG$90</definedName>
    <definedName name="Targets_HVP_AR_Removals_11">'[7]NARM3 - ED2 NARM Profiles'!$BC$87:$BG$90</definedName>
    <definedName name="Targets_HVP_AR_Removals_12" localSheetId="5">'[6]NARM3 - ED2 NARM Profiles'!$BC$95:$BG$98</definedName>
    <definedName name="Targets_HVP_AR_Removals_12">'[7]NARM3 - ED2 NARM Profiles'!$BC$95:$BG$98</definedName>
    <definedName name="Targets_HVP_AR_Removals_13" localSheetId="5">'[6]NARM3 - ED2 NARM Profiles'!$BC$103:$BG$106</definedName>
    <definedName name="Targets_HVP_AR_Removals_13">'[7]NARM3 - ED2 NARM Profiles'!$BC$103:$BG$106</definedName>
    <definedName name="Targets_HVP_AR_Removals_14" localSheetId="5">'[6]NARM3 - ED2 NARM Profiles'!$BC$111:$BG$114</definedName>
    <definedName name="Targets_HVP_AR_Removals_14">'[7]NARM3 - ED2 NARM Profiles'!$BC$111:$BG$114</definedName>
    <definedName name="Targets_HVP_AR_Removals_15" localSheetId="5">'[6]NARM3 - ED2 NARM Profiles'!$BC$119:$BG$122</definedName>
    <definedName name="Targets_HVP_AR_Removals_15">'[7]NARM3 - ED2 NARM Profiles'!$BC$119:$BG$122</definedName>
    <definedName name="Targets_HVP_AR_Removals_16" localSheetId="5">'[6]NARM3 - ED2 NARM Profiles'!$BC$127:$BG$130</definedName>
    <definedName name="Targets_HVP_AR_Removals_16">'[7]NARM3 - ED2 NARM Profiles'!$BC$127:$BG$130</definedName>
    <definedName name="Targets_HVP_AR_Removals_17" localSheetId="5">'[6]NARM3 - ED2 NARM Profiles'!$BC$135:$BG$138</definedName>
    <definedName name="Targets_HVP_AR_Removals_17">'[7]NARM3 - ED2 NARM Profiles'!$BC$135:$BG$138</definedName>
    <definedName name="Targets_HVP_AR_Removals_18" localSheetId="5">'[6]NARM3 - ED2 NARM Profiles'!$BC$143:$BG$146</definedName>
    <definedName name="Targets_HVP_AR_Removals_18">'[7]NARM3 - ED2 NARM Profiles'!$BC$143:$BG$146</definedName>
    <definedName name="Targets_HVP_AR_Removals_19" localSheetId="5">'[6]NARM3 - ED2 NARM Profiles'!$BC$151:$BG$154</definedName>
    <definedName name="Targets_HVP_AR_Removals_19">'[7]NARM3 - ED2 NARM Profiles'!$BC$151:$BG$154</definedName>
    <definedName name="Targets_HVP_AR_Removals_2" localSheetId="5">'[6]NARM3 - ED2 NARM Profiles'!$BC$15:$BG$18</definedName>
    <definedName name="Targets_HVP_AR_Removals_2">'[7]NARM3 - ED2 NARM Profiles'!$BC$15:$BG$18</definedName>
    <definedName name="Targets_HVP_AR_Removals_20" localSheetId="5">'[6]NARM3 - ED2 NARM Profiles'!$BC$159:$BG$162</definedName>
    <definedName name="Targets_HVP_AR_Removals_20">'[7]NARM3 - ED2 NARM Profiles'!$BC$159:$BG$162</definedName>
    <definedName name="Targets_HVP_AR_Removals_21" localSheetId="5">'[6]NARM3 - ED2 NARM Profiles'!$BC$167:$BG$170</definedName>
    <definedName name="Targets_HVP_AR_Removals_21">'[7]NARM3 - ED2 NARM Profiles'!$BC$167:$BG$170</definedName>
    <definedName name="Targets_HVP_AR_Removals_22" localSheetId="5">'[6]NARM3 - ED2 NARM Profiles'!$BC$175:$BG$178</definedName>
    <definedName name="Targets_HVP_AR_Removals_22">'[7]NARM3 - ED2 NARM Profiles'!$BC$175:$BG$178</definedName>
    <definedName name="Targets_HVP_AR_Removals_23" localSheetId="5">'[6]NARM3 - ED2 NARM Profiles'!$BC$183:$BG$186</definedName>
    <definedName name="Targets_HVP_AR_Removals_23">'[7]NARM3 - ED2 NARM Profiles'!$BC$183:$BG$186</definedName>
    <definedName name="Targets_HVP_AR_Removals_24" localSheetId="5">'[6]NARM3 - ED2 NARM Profiles'!$BC$191:$BG$194</definedName>
    <definedName name="Targets_HVP_AR_Removals_24">'[7]NARM3 - ED2 NARM Profiles'!$BC$191:$BG$194</definedName>
    <definedName name="Targets_HVP_AR_Removals_25" localSheetId="5">'[6]NARM3 - ED2 NARM Profiles'!$BC$199:$BG$202</definedName>
    <definedName name="Targets_HVP_AR_Removals_25">'[7]NARM3 - ED2 NARM Profiles'!$BC$199:$BG$202</definedName>
    <definedName name="Targets_HVP_AR_Removals_26" localSheetId="5">'[6]NARM3 - ED2 NARM Profiles'!$BC$207:$BG$210</definedName>
    <definedName name="Targets_HVP_AR_Removals_26">'[7]NARM3 - ED2 NARM Profiles'!$BC$207:$BG$210</definedName>
    <definedName name="Targets_HVP_AR_Removals_27" localSheetId="5">'[6]NARM3 - ED2 NARM Profiles'!$BC$215:$BG$218</definedName>
    <definedName name="Targets_HVP_AR_Removals_27">'[7]NARM3 - ED2 NARM Profiles'!$BC$215:$BG$218</definedName>
    <definedName name="Targets_HVP_AR_Removals_28" localSheetId="5">'[6]NARM3 - ED2 NARM Profiles'!$BC$223:$BG$226</definedName>
    <definedName name="Targets_HVP_AR_Removals_28">'[7]NARM3 - ED2 NARM Profiles'!$BC$223:$BG$226</definedName>
    <definedName name="Targets_HVP_AR_Removals_29" localSheetId="5">'[6]NARM3 - ED2 NARM Profiles'!$BC$231:$BG$234</definedName>
    <definedName name="Targets_HVP_AR_Removals_29">'[7]NARM3 - ED2 NARM Profiles'!$BC$231:$BG$234</definedName>
    <definedName name="Targets_HVP_AR_Removals_3" localSheetId="5">'[6]NARM3 - ED2 NARM Profiles'!$BC$23:$BG$26</definedName>
    <definedName name="Targets_HVP_AR_Removals_3">'[7]NARM3 - ED2 NARM Profiles'!$BC$23:$BG$26</definedName>
    <definedName name="Targets_HVP_AR_Removals_30" localSheetId="5">'[6]NARM3 - ED2 NARM Profiles'!$BC$239:$BG$242</definedName>
    <definedName name="Targets_HVP_AR_Removals_30">'[7]NARM3 - ED2 NARM Profiles'!$BC$239:$BG$242</definedName>
    <definedName name="Targets_HVP_AR_Removals_31" localSheetId="5">'[6]NARM3 - ED2 NARM Profiles'!$BC$247:$BG$250</definedName>
    <definedName name="Targets_HVP_AR_Removals_31">'[7]NARM3 - ED2 NARM Profiles'!$BC$247:$BG$250</definedName>
    <definedName name="Targets_HVP_AR_Removals_32" localSheetId="5">'[6]NARM3 - ED2 NARM Profiles'!$BC$255:$BG$258</definedName>
    <definedName name="Targets_HVP_AR_Removals_32">'[7]NARM3 - ED2 NARM Profiles'!$BC$255:$BG$258</definedName>
    <definedName name="Targets_HVP_AR_Removals_33" localSheetId="5">'[6]NARM3 - ED2 NARM Profiles'!$BC$263:$BG$266</definedName>
    <definedName name="Targets_HVP_AR_Removals_33">'[7]NARM3 - ED2 NARM Profiles'!$BC$263:$BG$266</definedName>
    <definedName name="Targets_HVP_AR_Removals_34" localSheetId="5">'[6]NARM3 - ED2 NARM Profiles'!$BC$271:$BG$274</definedName>
    <definedName name="Targets_HVP_AR_Removals_34">'[7]NARM3 - ED2 NARM Profiles'!$BC$271:$BG$274</definedName>
    <definedName name="Targets_HVP_AR_Removals_35" localSheetId="5">'[6]NARM3 - ED2 NARM Profiles'!$BC$279:$BG$282</definedName>
    <definedName name="Targets_HVP_AR_Removals_35">'[7]NARM3 - ED2 NARM Profiles'!$BC$279:$BG$282</definedName>
    <definedName name="Targets_HVP_AR_Removals_36" localSheetId="5">'[6]NARM3 - ED2 NARM Profiles'!$BC$287:$BG$290</definedName>
    <definedName name="Targets_HVP_AR_Removals_36">'[7]NARM3 - ED2 NARM Profiles'!$BC$287:$BG$290</definedName>
    <definedName name="Targets_HVP_AR_Removals_37" localSheetId="5">'[6]NARM3 - ED2 NARM Profiles'!$BC$295:$BG$298</definedName>
    <definedName name="Targets_HVP_AR_Removals_37">'[7]NARM3 - ED2 NARM Profiles'!$BC$295:$BG$298</definedName>
    <definedName name="Targets_HVP_AR_Removals_38" localSheetId="5">'[6]NARM3 - ED2 NARM Profiles'!$BC$303:$BG$306</definedName>
    <definedName name="Targets_HVP_AR_Removals_38">'[7]NARM3 - ED2 NARM Profiles'!$BC$303:$BG$306</definedName>
    <definedName name="Targets_HVP_AR_Removals_39" localSheetId="5">'[6]NARM3 - ED2 NARM Profiles'!$BC$311:$BG$314</definedName>
    <definedName name="Targets_HVP_AR_Removals_39">'[7]NARM3 - ED2 NARM Profiles'!$BC$311:$BG$314</definedName>
    <definedName name="Targets_HVP_AR_Removals_4" localSheetId="5">'[6]NARM3 - ED2 NARM Profiles'!$BC$31:$BG$34</definedName>
    <definedName name="Targets_HVP_AR_Removals_4">'[7]NARM3 - ED2 NARM Profiles'!$BC$31:$BG$34</definedName>
    <definedName name="Targets_HVP_AR_Removals_40" localSheetId="5">'[6]NARM3 - ED2 NARM Profiles'!$BC$319:$BG$322</definedName>
    <definedName name="Targets_HVP_AR_Removals_40">'[7]NARM3 - ED2 NARM Profiles'!$BC$319:$BG$322</definedName>
    <definedName name="Targets_HVP_AR_Removals_41" localSheetId="5">'[6]NARM3 - ED2 NARM Profiles'!$BC$327:$BG$330</definedName>
    <definedName name="Targets_HVP_AR_Removals_41">'[7]NARM3 - ED2 NARM Profiles'!$BC$327:$BG$330</definedName>
    <definedName name="Targets_HVP_AR_Removals_42" localSheetId="5">'[6]NARM3 - ED2 NARM Profiles'!$BC$335:$BG$338</definedName>
    <definedName name="Targets_HVP_AR_Removals_42">'[7]NARM3 - ED2 NARM Profiles'!$BC$335:$BG$338</definedName>
    <definedName name="Targets_HVP_AR_Removals_43" localSheetId="5">'[6]NARM3 - ED2 NARM Profiles'!$BC$343:$BG$346</definedName>
    <definedName name="Targets_HVP_AR_Removals_43">'[7]NARM3 - ED2 NARM Profiles'!$BC$343:$BG$346</definedName>
    <definedName name="Targets_HVP_AR_Removals_44" localSheetId="5">'[6]NARM3 - ED2 NARM Profiles'!$BC$351:$BG$354</definedName>
    <definedName name="Targets_HVP_AR_Removals_44">'[7]NARM3 - ED2 NARM Profiles'!$BC$351:$BG$354</definedName>
    <definedName name="Targets_HVP_AR_Removals_45" localSheetId="5">'[6]NARM3 - ED2 NARM Profiles'!$BC$359:$BG$362</definedName>
    <definedName name="Targets_HVP_AR_Removals_45">'[7]NARM3 - ED2 NARM Profiles'!$BC$359:$BG$362</definedName>
    <definedName name="Targets_HVP_AR_Removals_46" localSheetId="5">'[6]NARM3 - ED2 NARM Profiles'!$BC$367:$BG$370</definedName>
    <definedName name="Targets_HVP_AR_Removals_46">'[7]NARM3 - ED2 NARM Profiles'!$BC$367:$BG$370</definedName>
    <definedName name="Targets_HVP_AR_Removals_47" localSheetId="5">'[6]NARM3 - ED2 NARM Profiles'!$BC$375:$BG$378</definedName>
    <definedName name="Targets_HVP_AR_Removals_47">'[7]NARM3 - ED2 NARM Profiles'!$BC$375:$BG$378</definedName>
    <definedName name="Targets_HVP_AR_Removals_48" localSheetId="5">'[6]NARM3 - ED2 NARM Profiles'!$BC$383:$BG$386</definedName>
    <definedName name="Targets_HVP_AR_Removals_48">'[7]NARM3 - ED2 NARM Profiles'!$BC$383:$BG$386</definedName>
    <definedName name="Targets_HVP_AR_Removals_49" localSheetId="5">'[6]NARM3 - ED2 NARM Profiles'!$BC$391:$BG$394</definedName>
    <definedName name="Targets_HVP_AR_Removals_49">'[7]NARM3 - ED2 NARM Profiles'!$BC$391:$BG$394</definedName>
    <definedName name="Targets_HVP_AR_Removals_5" localSheetId="5">'[6]NARM3 - ED2 NARM Profiles'!$BC$39:$BG$42</definedName>
    <definedName name="Targets_HVP_AR_Removals_5">'[7]NARM3 - ED2 NARM Profiles'!$BC$39:$BG$42</definedName>
    <definedName name="Targets_HVP_AR_Removals_50" localSheetId="5">'[6]NARM3 - ED2 NARM Profiles'!$BC$399:$BG$402</definedName>
    <definedName name="Targets_HVP_AR_Removals_50">'[7]NARM3 - ED2 NARM Profiles'!$BC$399:$BG$402</definedName>
    <definedName name="Targets_HVP_AR_Removals_51" localSheetId="5">'[6]NARM3 - ED2 NARM Profiles'!$BC$407:$BG$410</definedName>
    <definedName name="Targets_HVP_AR_Removals_51">'[7]NARM3 - ED2 NARM Profiles'!$BC$407:$BG$410</definedName>
    <definedName name="Targets_HVP_AR_Removals_52" localSheetId="5">'[6]NARM3 - ED2 NARM Profiles'!$BC$415:$BG$418</definedName>
    <definedName name="Targets_HVP_AR_Removals_52">'[7]NARM3 - ED2 NARM Profiles'!$BC$415:$BG$418</definedName>
    <definedName name="Targets_HVP_AR_Removals_53" localSheetId="5">'[6]NARM3 - ED2 NARM Profiles'!$BC$423:$BG$426</definedName>
    <definedName name="Targets_HVP_AR_Removals_53">'[7]NARM3 - ED2 NARM Profiles'!$BC$423:$BG$426</definedName>
    <definedName name="Targets_HVP_AR_Removals_54" localSheetId="5">'[6]NARM3 - ED2 NARM Profiles'!$BC$431:$BG$434</definedName>
    <definedName name="Targets_HVP_AR_Removals_54">'[7]NARM3 - ED2 NARM Profiles'!$BC$431:$BG$434</definedName>
    <definedName name="Targets_HVP_AR_Removals_55" localSheetId="5">'[6]NARM3 - ED2 NARM Profiles'!$BC$439:$BG$442</definedName>
    <definedName name="Targets_HVP_AR_Removals_55">'[7]NARM3 - ED2 NARM Profiles'!$BC$439:$BG$442</definedName>
    <definedName name="Targets_HVP_AR_Removals_56" localSheetId="5">'[6]NARM3 - ED2 NARM Profiles'!$BC$447:$BG$450</definedName>
    <definedName name="Targets_HVP_AR_Removals_56">'[7]NARM3 - ED2 NARM Profiles'!$BC$447:$BG$450</definedName>
    <definedName name="Targets_HVP_AR_Removals_57" localSheetId="5">'[6]NARM3 - ED2 NARM Profiles'!$BC$455:$BG$458</definedName>
    <definedName name="Targets_HVP_AR_Removals_57">'[7]NARM3 - ED2 NARM Profiles'!$BC$455:$BG$458</definedName>
    <definedName name="Targets_HVP_AR_Removals_58" localSheetId="5">'[6]NARM3 - ED2 NARM Profiles'!$BC$463:$BG$466</definedName>
    <definedName name="Targets_HVP_AR_Removals_58">'[7]NARM3 - ED2 NARM Profiles'!$BC$463:$BG$466</definedName>
    <definedName name="Targets_HVP_AR_Removals_59" localSheetId="5">'[6]NARM3 - ED2 NARM Profiles'!$BC$471:$BG$474</definedName>
    <definedName name="Targets_HVP_AR_Removals_59">'[7]NARM3 - ED2 NARM Profiles'!$BC$471:$BG$474</definedName>
    <definedName name="Targets_HVP_AR_Removals_6" localSheetId="5">'[6]NARM3 - ED2 NARM Profiles'!$BC$47:$BG$50</definedName>
    <definedName name="Targets_HVP_AR_Removals_6">'[7]NARM3 - ED2 NARM Profiles'!$BC$47:$BG$50</definedName>
    <definedName name="Targets_HVP_AR_Removals_60" localSheetId="5">'[6]NARM3 - ED2 NARM Profiles'!$BC$479:$BG$482</definedName>
    <definedName name="Targets_HVP_AR_Removals_60">'[7]NARM3 - ED2 NARM Profiles'!$BC$479:$BG$482</definedName>
    <definedName name="Targets_HVP_AR_Removals_61" localSheetId="5">'[6]NARM3 - ED2 NARM Profiles'!$BC$487:$BG$490</definedName>
    <definedName name="Targets_HVP_AR_Removals_61">'[7]NARM3 - ED2 NARM Profiles'!$BC$487:$BG$490</definedName>
    <definedName name="Targets_HVP_AR_Removals_7" localSheetId="5">'[6]NARM3 - ED2 NARM Profiles'!$BC$55:$BG$58</definedName>
    <definedName name="Targets_HVP_AR_Removals_7">'[7]NARM3 - ED2 NARM Profiles'!$BC$55:$BG$58</definedName>
    <definedName name="Targets_HVP_AR_Removals_8" localSheetId="5">'[6]NARM3 - ED2 NARM Profiles'!$BC$63:$BG$66</definedName>
    <definedName name="Targets_HVP_AR_Removals_8">'[7]NARM3 - ED2 NARM Profiles'!$BC$63:$BG$66</definedName>
    <definedName name="Targets_HVP_AR_Removals_9" localSheetId="5">'[6]NARM3 - ED2 NARM Profiles'!$BC$71:$BG$74</definedName>
    <definedName name="Targets_HVP_AR_Removals_9">'[7]NARM3 - ED2 NARM Profiles'!$BC$71:$BG$74</definedName>
    <definedName name="Targets_HVP_PostRef_1" localSheetId="5">'[6]NARM3 - ED2 NARM Profiles'!$BX$7:$CB$10</definedName>
    <definedName name="Targets_HVP_PostRef_1">'[7]NARM3 - ED2 NARM Profiles'!$BX$7:$CB$10</definedName>
    <definedName name="Targets_HVP_PostRef_10" localSheetId="5">'[6]NARM3 - ED2 NARM Profiles'!$BX$79:$CB$82</definedName>
    <definedName name="Targets_HVP_PostRef_10">'[7]NARM3 - ED2 NARM Profiles'!$BX$79:$CB$82</definedName>
    <definedName name="Targets_HVP_PostRef_11" localSheetId="5">'[6]NARM3 - ED2 NARM Profiles'!$BX$87:$CB$90</definedName>
    <definedName name="Targets_HVP_PostRef_11">'[7]NARM3 - ED2 NARM Profiles'!$BX$87:$CB$90</definedName>
    <definedName name="Targets_HVP_PostRef_12" localSheetId="5">'[6]NARM3 - ED2 NARM Profiles'!$BX$95:$CB$98</definedName>
    <definedName name="Targets_HVP_PostRef_12">'[7]NARM3 - ED2 NARM Profiles'!$BX$95:$CB$98</definedName>
    <definedName name="Targets_HVP_PostRef_13" localSheetId="5">'[6]NARM3 - ED2 NARM Profiles'!$BX$103:$CB$106</definedName>
    <definedName name="Targets_HVP_PostRef_13">'[7]NARM3 - ED2 NARM Profiles'!$BX$103:$CB$106</definedName>
    <definedName name="Targets_HVP_PostRef_14" localSheetId="5">'[6]NARM3 - ED2 NARM Profiles'!$BX$111:$CB$114</definedName>
    <definedName name="Targets_HVP_PostRef_14">'[7]NARM3 - ED2 NARM Profiles'!$BX$111:$CB$114</definedName>
    <definedName name="Targets_HVP_PostRef_15" localSheetId="5">'[6]NARM3 - ED2 NARM Profiles'!$BX$119:$CB$122</definedName>
    <definedName name="Targets_HVP_PostRef_15">'[7]NARM3 - ED2 NARM Profiles'!$BX$119:$CB$122</definedName>
    <definedName name="Targets_HVP_PostRef_16" localSheetId="5">'[6]NARM3 - ED2 NARM Profiles'!$BX$127:$CB$130</definedName>
    <definedName name="Targets_HVP_PostRef_16">'[7]NARM3 - ED2 NARM Profiles'!$BX$127:$CB$130</definedName>
    <definedName name="Targets_HVP_PostRef_17" localSheetId="5">'[6]NARM3 - ED2 NARM Profiles'!$BX$135:$CB$138</definedName>
    <definedName name="Targets_HVP_PostRef_17">'[7]NARM3 - ED2 NARM Profiles'!$BX$135:$CB$138</definedName>
    <definedName name="Targets_HVP_PostRef_18" localSheetId="5">'[6]NARM3 - ED2 NARM Profiles'!$BX$143:$CB$146</definedName>
    <definedName name="Targets_HVP_PostRef_18">'[7]NARM3 - ED2 NARM Profiles'!$BX$143:$CB$146</definedName>
    <definedName name="Targets_HVP_PostRef_19" localSheetId="5">'[6]NARM3 - ED2 NARM Profiles'!$BX$151:$CB$154</definedName>
    <definedName name="Targets_HVP_PostRef_19">'[7]NARM3 - ED2 NARM Profiles'!$BX$151:$CB$154</definedName>
    <definedName name="Targets_HVP_PostRef_2" localSheetId="5">'[6]NARM3 - ED2 NARM Profiles'!$BX$15:$CB$18</definedName>
    <definedName name="Targets_HVP_PostRef_2">'[7]NARM3 - ED2 NARM Profiles'!$BX$15:$CB$18</definedName>
    <definedName name="Targets_HVP_PostRef_20" localSheetId="5">'[6]NARM3 - ED2 NARM Profiles'!$BX$159:$CB$162</definedName>
    <definedName name="Targets_HVP_PostRef_20">'[7]NARM3 - ED2 NARM Profiles'!$BX$159:$CB$162</definedName>
    <definedName name="Targets_HVP_PostRef_21" localSheetId="5">'[6]NARM3 - ED2 NARM Profiles'!$BX$167:$CB$170</definedName>
    <definedName name="Targets_HVP_PostRef_21">'[7]NARM3 - ED2 NARM Profiles'!$BX$167:$CB$170</definedName>
    <definedName name="Targets_HVP_PostRef_22" localSheetId="5">'[6]NARM3 - ED2 NARM Profiles'!$BX$175:$CB$178</definedName>
    <definedName name="Targets_HVP_PostRef_22">'[7]NARM3 - ED2 NARM Profiles'!$BX$175:$CB$178</definedName>
    <definedName name="Targets_HVP_PostRef_23" localSheetId="5">'[6]NARM3 - ED2 NARM Profiles'!$BX$183:$CB$186</definedName>
    <definedName name="Targets_HVP_PostRef_23">'[7]NARM3 - ED2 NARM Profiles'!$BX$183:$CB$186</definedName>
    <definedName name="Targets_HVP_PostRef_24" localSheetId="5">'[6]NARM3 - ED2 NARM Profiles'!$BX$191:$CB$194</definedName>
    <definedName name="Targets_HVP_PostRef_24">'[7]NARM3 - ED2 NARM Profiles'!$BX$191:$CB$194</definedName>
    <definedName name="Targets_HVP_PostRef_25" localSheetId="5">'[6]NARM3 - ED2 NARM Profiles'!$BX$199:$CB$202</definedName>
    <definedName name="Targets_HVP_PostRef_25">'[7]NARM3 - ED2 NARM Profiles'!$BX$199:$CB$202</definedName>
    <definedName name="Targets_HVP_PostRef_26" localSheetId="5">'[6]NARM3 - ED2 NARM Profiles'!$BX$207:$CB$210</definedName>
    <definedName name="Targets_HVP_PostRef_26">'[7]NARM3 - ED2 NARM Profiles'!$BX$207:$CB$210</definedName>
    <definedName name="Targets_HVP_PostRef_27" localSheetId="5">'[6]NARM3 - ED2 NARM Profiles'!$BX$215:$CB$218</definedName>
    <definedName name="Targets_HVP_PostRef_27">'[7]NARM3 - ED2 NARM Profiles'!$BX$215:$CB$218</definedName>
    <definedName name="Targets_HVP_PostRef_28" localSheetId="5">'[6]NARM3 - ED2 NARM Profiles'!$BX$223:$CB$226</definedName>
    <definedName name="Targets_HVP_PostRef_28">'[7]NARM3 - ED2 NARM Profiles'!$BX$223:$CB$226</definedName>
    <definedName name="Targets_HVP_PostRef_29" localSheetId="5">'[6]NARM3 - ED2 NARM Profiles'!$BX$231:$CB$234</definedName>
    <definedName name="Targets_HVP_PostRef_29">'[7]NARM3 - ED2 NARM Profiles'!$BX$231:$CB$234</definedName>
    <definedName name="Targets_HVP_PostRef_3" localSheetId="5">'[6]NARM3 - ED2 NARM Profiles'!$BX$23:$CB$26</definedName>
    <definedName name="Targets_HVP_PostRef_3">'[7]NARM3 - ED2 NARM Profiles'!$BX$23:$CB$26</definedName>
    <definedName name="Targets_HVP_PostRef_30" localSheetId="5">'[6]NARM3 - ED2 NARM Profiles'!$BX$239:$CB$242</definedName>
    <definedName name="Targets_HVP_PostRef_30">'[7]NARM3 - ED2 NARM Profiles'!$BX$239:$CB$242</definedName>
    <definedName name="Targets_HVP_PostRef_31" localSheetId="5">'[6]NARM3 - ED2 NARM Profiles'!$BX$247:$CB$250</definedName>
    <definedName name="Targets_HVP_PostRef_31">'[7]NARM3 - ED2 NARM Profiles'!$BX$247:$CB$250</definedName>
    <definedName name="Targets_HVP_PostRef_32" localSheetId="5">'[6]NARM3 - ED2 NARM Profiles'!$BX$255:$CB$258</definedName>
    <definedName name="Targets_HVP_PostRef_32">'[7]NARM3 - ED2 NARM Profiles'!$BX$255:$CB$258</definedName>
    <definedName name="Targets_HVP_PostRef_33" localSheetId="5">'[6]NARM3 - ED2 NARM Profiles'!$BX$263:$CB$266</definedName>
    <definedName name="Targets_HVP_PostRef_33">'[7]NARM3 - ED2 NARM Profiles'!$BX$263:$CB$266</definedName>
    <definedName name="Targets_HVP_PostRef_34" localSheetId="5">'[6]NARM3 - ED2 NARM Profiles'!$BX$271:$CB$274</definedName>
    <definedName name="Targets_HVP_PostRef_34">'[7]NARM3 - ED2 NARM Profiles'!$BX$271:$CB$274</definedName>
    <definedName name="Targets_HVP_PostRef_35" localSheetId="5">'[6]NARM3 - ED2 NARM Profiles'!$BX$279:$CB$282</definedName>
    <definedName name="Targets_HVP_PostRef_35">'[7]NARM3 - ED2 NARM Profiles'!$BX$279:$CB$282</definedName>
    <definedName name="Targets_HVP_PostRef_36" localSheetId="5">'[6]NARM3 - ED2 NARM Profiles'!$BX$287:$CB$290</definedName>
    <definedName name="Targets_HVP_PostRef_36">'[7]NARM3 - ED2 NARM Profiles'!$BX$287:$CB$290</definedName>
    <definedName name="Targets_HVP_PostRef_37" localSheetId="5">'[6]NARM3 - ED2 NARM Profiles'!$BX$295:$CB$298</definedName>
    <definedName name="Targets_HVP_PostRef_37">'[7]NARM3 - ED2 NARM Profiles'!$BX$295:$CB$298</definedName>
    <definedName name="Targets_HVP_PostRef_38" localSheetId="5">'[6]NARM3 - ED2 NARM Profiles'!$BX$303:$CB$306</definedName>
    <definedName name="Targets_HVP_PostRef_38">'[7]NARM3 - ED2 NARM Profiles'!$BX$303:$CB$306</definedName>
    <definedName name="Targets_HVP_PostRef_39" localSheetId="5">'[6]NARM3 - ED2 NARM Profiles'!$BX$311:$CB$314</definedName>
    <definedName name="Targets_HVP_PostRef_39">'[7]NARM3 - ED2 NARM Profiles'!$BX$311:$CB$314</definedName>
    <definedName name="Targets_HVP_PostRef_4" localSheetId="5">'[6]NARM3 - ED2 NARM Profiles'!$BX$31:$CB$34</definedName>
    <definedName name="Targets_HVP_PostRef_4">'[7]NARM3 - ED2 NARM Profiles'!$BX$31:$CB$34</definedName>
    <definedName name="Targets_HVP_PostRef_40" localSheetId="5">'[6]NARM3 - ED2 NARM Profiles'!$BX$319:$CB$322</definedName>
    <definedName name="Targets_HVP_PostRef_40">'[7]NARM3 - ED2 NARM Profiles'!$BX$319:$CB$322</definedName>
    <definedName name="Targets_HVP_PostRef_41" localSheetId="5">'[6]NARM3 - ED2 NARM Profiles'!$BX$327:$CB$330</definedName>
    <definedName name="Targets_HVP_PostRef_41">'[7]NARM3 - ED2 NARM Profiles'!$BX$327:$CB$330</definedName>
    <definedName name="Targets_HVP_PostRef_42" localSheetId="5">'[6]NARM3 - ED2 NARM Profiles'!$BX$335:$CB$338</definedName>
    <definedName name="Targets_HVP_PostRef_42">'[7]NARM3 - ED2 NARM Profiles'!$BX$335:$CB$338</definedName>
    <definedName name="Targets_HVP_PostRef_43" localSheetId="5">'[6]NARM3 - ED2 NARM Profiles'!$BX$343:$CB$346</definedName>
    <definedName name="Targets_HVP_PostRef_43">'[7]NARM3 - ED2 NARM Profiles'!$BX$343:$CB$346</definedName>
    <definedName name="Targets_HVP_PostRef_44" localSheetId="5">'[6]NARM3 - ED2 NARM Profiles'!$BX$351:$CB$354</definedName>
    <definedName name="Targets_HVP_PostRef_44">'[7]NARM3 - ED2 NARM Profiles'!$BX$351:$CB$354</definedName>
    <definedName name="Targets_HVP_PostRef_45" localSheetId="5">'[6]NARM3 - ED2 NARM Profiles'!$BX$359:$CB$362</definedName>
    <definedName name="Targets_HVP_PostRef_45">'[7]NARM3 - ED2 NARM Profiles'!$BX$359:$CB$362</definedName>
    <definedName name="Targets_HVP_PostRef_46" localSheetId="5">'[6]NARM3 - ED2 NARM Profiles'!$BX$367:$CB$370</definedName>
    <definedName name="Targets_HVP_PostRef_46">'[7]NARM3 - ED2 NARM Profiles'!$BX$367:$CB$370</definedName>
    <definedName name="Targets_HVP_PostRef_47" localSheetId="5">'[6]NARM3 - ED2 NARM Profiles'!$BX$375:$CB$378</definedName>
    <definedName name="Targets_HVP_PostRef_47">'[7]NARM3 - ED2 NARM Profiles'!$BX$375:$CB$378</definedName>
    <definedName name="Targets_HVP_PostRef_48" localSheetId="5">'[6]NARM3 - ED2 NARM Profiles'!$BX$383:$CB$386</definedName>
    <definedName name="Targets_HVP_PostRef_48">'[7]NARM3 - ED2 NARM Profiles'!$BX$383:$CB$386</definedName>
    <definedName name="Targets_HVP_PostRef_49" localSheetId="5">'[6]NARM3 - ED2 NARM Profiles'!$BX$391:$CB$394</definedName>
    <definedName name="Targets_HVP_PostRef_49">'[7]NARM3 - ED2 NARM Profiles'!$BX$391:$CB$394</definedName>
    <definedName name="Targets_HVP_PostRef_5" localSheetId="5">'[6]NARM3 - ED2 NARM Profiles'!$BX$39:$CB$42</definedName>
    <definedName name="Targets_HVP_PostRef_5">'[7]NARM3 - ED2 NARM Profiles'!$BX$39:$CB$42</definedName>
    <definedName name="Targets_HVP_PostRef_50" localSheetId="5">'[6]NARM3 - ED2 NARM Profiles'!$BX$399:$CB$402</definedName>
    <definedName name="Targets_HVP_PostRef_50">'[7]NARM3 - ED2 NARM Profiles'!$BX$399:$CB$402</definedName>
    <definedName name="Targets_HVP_PostRef_51" localSheetId="5">'[6]NARM3 - ED2 NARM Profiles'!$BX$407:$CB$410</definedName>
    <definedName name="Targets_HVP_PostRef_51">'[7]NARM3 - ED2 NARM Profiles'!$BX$407:$CB$410</definedName>
    <definedName name="Targets_HVP_PostRef_52" localSheetId="5">'[6]NARM3 - ED2 NARM Profiles'!$BX$415:$CB$418</definedName>
    <definedName name="Targets_HVP_PostRef_52">'[7]NARM3 - ED2 NARM Profiles'!$BX$415:$CB$418</definedName>
    <definedName name="Targets_HVP_PostRef_53" localSheetId="5">'[6]NARM3 - ED2 NARM Profiles'!$BX$423:$CB$426</definedName>
    <definedName name="Targets_HVP_PostRef_53">'[7]NARM3 - ED2 NARM Profiles'!$BX$423:$CB$426</definedName>
    <definedName name="Targets_HVP_PostRef_54" localSheetId="5">'[6]NARM3 - ED2 NARM Profiles'!$BX$431:$CB$434</definedName>
    <definedName name="Targets_HVP_PostRef_54">'[7]NARM3 - ED2 NARM Profiles'!$BX$431:$CB$434</definedName>
    <definedName name="Targets_HVP_PostRef_55" localSheetId="5">'[6]NARM3 - ED2 NARM Profiles'!$BX$439:$CB$442</definedName>
    <definedName name="Targets_HVP_PostRef_55">'[7]NARM3 - ED2 NARM Profiles'!$BX$439:$CB$442</definedName>
    <definedName name="Targets_HVP_PostRef_56" localSheetId="5">'[6]NARM3 - ED2 NARM Profiles'!$BX$447:$CB$450</definedName>
    <definedName name="Targets_HVP_PostRef_56">'[7]NARM3 - ED2 NARM Profiles'!$BX$447:$CB$450</definedName>
    <definedName name="Targets_HVP_PostRef_57" localSheetId="5">'[6]NARM3 - ED2 NARM Profiles'!$BX$455:$CB$458</definedName>
    <definedName name="Targets_HVP_PostRef_57">'[7]NARM3 - ED2 NARM Profiles'!$BX$455:$CB$458</definedName>
    <definedName name="Targets_HVP_PostRef_58" localSheetId="5">'[6]NARM3 - ED2 NARM Profiles'!$BX$463:$CB$466</definedName>
    <definedName name="Targets_HVP_PostRef_58">'[7]NARM3 - ED2 NARM Profiles'!$BX$463:$CB$466</definedName>
    <definedName name="Targets_HVP_PostRef_59" localSheetId="5">'[6]NARM3 - ED2 NARM Profiles'!$BX$471:$CB$474</definedName>
    <definedName name="Targets_HVP_PostRef_59">'[7]NARM3 - ED2 NARM Profiles'!$BX$471:$CB$474</definedName>
    <definedName name="Targets_HVP_PostRef_6" localSheetId="5">'[6]NARM3 - ED2 NARM Profiles'!$BX$47:$CB$50</definedName>
    <definedName name="Targets_HVP_PostRef_6">'[7]NARM3 - ED2 NARM Profiles'!$BX$47:$CB$50</definedName>
    <definedName name="Targets_HVP_PostRef_60" localSheetId="5">'[6]NARM3 - ED2 NARM Profiles'!$BX$479:$CB$482</definedName>
    <definedName name="Targets_HVP_PostRef_60">'[7]NARM3 - ED2 NARM Profiles'!$BX$479:$CB$482</definedName>
    <definedName name="Targets_HVP_PostRef_61" localSheetId="5">'[6]NARM3 - ED2 NARM Profiles'!$BX$487:$CB$490</definedName>
    <definedName name="Targets_HVP_PostRef_61">'[7]NARM3 - ED2 NARM Profiles'!$BX$487:$CB$490</definedName>
    <definedName name="Targets_HVP_PostRef_7" localSheetId="5">'[6]NARM3 - ED2 NARM Profiles'!$BX$55:$CB$58</definedName>
    <definedName name="Targets_HVP_PostRef_7">'[7]NARM3 - ED2 NARM Profiles'!$BX$55:$CB$58</definedName>
    <definedName name="Targets_HVP_PostRef_8" localSheetId="5">'[6]NARM3 - ED2 NARM Profiles'!$BX$63:$CB$66</definedName>
    <definedName name="Targets_HVP_PostRef_8">'[7]NARM3 - ED2 NARM Profiles'!$BX$63:$CB$66</definedName>
    <definedName name="Targets_HVP_PostRef_9" localSheetId="5">'[6]NARM3 - ED2 NARM Profiles'!$BX$71:$CB$74</definedName>
    <definedName name="Targets_HVP_PostRef_9">'[7]NARM3 - ED2 NARM Profiles'!$BX$71:$CB$74</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1" hidden="1">{#VALUE!,#N/A,FALSE,0}</definedName>
    <definedName name="u" localSheetId="5" hidden="1">{#VALUE!,#N/A,FALSE,0}</definedName>
    <definedName name="u" hidden="1">{#VALUE!,#N/A,FALSE,0}</definedName>
    <definedName name="UAG" localSheetId="1" hidden="1">{#N/A,#N/A,FALSE,"DI 2 YEAR MASTER SCHEDULE"}</definedName>
    <definedName name="UAG" localSheetId="5"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 localSheetId="1">1000</definedName>
    <definedName name="v" localSheetId="1" hidden="1">{"Japan_Capers_Ed_Pub",#N/A,FALSE,"DI 2 YEAR MASTER SCHEDULE"}</definedName>
    <definedName name="v" localSheetId="5" hidden="1">{"Japan_Capers_Ed_Pub",#N/A,FALSE,"DI 2 YEAR MASTER SCHEDULE"}</definedName>
    <definedName name="v" hidden="1">{"Japan_Capers_Ed_Pub",#N/A,FALSE,"DI 2 YEAR MASTER SCHEDULE"}</definedName>
    <definedName name="Whole_Life_Risk_1" localSheetId="5">'[6]NARM1 - Risk Index Weightings'!$F$4:$J$7</definedName>
    <definedName name="Whole_Life_Risk_1">'[7]NARM1 - Risk Index Weightings'!$F$4:$J$7</definedName>
    <definedName name="Whole_Life_Risk_10" localSheetId="5">'[6]NARM1 - Risk Index Weightings'!$F$58:$J$61</definedName>
    <definedName name="Whole_Life_Risk_10">'[7]NARM1 - Risk Index Weightings'!$F$58:$J$61</definedName>
    <definedName name="Whole_Life_Risk_11" localSheetId="5">'[6]NARM1 - Risk Index Weightings'!$F$64:$J$67</definedName>
    <definedName name="Whole_Life_Risk_11">'[7]NARM1 - Risk Index Weightings'!$F$64:$J$67</definedName>
    <definedName name="Whole_Life_Risk_12" localSheetId="5">'[6]NARM1 - Risk Index Weightings'!$F$70:$J$73</definedName>
    <definedName name="Whole_Life_Risk_12">'[7]NARM1 - Risk Index Weightings'!$F$70:$J$73</definedName>
    <definedName name="Whole_Life_Risk_13" localSheetId="5">'[6]NARM1 - Risk Index Weightings'!$F$76:$J$79</definedName>
    <definedName name="Whole_Life_Risk_13">'[7]NARM1 - Risk Index Weightings'!$F$76:$J$79</definedName>
    <definedName name="Whole_Life_Risk_14" localSheetId="5">'[6]NARM1 - Risk Index Weightings'!$F$82:$J$85</definedName>
    <definedName name="Whole_Life_Risk_14">'[7]NARM1 - Risk Index Weightings'!$F$82:$J$85</definedName>
    <definedName name="Whole_Life_Risk_15" localSheetId="5">'[6]NARM1 - Risk Index Weightings'!$F$88:$J$91</definedName>
    <definedName name="Whole_Life_Risk_15">'[7]NARM1 - Risk Index Weightings'!$F$88:$J$91</definedName>
    <definedName name="Whole_Life_Risk_16" localSheetId="5">'[6]NARM1 - Risk Index Weightings'!$F$94:$J$97</definedName>
    <definedName name="Whole_Life_Risk_16">'[7]NARM1 - Risk Index Weightings'!$F$94:$J$97</definedName>
    <definedName name="Whole_Life_Risk_17" localSheetId="5">'[6]NARM1 - Risk Index Weightings'!$F$100:$J$103</definedName>
    <definedName name="Whole_Life_Risk_17">'[7]NARM1 - Risk Index Weightings'!$F$100:$J$103</definedName>
    <definedName name="Whole_Life_Risk_18" localSheetId="5">'[6]NARM1 - Risk Index Weightings'!$F$106:$J$109</definedName>
    <definedName name="Whole_Life_Risk_18">'[7]NARM1 - Risk Index Weightings'!$F$106:$J$109</definedName>
    <definedName name="Whole_Life_Risk_19" localSheetId="5">'[6]NARM1 - Risk Index Weightings'!$F$112:$J$115</definedName>
    <definedName name="Whole_Life_Risk_19">'[7]NARM1 - Risk Index Weightings'!$F$112:$J$115</definedName>
    <definedName name="Whole_Life_Risk_2" localSheetId="5">'[6]NARM1 - Risk Index Weightings'!$F$10:$J$13</definedName>
    <definedName name="Whole_Life_Risk_2">'[7]NARM1 - Risk Index Weightings'!$F$10:$J$13</definedName>
    <definedName name="Whole_Life_Risk_20" localSheetId="5">'[6]NARM1 - Risk Index Weightings'!$F$118:$J$121</definedName>
    <definedName name="Whole_Life_Risk_20">'[7]NARM1 - Risk Index Weightings'!$F$118:$J$121</definedName>
    <definedName name="Whole_Life_Risk_21" localSheetId="5">'[6]NARM1 - Risk Index Weightings'!$F$124:$J$127</definedName>
    <definedName name="Whole_Life_Risk_21">'[7]NARM1 - Risk Index Weightings'!$F$124:$J$127</definedName>
    <definedName name="Whole_Life_Risk_22" localSheetId="5">'[6]NARM1 - Risk Index Weightings'!$F$130:$J$133</definedName>
    <definedName name="Whole_Life_Risk_22">'[7]NARM1 - Risk Index Weightings'!$F$130:$J$133</definedName>
    <definedName name="Whole_Life_Risk_23" localSheetId="5">'[6]NARM1 - Risk Index Weightings'!$F$136:$J$139</definedName>
    <definedName name="Whole_Life_Risk_23">'[7]NARM1 - Risk Index Weightings'!$F$136:$J$139</definedName>
    <definedName name="Whole_Life_Risk_24" localSheetId="5">'[6]NARM1 - Risk Index Weightings'!$F$142:$J$145</definedName>
    <definedName name="Whole_Life_Risk_24">'[7]NARM1 - Risk Index Weightings'!$F$142:$J$145</definedName>
    <definedName name="Whole_Life_Risk_25" localSheetId="5">'[6]NARM1 - Risk Index Weightings'!$F$148:$J$151</definedName>
    <definedName name="Whole_Life_Risk_25">'[7]NARM1 - Risk Index Weightings'!$F$148:$J$151</definedName>
    <definedName name="Whole_Life_Risk_26" localSheetId="5">'[6]NARM1 - Risk Index Weightings'!$F$154:$J$157</definedName>
    <definedName name="Whole_Life_Risk_26">'[7]NARM1 - Risk Index Weightings'!$F$154:$J$157</definedName>
    <definedName name="Whole_Life_Risk_27" localSheetId="5">'[6]NARM1 - Risk Index Weightings'!$F$160:$J$163</definedName>
    <definedName name="Whole_Life_Risk_27">'[7]NARM1 - Risk Index Weightings'!$F$160:$J$163</definedName>
    <definedName name="Whole_Life_Risk_28" localSheetId="5">'[6]NARM1 - Risk Index Weightings'!$F$166:$J$169</definedName>
    <definedName name="Whole_Life_Risk_28">'[7]NARM1 - Risk Index Weightings'!$F$166:$J$169</definedName>
    <definedName name="Whole_Life_Risk_29" localSheetId="5">'[6]NARM1 - Risk Index Weightings'!$F$172:$J$175</definedName>
    <definedName name="Whole_Life_Risk_29">'[7]NARM1 - Risk Index Weightings'!$F$172:$J$175</definedName>
    <definedName name="Whole_Life_Risk_3" localSheetId="5">'[6]NARM1 - Risk Index Weightings'!$F$16:$J$19</definedName>
    <definedName name="Whole_Life_Risk_3">'[7]NARM1 - Risk Index Weightings'!$F$16:$J$19</definedName>
    <definedName name="Whole_Life_Risk_30" localSheetId="5">'[6]NARM1 - Risk Index Weightings'!$F$178:$J$181</definedName>
    <definedName name="Whole_Life_Risk_30">'[7]NARM1 - Risk Index Weightings'!$F$178:$J$181</definedName>
    <definedName name="Whole_Life_Risk_31" localSheetId="5">'[6]NARM1 - Risk Index Weightings'!$F$184:$J$187</definedName>
    <definedName name="Whole_Life_Risk_31">'[7]NARM1 - Risk Index Weightings'!$F$184:$J$187</definedName>
    <definedName name="Whole_Life_Risk_32" localSheetId="5">'[6]NARM1 - Risk Index Weightings'!$F$190:$J$193</definedName>
    <definedName name="Whole_Life_Risk_32">'[7]NARM1 - Risk Index Weightings'!$F$190:$J$193</definedName>
    <definedName name="Whole_Life_Risk_33" localSheetId="5">'[6]NARM1 - Risk Index Weightings'!$F$196:$J$199</definedName>
    <definedName name="Whole_Life_Risk_33">'[7]NARM1 - Risk Index Weightings'!$F$196:$J$199</definedName>
    <definedName name="Whole_Life_Risk_34" localSheetId="5">'[6]NARM1 - Risk Index Weightings'!$F$202:$J$205</definedName>
    <definedName name="Whole_Life_Risk_34">'[7]NARM1 - Risk Index Weightings'!$F$202:$J$205</definedName>
    <definedName name="Whole_Life_Risk_35" localSheetId="5">'[6]NARM1 - Risk Index Weightings'!$F$208:$J$211</definedName>
    <definedName name="Whole_Life_Risk_35">'[7]NARM1 - Risk Index Weightings'!$F$208:$J$211</definedName>
    <definedName name="Whole_Life_Risk_36" localSheetId="5">'[6]NARM1 - Risk Index Weightings'!$F$214:$J$217</definedName>
    <definedName name="Whole_Life_Risk_36">'[7]NARM1 - Risk Index Weightings'!$F$214:$J$217</definedName>
    <definedName name="Whole_Life_Risk_37" localSheetId="5">'[6]NARM1 - Risk Index Weightings'!$F$220:$J$223</definedName>
    <definedName name="Whole_Life_Risk_37">'[7]NARM1 - Risk Index Weightings'!$F$220:$J$223</definedName>
    <definedName name="Whole_Life_Risk_38" localSheetId="5">'[6]NARM1 - Risk Index Weightings'!$F$226:$J$229</definedName>
    <definedName name="Whole_Life_Risk_38">'[7]NARM1 - Risk Index Weightings'!$F$226:$J$229</definedName>
    <definedName name="Whole_Life_Risk_39" localSheetId="5">'[6]NARM1 - Risk Index Weightings'!$F$232:$J$235</definedName>
    <definedName name="Whole_Life_Risk_39">'[7]NARM1 - Risk Index Weightings'!$F$232:$J$235</definedName>
    <definedName name="Whole_Life_Risk_4" localSheetId="5">'[6]NARM1 - Risk Index Weightings'!$F$22:$J$25</definedName>
    <definedName name="Whole_Life_Risk_4">'[7]NARM1 - Risk Index Weightings'!$F$22:$J$25</definedName>
    <definedName name="Whole_Life_Risk_40" localSheetId="5">'[6]NARM1 - Risk Index Weightings'!$F$238:$J$241</definedName>
    <definedName name="Whole_Life_Risk_40">'[7]NARM1 - Risk Index Weightings'!$F$238:$J$241</definedName>
    <definedName name="Whole_Life_Risk_41" localSheetId="5">'[6]NARM1 - Risk Index Weightings'!$F$244:$J$247</definedName>
    <definedName name="Whole_Life_Risk_41">'[7]NARM1 - Risk Index Weightings'!$F$244:$J$247</definedName>
    <definedName name="Whole_Life_Risk_42" localSheetId="5">'[6]NARM1 - Risk Index Weightings'!$F$250:$J$253</definedName>
    <definedName name="Whole_Life_Risk_42">'[7]NARM1 - Risk Index Weightings'!$F$250:$J$253</definedName>
    <definedName name="Whole_Life_Risk_43" localSheetId="5">'[6]NARM1 - Risk Index Weightings'!$F$256:$J$259</definedName>
    <definedName name="Whole_Life_Risk_43">'[7]NARM1 - Risk Index Weightings'!$F$256:$J$259</definedName>
    <definedName name="Whole_Life_Risk_44" localSheetId="5">'[6]NARM1 - Risk Index Weightings'!$F$262:$J$265</definedName>
    <definedName name="Whole_Life_Risk_44">'[7]NARM1 - Risk Index Weightings'!$F$262:$J$265</definedName>
    <definedName name="Whole_Life_Risk_45" localSheetId="5">'[6]NARM1 - Risk Index Weightings'!$F$268:$J$271</definedName>
    <definedName name="Whole_Life_Risk_45">'[7]NARM1 - Risk Index Weightings'!$F$268:$J$271</definedName>
    <definedName name="Whole_Life_Risk_46" localSheetId="5">'[6]NARM1 - Risk Index Weightings'!$F$274:$J$277</definedName>
    <definedName name="Whole_Life_Risk_46">'[7]NARM1 - Risk Index Weightings'!$F$274:$J$277</definedName>
    <definedName name="Whole_Life_Risk_47" localSheetId="5">'[6]NARM1 - Risk Index Weightings'!$F$280:$J$283</definedName>
    <definedName name="Whole_Life_Risk_47">'[7]NARM1 - Risk Index Weightings'!$F$280:$J$283</definedName>
    <definedName name="Whole_Life_Risk_48" localSheetId="5">'[6]NARM1 - Risk Index Weightings'!$F$286:$J$289</definedName>
    <definedName name="Whole_Life_Risk_48">'[7]NARM1 - Risk Index Weightings'!$F$286:$J$289</definedName>
    <definedName name="Whole_Life_Risk_49" localSheetId="5">'[6]NARM1 - Risk Index Weightings'!$F$292:$J$295</definedName>
    <definedName name="Whole_Life_Risk_49">'[7]NARM1 - Risk Index Weightings'!$F$292:$J$295</definedName>
    <definedName name="Whole_Life_Risk_5" localSheetId="5">'[6]NARM1 - Risk Index Weightings'!$F$28:$J$31</definedName>
    <definedName name="Whole_Life_Risk_5">'[7]NARM1 - Risk Index Weightings'!$F$28:$J$31</definedName>
    <definedName name="Whole_Life_Risk_50" localSheetId="5">'[6]NARM1 - Risk Index Weightings'!$F$298:$J$301</definedName>
    <definedName name="Whole_Life_Risk_50">'[7]NARM1 - Risk Index Weightings'!$F$298:$J$301</definedName>
    <definedName name="Whole_Life_Risk_51" localSheetId="5">'[6]NARM1 - Risk Index Weightings'!$F$304:$J$307</definedName>
    <definedName name="Whole_Life_Risk_51">'[7]NARM1 - Risk Index Weightings'!$F$304:$J$307</definedName>
    <definedName name="Whole_Life_Risk_52" localSheetId="5">'[6]NARM1 - Risk Index Weightings'!$F$310:$J$313</definedName>
    <definedName name="Whole_Life_Risk_52">'[7]NARM1 - Risk Index Weightings'!$F$310:$J$313</definedName>
    <definedName name="Whole_Life_Risk_53" localSheetId="5">'[6]NARM1 - Risk Index Weightings'!$F$316:$J$319</definedName>
    <definedName name="Whole_Life_Risk_53">'[7]NARM1 - Risk Index Weightings'!$F$316:$J$319</definedName>
    <definedName name="Whole_Life_Risk_54" localSheetId="5">'[6]NARM1 - Risk Index Weightings'!$F$322:$J$325</definedName>
    <definedName name="Whole_Life_Risk_54">'[7]NARM1 - Risk Index Weightings'!$F$322:$J$325</definedName>
    <definedName name="Whole_Life_Risk_55" localSheetId="5">'[6]NARM1 - Risk Index Weightings'!$F$328:$J$331</definedName>
    <definedName name="Whole_Life_Risk_55">'[7]NARM1 - Risk Index Weightings'!$F$328:$J$331</definedName>
    <definedName name="Whole_Life_Risk_56" localSheetId="5">'[6]NARM1 - Risk Index Weightings'!$F$334:$J$337</definedName>
    <definedName name="Whole_Life_Risk_56">'[7]NARM1 - Risk Index Weightings'!$F$334:$J$337</definedName>
    <definedName name="Whole_Life_Risk_57" localSheetId="5">'[6]NARM1 - Risk Index Weightings'!$F$340:$J$343</definedName>
    <definedName name="Whole_Life_Risk_57">'[7]NARM1 - Risk Index Weightings'!$F$340:$J$343</definedName>
    <definedName name="Whole_Life_Risk_58" localSheetId="5">'[6]NARM1 - Risk Index Weightings'!$F$346:$J$349</definedName>
    <definedName name="Whole_Life_Risk_58">'[7]NARM1 - Risk Index Weightings'!$F$346:$J$349</definedName>
    <definedName name="Whole_Life_Risk_59" localSheetId="5">'[6]NARM1 - Risk Index Weightings'!$F$352:$J$355</definedName>
    <definedName name="Whole_Life_Risk_59">'[7]NARM1 - Risk Index Weightings'!$F$352:$J$355</definedName>
    <definedName name="Whole_Life_Risk_6" localSheetId="5">'[6]NARM1 - Risk Index Weightings'!$F$34:$J$37</definedName>
    <definedName name="Whole_Life_Risk_6">'[7]NARM1 - Risk Index Weightings'!$F$34:$J$37</definedName>
    <definedName name="Whole_Life_Risk_60" localSheetId="5">'[6]NARM1 - Risk Index Weightings'!$F$358:$J$361</definedName>
    <definedName name="Whole_Life_Risk_60">'[7]NARM1 - Risk Index Weightings'!$F$358:$J$361</definedName>
    <definedName name="Whole_Life_Risk_61" localSheetId="5">'[6]NARM1 - Risk Index Weightings'!$F$364:$J$367</definedName>
    <definedName name="Whole_Life_Risk_61">'[7]NARM1 - Risk Index Weightings'!$F$364:$J$367</definedName>
    <definedName name="Whole_Life_Risk_7" localSheetId="5">'[6]NARM1 - Risk Index Weightings'!$F$40:$J$43</definedName>
    <definedName name="Whole_Life_Risk_7">'[7]NARM1 - Risk Index Weightings'!$F$40:$J$43</definedName>
    <definedName name="Whole_Life_Risk_8" localSheetId="5">'[6]NARM1 - Risk Index Weightings'!$F$46:$J$49</definedName>
    <definedName name="Whole_Life_Risk_8">'[7]NARM1 - Risk Index Weightings'!$F$46:$J$49</definedName>
    <definedName name="Whole_Life_Risk_9" localSheetId="5">'[6]NARM1 - Risk Index Weightings'!$F$52:$J$55</definedName>
    <definedName name="Whole_Life_Risk_9">'[7]NARM1 - Risk Index Weightings'!$F$52:$J$55</definedName>
    <definedName name="wrn.CapersPlotter." localSheetId="1" hidden="1">{#N/A,#N/A,FALSE,"DI 2 YEAR MASTER SCHEDULE"}</definedName>
    <definedName name="wrn.CapersPlotter." localSheetId="5" hidden="1">{#N/A,#N/A,FALSE,"DI 2 YEAR MASTER SCHEDULE"}</definedName>
    <definedName name="wrn.CapersPlotter." hidden="1">{#N/A,#N/A,FALSE,"DI 2 YEAR MASTER SCHEDULE"}</definedName>
    <definedName name="wrn.Edutainment._.Priority._.List." localSheetId="1" hidden="1">{#N/A,#N/A,FALSE,"DI 2 YEAR MASTER SCHEDULE"}</definedName>
    <definedName name="wrn.Edutainment._.Priority._.List." localSheetId="5" hidden="1">{#N/A,#N/A,FALSE,"DI 2 YEAR MASTER SCHEDULE"}</definedName>
    <definedName name="wrn.Edutainment._.Priority._.List." hidden="1">{#N/A,#N/A,FALSE,"DI 2 YEAR MASTER SCHEDULE"}</definedName>
    <definedName name="wrn.Japan_Capers_Ed._.Pub." localSheetId="1" hidden="1">{"Japan_Capers_Ed_Pub",#N/A,FALSE,"DI 2 YEAR MASTER SCHEDULE"}</definedName>
    <definedName name="wrn.Japan_Capers_Ed._.Pub." localSheetId="5" hidden="1">{"Japan_Capers_Ed_Pub",#N/A,FALSE,"DI 2 YEAR MASTER SCHEDULE"}</definedName>
    <definedName name="wrn.Japan_Capers_Ed._.Pub." hidden="1">{"Japan_Capers_Ed_Pub",#N/A,FALSE,"DI 2 YEAR MASTER SCHEDULE"}</definedName>
    <definedName name="wrn.Mat." localSheetId="1" hidden="1">{"staff",#N/A,FALSE,"Current Month"}</definedName>
    <definedName name="wrn.Mat." localSheetId="5" hidden="1">{"staff",#N/A,FALSE,"Current Month"}</definedName>
    <definedName name="wrn.Mat." hidden="1">{"staff",#N/A,FALSE,"Current Month"}</definedName>
    <definedName name="wrn.Priority._.list." localSheetId="1" hidden="1">{#N/A,#N/A,FALSE,"DI 2 YEAR MASTER SCHEDULE"}</definedName>
    <definedName name="wrn.Priority._.list." localSheetId="5" hidden="1">{#N/A,#N/A,FALSE,"DI 2 YEAR MASTER SCHEDULE"}</definedName>
    <definedName name="wrn.Priority._.list." hidden="1">{#N/A,#N/A,FALSE,"DI 2 YEAR MASTER SCHEDULE"}</definedName>
    <definedName name="wrn.Prjcted._.Mnthly._.Qtys." localSheetId="1" hidden="1">{#N/A,#N/A,FALSE,"PRJCTED MNTHLY QTY's"}</definedName>
    <definedName name="wrn.Prjcted._.Mnthly._.Qtys." localSheetId="5" hidden="1">{#N/A,#N/A,FALSE,"PRJCTED MNTHLY QTY's"}</definedName>
    <definedName name="wrn.Prjcted._.Mnthly._.Qtys." hidden="1">{#N/A,#N/A,FALSE,"PRJCTED MNTHLY QTY's"}</definedName>
    <definedName name="wrn.Prjcted._.Qtrly._.Dollars." localSheetId="1" hidden="1">{#N/A,#N/A,FALSE,"PRJCTED QTRLY $'s"}</definedName>
    <definedName name="wrn.Prjcted._.Qtrly._.Dollars." localSheetId="5" hidden="1">{#N/A,#N/A,FALSE,"PRJCTED QTRLY $'s"}</definedName>
    <definedName name="wrn.Prjcted._.Qtrly._.Dollars." hidden="1">{#N/A,#N/A,FALSE,"PRJCTED QTRLY $'s"}</definedName>
    <definedName name="wrn.Prjcted._.Qtrly._.Qtys." localSheetId="1" hidden="1">{#N/A,#N/A,FALSE,"PRJCTED QTRLY QTY's"}</definedName>
    <definedName name="wrn.Prjcted._.Qtrly._.Qtys." localSheetId="5" hidden="1">{#N/A,#N/A,FALSE,"PRJCTED QTRLY QTY's"}</definedName>
    <definedName name="wrn.Prjcted._.Qtrly._.Qtys." hidden="1">{#N/A,#N/A,FALSE,"PRJCTED QTRLY QTY's"}</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1" hidden="1">{#N/A,#N/A,FALSE,"DI 2 YEAR MASTER SCHEDULE"}</definedName>
    <definedName name="x" localSheetId="5" hidden="1">{#N/A,#N/A,FALSE,"DI 2 YEAR MASTER SCHEDULE"}</definedName>
    <definedName name="x" hidden="1">{#N/A,#N/A,FALSE,"DI 2 YEAR MASTER SCHEDULE"}</definedName>
    <definedName name="y"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1" hidden="1">{#N/A,#N/A,FALSE,"DI 2 YEAR MASTER SCHEDULE"}</definedName>
    <definedName name="z" localSheetId="5" hidden="1">{#N/A,#N/A,FALSE,"DI 2 YEAR MASTER SCHEDULE"}</definedName>
    <definedName name="z" hidden="1">{#N/A,#N/A,FALSE,"DI 2 YEAR MASTER SCHEDULE"}</definedName>
    <definedName name="Z_9A428CE1_B4D9_11D0_A8AA_0000C071AEE7_.wvu.Cols" hidden="1">[3]Sheet1!$A$1:$Q$65536,[3]Sheet1!$Y$1:$Z$65536</definedName>
    <definedName name="Z_9A428CE1_B4D9_11D0_A8AA_0000C071AEE7_.wvu.PrintArea" localSheetId="5" hidden="1">#REF!</definedName>
    <definedName name="Z_9A428CE1_B4D9_11D0_A8AA_0000C071AEE7_.wvu.PrintArea"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32" l="1"/>
  <c r="C53" i="51"/>
  <c r="C10" i="32"/>
  <c r="C53" i="32"/>
  <c r="I101" i="50"/>
  <c r="H101" i="50"/>
  <c r="G101" i="50"/>
  <c r="F101" i="50"/>
  <c r="E101" i="50"/>
  <c r="J99" i="50"/>
  <c r="I99" i="50"/>
  <c r="H99" i="50"/>
  <c r="G99" i="50"/>
  <c r="F99" i="50"/>
  <c r="J98" i="50"/>
  <c r="I98" i="50"/>
  <c r="H98" i="50"/>
  <c r="G98" i="50"/>
  <c r="F98" i="50"/>
  <c r="J97" i="50"/>
  <c r="I97" i="50"/>
  <c r="H97" i="50"/>
  <c r="G97" i="50"/>
  <c r="F97" i="50"/>
  <c r="BA96" i="50"/>
  <c r="AZ96" i="50"/>
  <c r="AY96" i="50"/>
  <c r="AX96" i="50"/>
  <c r="AW96" i="50"/>
  <c r="AV96" i="50"/>
  <c r="AU96" i="50"/>
  <c r="AT96" i="50"/>
  <c r="AS96" i="50"/>
  <c r="AR96" i="50"/>
  <c r="AQ96" i="50"/>
  <c r="AP96" i="50"/>
  <c r="AO96" i="50"/>
  <c r="AN96" i="50"/>
  <c r="AM96" i="50"/>
  <c r="AL96" i="50"/>
  <c r="AK96" i="50"/>
  <c r="AJ96" i="50"/>
  <c r="AI96" i="50"/>
  <c r="AH96" i="50"/>
  <c r="AG96" i="50"/>
  <c r="AF96" i="50"/>
  <c r="AE96" i="50"/>
  <c r="AD96" i="50"/>
  <c r="AC96" i="50"/>
  <c r="AB96" i="50"/>
  <c r="AA96" i="50"/>
  <c r="Z96" i="50"/>
  <c r="Y96" i="50"/>
  <c r="X96" i="50"/>
  <c r="W96" i="50"/>
  <c r="V96" i="50"/>
  <c r="U96" i="50"/>
  <c r="T96" i="50"/>
  <c r="S96" i="50"/>
  <c r="R96" i="50"/>
  <c r="Q96" i="50"/>
  <c r="P96" i="50"/>
  <c r="O96" i="50"/>
  <c r="N96" i="50"/>
  <c r="M96" i="50"/>
  <c r="L96" i="50"/>
  <c r="K96" i="50"/>
  <c r="J96" i="50"/>
  <c r="I96" i="50"/>
  <c r="H96" i="50"/>
  <c r="G96" i="50"/>
  <c r="F96" i="50"/>
  <c r="E96" i="50"/>
  <c r="J95" i="50"/>
  <c r="I95" i="50"/>
  <c r="H95" i="50"/>
  <c r="G95" i="50"/>
  <c r="F95" i="50"/>
  <c r="J94" i="50"/>
  <c r="I94" i="50"/>
  <c r="H94" i="50"/>
  <c r="G94" i="50"/>
  <c r="F94" i="50"/>
  <c r="J92" i="50"/>
  <c r="I92" i="50"/>
  <c r="H92" i="50"/>
  <c r="G92" i="50"/>
  <c r="F92" i="50"/>
  <c r="J79" i="50"/>
  <c r="I79" i="50"/>
  <c r="H79" i="50"/>
  <c r="G79" i="50"/>
  <c r="F79" i="50"/>
  <c r="K99" i="50"/>
  <c r="L99" i="50"/>
  <c r="M99" i="50"/>
  <c r="N99" i="50"/>
  <c r="O99" i="50"/>
  <c r="P99" i="50"/>
  <c r="Q99" i="50"/>
  <c r="R99" i="50"/>
  <c r="S99" i="50"/>
  <c r="T99" i="50"/>
  <c r="U99" i="50"/>
  <c r="V99" i="50"/>
  <c r="W99" i="50"/>
  <c r="X99" i="50"/>
  <c r="Y99" i="50"/>
  <c r="Z99" i="50"/>
  <c r="AA99" i="50"/>
  <c r="AB99" i="50"/>
  <c r="AC99" i="50"/>
  <c r="AD99" i="50"/>
  <c r="AE99" i="50"/>
  <c r="AF99" i="50"/>
  <c r="AG99" i="50"/>
  <c r="AH99" i="50"/>
  <c r="AI99" i="50"/>
  <c r="AJ99" i="50"/>
  <c r="AK99" i="50"/>
  <c r="AL99" i="50"/>
  <c r="AM99" i="50"/>
  <c r="AN99" i="50"/>
  <c r="AO99" i="50"/>
  <c r="AP99" i="50"/>
  <c r="AQ99" i="50"/>
  <c r="AR99" i="50"/>
  <c r="AS99" i="50"/>
  <c r="AT99" i="50"/>
  <c r="AU99" i="50"/>
  <c r="AV99" i="50"/>
  <c r="AW99" i="50"/>
  <c r="AX99" i="50"/>
  <c r="AY99" i="50"/>
  <c r="AZ99" i="50"/>
  <c r="BA99" i="50"/>
  <c r="BB99" i="50"/>
  <c r="BC99" i="50"/>
  <c r="BD99" i="50"/>
  <c r="BE99" i="50"/>
  <c r="K98" i="50"/>
  <c r="L98" i="50"/>
  <c r="M98" i="50"/>
  <c r="N98" i="50"/>
  <c r="O98" i="50"/>
  <c r="P98" i="50"/>
  <c r="Q98" i="50"/>
  <c r="R98" i="50"/>
  <c r="S98" i="50"/>
  <c r="T98" i="50"/>
  <c r="U98" i="50"/>
  <c r="V98" i="50"/>
  <c r="W98" i="50"/>
  <c r="X98" i="50"/>
  <c r="Y98" i="50"/>
  <c r="Z98" i="50"/>
  <c r="AA98" i="50"/>
  <c r="AB98" i="50"/>
  <c r="AC98" i="50"/>
  <c r="AD98" i="50"/>
  <c r="AE98" i="50"/>
  <c r="AF98" i="50"/>
  <c r="AG98" i="50"/>
  <c r="AH98" i="50"/>
  <c r="AI98" i="50"/>
  <c r="AJ98" i="50"/>
  <c r="AK98" i="50"/>
  <c r="AL98" i="50"/>
  <c r="AM98" i="50"/>
  <c r="AN98" i="50"/>
  <c r="AO98" i="50"/>
  <c r="AP98" i="50"/>
  <c r="AQ98" i="50"/>
  <c r="AR98" i="50"/>
  <c r="AS98" i="50"/>
  <c r="AT98" i="50"/>
  <c r="AU98" i="50"/>
  <c r="AV98" i="50"/>
  <c r="AW98" i="50"/>
  <c r="AX98" i="50"/>
  <c r="AY98" i="50"/>
  <c r="AZ98" i="50"/>
  <c r="BA98" i="50"/>
  <c r="BB98" i="50"/>
  <c r="BC98" i="50"/>
  <c r="BD98" i="50"/>
  <c r="BE98" i="50"/>
  <c r="K97" i="50"/>
  <c r="L97" i="50"/>
  <c r="M97" i="50"/>
  <c r="N97" i="50"/>
  <c r="O97" i="50"/>
  <c r="P97" i="50"/>
  <c r="Q97" i="50"/>
  <c r="R97" i="50"/>
  <c r="S97" i="50"/>
  <c r="T97" i="50"/>
  <c r="U97" i="50"/>
  <c r="V97" i="50"/>
  <c r="W97" i="50"/>
  <c r="X97" i="50"/>
  <c r="Y97" i="50"/>
  <c r="Z97" i="50"/>
  <c r="AA97" i="50"/>
  <c r="AB97" i="50"/>
  <c r="AC97" i="50"/>
  <c r="AD97" i="50"/>
  <c r="AE97" i="50"/>
  <c r="AF97" i="50"/>
  <c r="AG97" i="50"/>
  <c r="AH97" i="50"/>
  <c r="AI97" i="50"/>
  <c r="AJ97" i="50"/>
  <c r="AK97" i="50"/>
  <c r="AL97" i="50"/>
  <c r="AM97" i="50"/>
  <c r="AN97" i="50"/>
  <c r="AO97" i="50"/>
  <c r="AP97" i="50"/>
  <c r="AQ97" i="50"/>
  <c r="AR97" i="50"/>
  <c r="AS97" i="50"/>
  <c r="AT97" i="50"/>
  <c r="AU97" i="50"/>
  <c r="AV97" i="50"/>
  <c r="AW97" i="50"/>
  <c r="AX97" i="50"/>
  <c r="AY97" i="50"/>
  <c r="AZ97" i="50"/>
  <c r="BA97" i="50"/>
  <c r="BB97" i="50"/>
  <c r="BC97" i="50"/>
  <c r="BD97" i="50"/>
  <c r="BE97" i="50"/>
  <c r="BB96" i="50"/>
  <c r="BC96" i="50"/>
  <c r="BD96" i="50"/>
  <c r="BE96" i="50"/>
  <c r="K95" i="50"/>
  <c r="L95" i="50"/>
  <c r="M95" i="50"/>
  <c r="N95" i="50"/>
  <c r="O95" i="50"/>
  <c r="P95" i="50"/>
  <c r="Q95" i="50"/>
  <c r="R95" i="50"/>
  <c r="S95" i="50"/>
  <c r="T95" i="50"/>
  <c r="U95" i="50"/>
  <c r="V95" i="50"/>
  <c r="W95" i="50"/>
  <c r="X95" i="50"/>
  <c r="Y95" i="50"/>
  <c r="Z95" i="50"/>
  <c r="AA95" i="50"/>
  <c r="AB95" i="50"/>
  <c r="AC95" i="50"/>
  <c r="AD95" i="50"/>
  <c r="AE95" i="50"/>
  <c r="AF95" i="50"/>
  <c r="AG95" i="50"/>
  <c r="AH95" i="50"/>
  <c r="AI95" i="50"/>
  <c r="AJ95" i="50"/>
  <c r="AK95" i="50"/>
  <c r="AL95" i="50"/>
  <c r="AM95" i="50"/>
  <c r="AN95" i="50"/>
  <c r="AO95" i="50"/>
  <c r="AP95" i="50"/>
  <c r="AQ95" i="50"/>
  <c r="AR95" i="50"/>
  <c r="AS95" i="50"/>
  <c r="AT95" i="50"/>
  <c r="AU95" i="50"/>
  <c r="AV95" i="50"/>
  <c r="AW95" i="50"/>
  <c r="AX95" i="50"/>
  <c r="AY95" i="50"/>
  <c r="AZ95" i="50"/>
  <c r="BA95" i="50"/>
  <c r="BB95" i="50"/>
  <c r="BC95" i="50"/>
  <c r="BD95" i="50"/>
  <c r="BE95" i="50"/>
  <c r="K94" i="50"/>
  <c r="L94" i="50"/>
  <c r="M94" i="50"/>
  <c r="N94" i="50"/>
  <c r="O94" i="50"/>
  <c r="P94" i="50"/>
  <c r="Q94" i="50"/>
  <c r="R94" i="50"/>
  <c r="S94" i="50"/>
  <c r="T94" i="50"/>
  <c r="U94" i="50"/>
  <c r="V94" i="50"/>
  <c r="W94" i="50"/>
  <c r="X94" i="50"/>
  <c r="Y94" i="50"/>
  <c r="Z94" i="50"/>
  <c r="AA94" i="50"/>
  <c r="AB94" i="50"/>
  <c r="AC94" i="50"/>
  <c r="AD94" i="50"/>
  <c r="AE94" i="50"/>
  <c r="AF94" i="50"/>
  <c r="AG94" i="50"/>
  <c r="AH94" i="50"/>
  <c r="AI94" i="50"/>
  <c r="AJ94" i="50"/>
  <c r="AK94" i="50"/>
  <c r="AL94" i="50"/>
  <c r="AM94" i="50"/>
  <c r="AN94" i="50"/>
  <c r="AO94" i="50"/>
  <c r="AP94" i="50"/>
  <c r="AQ94" i="50"/>
  <c r="AR94" i="50"/>
  <c r="AS94" i="50"/>
  <c r="AT94" i="50"/>
  <c r="AU94" i="50"/>
  <c r="AV94" i="50"/>
  <c r="AW94" i="50"/>
  <c r="AX94" i="50"/>
  <c r="AY94" i="50"/>
  <c r="AZ94" i="50"/>
  <c r="BA94" i="50"/>
  <c r="BB94" i="50"/>
  <c r="BC94" i="50"/>
  <c r="BD94" i="50"/>
  <c r="BE94" i="50"/>
  <c r="K92" i="50"/>
  <c r="L92" i="50"/>
  <c r="M92" i="50"/>
  <c r="N92" i="50"/>
  <c r="O92" i="50"/>
  <c r="P92" i="50"/>
  <c r="Q92" i="50"/>
  <c r="R92" i="50"/>
  <c r="S92" i="50"/>
  <c r="T92" i="50"/>
  <c r="U92" i="50"/>
  <c r="V92" i="50"/>
  <c r="W92" i="50"/>
  <c r="X92" i="50"/>
  <c r="Y92" i="50"/>
  <c r="Z92" i="50"/>
  <c r="AA92" i="50"/>
  <c r="AB92" i="50"/>
  <c r="AC92" i="50"/>
  <c r="AD92" i="50"/>
  <c r="AE92" i="50"/>
  <c r="AF92" i="50"/>
  <c r="AG92" i="50"/>
  <c r="AH92" i="50"/>
  <c r="AI92" i="50"/>
  <c r="AJ92" i="50"/>
  <c r="AK92" i="50"/>
  <c r="AL92" i="50"/>
  <c r="AM92" i="50"/>
  <c r="AN92" i="50"/>
  <c r="AO92" i="50"/>
  <c r="AP92" i="50"/>
  <c r="AQ92" i="50"/>
  <c r="AR92" i="50"/>
  <c r="AS92" i="50"/>
  <c r="AT92" i="50"/>
  <c r="AU92" i="50"/>
  <c r="AV92" i="50"/>
  <c r="AW92" i="50"/>
  <c r="AX92" i="50"/>
  <c r="AY92" i="50"/>
  <c r="AZ92" i="50"/>
  <c r="BA92" i="50"/>
  <c r="BB92" i="50"/>
  <c r="BC92" i="50"/>
  <c r="BD92" i="50"/>
  <c r="BE92" i="50"/>
  <c r="K79" i="50"/>
  <c r="L79" i="50"/>
  <c r="M79" i="50"/>
  <c r="N79" i="50"/>
  <c r="O79" i="50"/>
  <c r="P79" i="50"/>
  <c r="Q79" i="50"/>
  <c r="R79" i="50"/>
  <c r="S79" i="50"/>
  <c r="T79" i="50"/>
  <c r="U79" i="50"/>
  <c r="V79" i="50"/>
  <c r="W79" i="50"/>
  <c r="X79" i="50"/>
  <c r="Y79" i="50"/>
  <c r="Z79" i="50"/>
  <c r="AA79" i="50"/>
  <c r="AB79" i="50"/>
  <c r="AC79" i="50"/>
  <c r="AD79" i="50"/>
  <c r="AE79" i="50"/>
  <c r="AF79" i="50"/>
  <c r="AG79" i="50"/>
  <c r="AH79" i="50"/>
  <c r="AI79" i="50"/>
  <c r="AJ79" i="50"/>
  <c r="AK79" i="50"/>
  <c r="AL79" i="50"/>
  <c r="AM79" i="50"/>
  <c r="AN79" i="50"/>
  <c r="AO79" i="50"/>
  <c r="AP79" i="50"/>
  <c r="AQ79" i="50"/>
  <c r="AR79" i="50"/>
  <c r="AS79" i="50"/>
  <c r="AT79" i="50"/>
  <c r="AU79" i="50"/>
  <c r="AV79" i="50"/>
  <c r="AW79" i="50"/>
  <c r="AX79" i="50"/>
  <c r="AY79" i="50"/>
  <c r="AZ79" i="50"/>
  <c r="BA79" i="50"/>
  <c r="BB79" i="50"/>
  <c r="BC79" i="50"/>
  <c r="BD79" i="50"/>
  <c r="BE79" i="50"/>
  <c r="I101" i="45"/>
  <c r="H101" i="45"/>
  <c r="G101" i="45"/>
  <c r="F101" i="45"/>
  <c r="E101" i="45"/>
  <c r="I18" i="50"/>
  <c r="H18" i="50"/>
  <c r="G18" i="50"/>
  <c r="F18" i="50"/>
  <c r="E18" i="50"/>
  <c r="J99" i="45"/>
  <c r="I99" i="45"/>
  <c r="H99" i="45"/>
  <c r="G99" i="45"/>
  <c r="F99" i="45"/>
  <c r="J98" i="45"/>
  <c r="I98" i="45"/>
  <c r="H98" i="45"/>
  <c r="G98" i="45"/>
  <c r="F98" i="45"/>
  <c r="J97" i="45"/>
  <c r="I97" i="45"/>
  <c r="H97" i="45"/>
  <c r="G97" i="45"/>
  <c r="F97" i="45"/>
  <c r="I96" i="45"/>
  <c r="H96" i="45"/>
  <c r="G96" i="45"/>
  <c r="F96" i="45"/>
  <c r="E96" i="45"/>
  <c r="J95" i="45"/>
  <c r="I95" i="45"/>
  <c r="H95" i="45"/>
  <c r="G95" i="45"/>
  <c r="F95" i="45"/>
  <c r="J94" i="45"/>
  <c r="I94" i="45"/>
  <c r="H94" i="45"/>
  <c r="G94" i="45"/>
  <c r="F94" i="45"/>
  <c r="J92" i="45"/>
  <c r="I92" i="45"/>
  <c r="H92" i="45"/>
  <c r="G92" i="45"/>
  <c r="F92" i="45"/>
  <c r="K99" i="45"/>
  <c r="L99" i="45"/>
  <c r="M99" i="45"/>
  <c r="N99" i="45"/>
  <c r="O99" i="45"/>
  <c r="P99" i="45"/>
  <c r="Q99" i="45"/>
  <c r="R99" i="45"/>
  <c r="S99" i="45"/>
  <c r="T99" i="45"/>
  <c r="U99" i="45"/>
  <c r="V99" i="45"/>
  <c r="W99" i="45"/>
  <c r="X99" i="45"/>
  <c r="Y99" i="45"/>
  <c r="Z99" i="45"/>
  <c r="AA99" i="45"/>
  <c r="AB99" i="45"/>
  <c r="AC99" i="45"/>
  <c r="AD99" i="45"/>
  <c r="AE99" i="45"/>
  <c r="AF99" i="45"/>
  <c r="AG99" i="45"/>
  <c r="AH99" i="45"/>
  <c r="AI99" i="45"/>
  <c r="AJ99" i="45"/>
  <c r="AK99" i="45"/>
  <c r="AL99" i="45"/>
  <c r="AM99" i="45"/>
  <c r="AN99" i="45"/>
  <c r="AO99" i="45"/>
  <c r="AP99" i="45"/>
  <c r="AQ99" i="45"/>
  <c r="AR99" i="45"/>
  <c r="AS99" i="45"/>
  <c r="AT99" i="45"/>
  <c r="AU99" i="45"/>
  <c r="AV99" i="45"/>
  <c r="AW99" i="45"/>
  <c r="AX99" i="45"/>
  <c r="AY99" i="45"/>
  <c r="AZ99" i="45"/>
  <c r="BA99" i="45"/>
  <c r="BB99" i="45"/>
  <c r="BC99" i="45"/>
  <c r="BD99" i="45"/>
  <c r="BE99" i="45"/>
  <c r="K98" i="45"/>
  <c r="L98" i="45"/>
  <c r="M98" i="45"/>
  <c r="N98" i="45"/>
  <c r="O98" i="45"/>
  <c r="P98" i="45"/>
  <c r="Q98" i="45"/>
  <c r="R98" i="45"/>
  <c r="S98" i="45"/>
  <c r="T98" i="45"/>
  <c r="U98" i="45"/>
  <c r="V98" i="45"/>
  <c r="W98" i="45"/>
  <c r="X98" i="45"/>
  <c r="Y98" i="45"/>
  <c r="Z98" i="45"/>
  <c r="AA98" i="45"/>
  <c r="AB98" i="45"/>
  <c r="AC98" i="45"/>
  <c r="AD98" i="45"/>
  <c r="AE98" i="45"/>
  <c r="AF98" i="45"/>
  <c r="AG98" i="45"/>
  <c r="AH98" i="45"/>
  <c r="AI98" i="45"/>
  <c r="AJ98" i="45"/>
  <c r="AK98" i="45"/>
  <c r="AL98" i="45"/>
  <c r="AM98" i="45"/>
  <c r="AN98" i="45"/>
  <c r="AO98" i="45"/>
  <c r="AP98" i="45"/>
  <c r="AQ98" i="45"/>
  <c r="AR98" i="45"/>
  <c r="AS98" i="45"/>
  <c r="AT98" i="45"/>
  <c r="AU98" i="45"/>
  <c r="AV98" i="45"/>
  <c r="AW98" i="45"/>
  <c r="AX98" i="45"/>
  <c r="AY98" i="45"/>
  <c r="AZ98" i="45"/>
  <c r="BA98" i="45"/>
  <c r="BB98" i="45"/>
  <c r="BC98" i="45"/>
  <c r="BD98" i="45"/>
  <c r="BE98" i="45"/>
  <c r="K97" i="45"/>
  <c r="L97" i="45"/>
  <c r="M97" i="45"/>
  <c r="N97" i="45"/>
  <c r="O97" i="45"/>
  <c r="P97" i="45"/>
  <c r="Q97" i="45"/>
  <c r="R97" i="45"/>
  <c r="S97" i="45"/>
  <c r="T97" i="45"/>
  <c r="U97" i="45"/>
  <c r="V97" i="45"/>
  <c r="W97" i="45"/>
  <c r="X97" i="45"/>
  <c r="Y97" i="45"/>
  <c r="Z97" i="45"/>
  <c r="AA97" i="45"/>
  <c r="AB97" i="45"/>
  <c r="AC97" i="45"/>
  <c r="AD97" i="45"/>
  <c r="AE97" i="45"/>
  <c r="AF97" i="45"/>
  <c r="AG97" i="45"/>
  <c r="AH97" i="45"/>
  <c r="AI97" i="45"/>
  <c r="AJ97" i="45"/>
  <c r="AK97" i="45"/>
  <c r="AL97" i="45"/>
  <c r="AM97" i="45"/>
  <c r="AN97" i="45"/>
  <c r="AO97" i="45"/>
  <c r="AP97" i="45"/>
  <c r="AQ97" i="45"/>
  <c r="AR97" i="45"/>
  <c r="AS97" i="45"/>
  <c r="AT97" i="45"/>
  <c r="AU97" i="45"/>
  <c r="AV97" i="45"/>
  <c r="AW97" i="45"/>
  <c r="AX97" i="45"/>
  <c r="AY97" i="45"/>
  <c r="AZ97" i="45"/>
  <c r="BA97" i="45"/>
  <c r="BB97" i="45"/>
  <c r="BC97" i="45"/>
  <c r="BD97" i="45"/>
  <c r="BE97" i="45"/>
  <c r="K95" i="45"/>
  <c r="L95" i="45"/>
  <c r="M95" i="45"/>
  <c r="N95" i="45"/>
  <c r="O95" i="45"/>
  <c r="P95" i="45"/>
  <c r="Q95" i="45"/>
  <c r="R95" i="45"/>
  <c r="S95" i="45"/>
  <c r="T95" i="45"/>
  <c r="U95" i="45"/>
  <c r="V95" i="45"/>
  <c r="W95" i="45"/>
  <c r="X95" i="45"/>
  <c r="Y95" i="45"/>
  <c r="Z95" i="45"/>
  <c r="AA95" i="45"/>
  <c r="AB95" i="45"/>
  <c r="AC95" i="45"/>
  <c r="AD95" i="45"/>
  <c r="AE95" i="45"/>
  <c r="AF95" i="45"/>
  <c r="AG95" i="45"/>
  <c r="AH95" i="45"/>
  <c r="AI95" i="45"/>
  <c r="AJ95" i="45"/>
  <c r="AK95" i="45"/>
  <c r="AL95" i="45"/>
  <c r="AM95" i="45"/>
  <c r="AN95" i="45"/>
  <c r="AO95" i="45"/>
  <c r="AP95" i="45"/>
  <c r="AQ95" i="45"/>
  <c r="AR95" i="45"/>
  <c r="AS95" i="45"/>
  <c r="AT95" i="45"/>
  <c r="AU95" i="45"/>
  <c r="AV95" i="45"/>
  <c r="AW95" i="45"/>
  <c r="AX95" i="45"/>
  <c r="AY95" i="45"/>
  <c r="AZ95" i="45"/>
  <c r="BA95" i="45"/>
  <c r="BB95" i="45"/>
  <c r="BC95" i="45"/>
  <c r="BD95" i="45"/>
  <c r="BE95" i="45"/>
  <c r="K94" i="45"/>
  <c r="L94" i="45"/>
  <c r="M94" i="45"/>
  <c r="N94" i="45"/>
  <c r="O94" i="45"/>
  <c r="P94" i="45"/>
  <c r="Q94" i="45"/>
  <c r="R94" i="45"/>
  <c r="S94" i="45"/>
  <c r="T94" i="45"/>
  <c r="U94" i="45"/>
  <c r="V94" i="45"/>
  <c r="W94" i="45"/>
  <c r="X94" i="45"/>
  <c r="Y94" i="45"/>
  <c r="Z94" i="45"/>
  <c r="AA94" i="45"/>
  <c r="AB94" i="45"/>
  <c r="AC94" i="45"/>
  <c r="AD94" i="45"/>
  <c r="AE94" i="45"/>
  <c r="AF94" i="45"/>
  <c r="AG94" i="45"/>
  <c r="AH94" i="45"/>
  <c r="AI94" i="45"/>
  <c r="AJ94" i="45"/>
  <c r="AK94" i="45"/>
  <c r="AL94" i="45"/>
  <c r="AM94" i="45"/>
  <c r="AN94" i="45"/>
  <c r="AO94" i="45"/>
  <c r="AP94" i="45"/>
  <c r="AQ94" i="45"/>
  <c r="AR94" i="45"/>
  <c r="AS94" i="45"/>
  <c r="AT94" i="45"/>
  <c r="AU94" i="45"/>
  <c r="AV94" i="45"/>
  <c r="AW94" i="45"/>
  <c r="AX94" i="45"/>
  <c r="AY94" i="45"/>
  <c r="AZ94" i="45"/>
  <c r="BA94" i="45"/>
  <c r="BB94" i="45"/>
  <c r="BC94" i="45"/>
  <c r="BD94" i="45"/>
  <c r="BE94" i="45"/>
  <c r="K92" i="45"/>
  <c r="L92" i="45"/>
  <c r="M92" i="45"/>
  <c r="N92" i="45"/>
  <c r="O92" i="45"/>
  <c r="P92" i="45"/>
  <c r="Q92" i="45"/>
  <c r="R92" i="45"/>
  <c r="S92" i="45"/>
  <c r="T92" i="45"/>
  <c r="U92" i="45"/>
  <c r="V92" i="45"/>
  <c r="W92" i="45"/>
  <c r="X92" i="45"/>
  <c r="Y92" i="45"/>
  <c r="Z92" i="45"/>
  <c r="AA92" i="45"/>
  <c r="AB92" i="45"/>
  <c r="AC92" i="45"/>
  <c r="AD92" i="45"/>
  <c r="AE92" i="45"/>
  <c r="AF92" i="45"/>
  <c r="AG92" i="45"/>
  <c r="AH92" i="45"/>
  <c r="AI92" i="45"/>
  <c r="AJ92" i="45"/>
  <c r="AK92" i="45"/>
  <c r="AL92" i="45"/>
  <c r="AM92" i="45"/>
  <c r="AN92" i="45"/>
  <c r="AO92" i="45"/>
  <c r="AP92" i="45"/>
  <c r="AQ92" i="45"/>
  <c r="AR92" i="45"/>
  <c r="AS92" i="45"/>
  <c r="AT92" i="45"/>
  <c r="AU92" i="45"/>
  <c r="AV92" i="45"/>
  <c r="AW92" i="45"/>
  <c r="AX92" i="45"/>
  <c r="AY92" i="45"/>
  <c r="AZ92" i="45"/>
  <c r="BA92" i="45"/>
  <c r="BB92" i="45"/>
  <c r="BC92" i="45"/>
  <c r="BD92" i="45"/>
  <c r="BE92" i="45"/>
  <c r="I18" i="45"/>
  <c r="H18" i="45"/>
  <c r="G18" i="45"/>
  <c r="F18" i="45"/>
  <c r="E18" i="45"/>
  <c r="G63" i="51"/>
  <c r="F63" i="51"/>
  <c r="E63" i="51"/>
  <c r="D63" i="51"/>
  <c r="C63" i="51"/>
  <c r="I47" i="51"/>
  <c r="I44" i="51"/>
  <c r="C17" i="51"/>
  <c r="C59" i="51"/>
  <c r="D17" i="51"/>
  <c r="D59" i="51"/>
  <c r="E17" i="51"/>
  <c r="E59" i="51"/>
  <c r="F17" i="51"/>
  <c r="F59" i="51"/>
  <c r="G17" i="51"/>
  <c r="G59" i="51"/>
  <c r="C57" i="51"/>
  <c r="D57" i="51"/>
  <c r="E57" i="51"/>
  <c r="F57" i="51"/>
  <c r="G57" i="51"/>
  <c r="AX58" i="51"/>
  <c r="AW58" i="51"/>
  <c r="AV58" i="51"/>
  <c r="AU58" i="51"/>
  <c r="AT58" i="51"/>
  <c r="AS58" i="51"/>
  <c r="AR58" i="51"/>
  <c r="AQ58" i="51"/>
  <c r="AP58" i="51"/>
  <c r="AO58" i="51"/>
  <c r="AN58" i="51"/>
  <c r="AM58" i="51"/>
  <c r="AL58" i="51"/>
  <c r="AK58" i="51"/>
  <c r="AJ58" i="51"/>
  <c r="AI58" i="51"/>
  <c r="AH58" i="51"/>
  <c r="AG58" i="51"/>
  <c r="AF58" i="51"/>
  <c r="AE58" i="51"/>
  <c r="AD58" i="51"/>
  <c r="AC58" i="51"/>
  <c r="AB58" i="51"/>
  <c r="AA58" i="51"/>
  <c r="Z58" i="51"/>
  <c r="Y58" i="51"/>
  <c r="X58" i="51"/>
  <c r="W58" i="51"/>
  <c r="V58" i="51"/>
  <c r="U58" i="51"/>
  <c r="T58" i="51"/>
  <c r="S58" i="51"/>
  <c r="R58" i="51"/>
  <c r="Q58" i="51"/>
  <c r="P58" i="51"/>
  <c r="O58" i="51"/>
  <c r="N58" i="51"/>
  <c r="M58" i="51"/>
  <c r="L58" i="51"/>
  <c r="K58" i="51"/>
  <c r="J58" i="51"/>
  <c r="I58" i="51"/>
  <c r="H58" i="51"/>
  <c r="G58" i="51"/>
  <c r="F58" i="51"/>
  <c r="E58" i="51"/>
  <c r="D58" i="51"/>
  <c r="C58" i="51"/>
  <c r="G56" i="51"/>
  <c r="F56" i="51"/>
  <c r="E56" i="51"/>
  <c r="D56" i="51"/>
  <c r="C56" i="51"/>
  <c r="G55" i="51"/>
  <c r="F55" i="51"/>
  <c r="E55" i="51"/>
  <c r="D55" i="51"/>
  <c r="C55" i="51"/>
  <c r="G54" i="51"/>
  <c r="F54" i="51"/>
  <c r="E54" i="51"/>
  <c r="D54" i="51"/>
  <c r="C54" i="51"/>
  <c r="C46" i="51"/>
  <c r="D46" i="51"/>
  <c r="F46" i="51"/>
  <c r="D53" i="51"/>
  <c r="E53" i="51"/>
  <c r="F53" i="51"/>
  <c r="G53" i="51"/>
  <c r="G52" i="51"/>
  <c r="F52" i="51"/>
  <c r="E52" i="51"/>
  <c r="D52" i="51"/>
  <c r="C52" i="51"/>
  <c r="G51" i="51"/>
  <c r="F51" i="51"/>
  <c r="E51" i="51"/>
  <c r="D51" i="51"/>
  <c r="C51" i="51"/>
  <c r="G50" i="51"/>
  <c r="F50" i="51"/>
  <c r="E50" i="51"/>
  <c r="D50" i="51"/>
  <c r="C50" i="51"/>
  <c r="C20" i="51"/>
  <c r="C10" i="51"/>
  <c r="G60" i="32"/>
  <c r="F60" i="32"/>
  <c r="E60" i="32"/>
  <c r="D60" i="32"/>
  <c r="C60" i="32"/>
  <c r="G56" i="32"/>
  <c r="F56" i="32"/>
  <c r="E56" i="32"/>
  <c r="D56" i="32"/>
  <c r="C56" i="32"/>
  <c r="G55" i="32"/>
  <c r="F55" i="32"/>
  <c r="E55" i="32"/>
  <c r="D55" i="32"/>
  <c r="C55" i="32"/>
  <c r="C17" i="32"/>
  <c r="D17" i="32"/>
  <c r="E17" i="32"/>
  <c r="F17" i="32"/>
  <c r="G17" i="32"/>
  <c r="G54" i="32"/>
  <c r="F54" i="32"/>
  <c r="E54" i="32"/>
  <c r="D54" i="32"/>
  <c r="C54" i="32"/>
  <c r="D46" i="32"/>
  <c r="F46" i="32"/>
  <c r="D53" i="32"/>
  <c r="E53" i="32"/>
  <c r="F53" i="32"/>
  <c r="G53" i="32"/>
  <c r="G52" i="32"/>
  <c r="F52" i="32"/>
  <c r="E52" i="32"/>
  <c r="D52" i="32"/>
  <c r="C52" i="32"/>
  <c r="G51" i="32"/>
  <c r="F51" i="32"/>
  <c r="E51" i="32"/>
  <c r="D51" i="32"/>
  <c r="C51" i="32"/>
  <c r="G50" i="32"/>
  <c r="F50" i="32"/>
  <c r="E50" i="32"/>
  <c r="D50" i="32"/>
  <c r="C50" i="32"/>
  <c r="C20" i="32"/>
  <c r="B27" i="29"/>
  <c r="B28" i="29"/>
  <c r="B6" i="50"/>
  <c r="O63" i="29"/>
  <c r="O62" i="29"/>
  <c r="BG40" i="29"/>
  <c r="AR40" i="29"/>
  <c r="AH40" i="29"/>
  <c r="AH46" i="29"/>
  <c r="X40" i="29"/>
  <c r="X46" i="29"/>
  <c r="O40" i="29"/>
  <c r="N63" i="29"/>
  <c r="N62" i="29"/>
  <c r="BF46" i="29"/>
  <c r="BE46" i="29"/>
  <c r="BD46" i="29"/>
  <c r="BC46" i="29"/>
  <c r="BB46" i="29"/>
  <c r="BA46" i="29"/>
  <c r="AZ46" i="29"/>
  <c r="AY46" i="29"/>
  <c r="AX46" i="29"/>
  <c r="AW46" i="29"/>
  <c r="AV46" i="29"/>
  <c r="AU46" i="29"/>
  <c r="AT46" i="29"/>
  <c r="AS46" i="29"/>
  <c r="AR46" i="29"/>
  <c r="AQ46" i="29"/>
  <c r="AP46" i="29"/>
  <c r="AO46" i="29"/>
  <c r="AN46" i="29"/>
  <c r="AM46" i="29"/>
  <c r="AL46" i="29"/>
  <c r="AK46" i="29"/>
  <c r="AJ46" i="29"/>
  <c r="AI46" i="29"/>
  <c r="AG46" i="29"/>
  <c r="AF46" i="29"/>
  <c r="AE46" i="29"/>
  <c r="AD46" i="29"/>
  <c r="AC46" i="29"/>
  <c r="AB46" i="29"/>
  <c r="AA46" i="29"/>
  <c r="Z46" i="29"/>
  <c r="Y46" i="29"/>
  <c r="W46" i="29"/>
  <c r="V46" i="29"/>
  <c r="U46" i="29"/>
  <c r="T46" i="29"/>
  <c r="S46" i="29"/>
  <c r="R46" i="29"/>
  <c r="Q46" i="29"/>
  <c r="P46" i="29"/>
  <c r="O46" i="29"/>
  <c r="N42" i="29"/>
  <c r="N41" i="29"/>
  <c r="BG46" i="29"/>
  <c r="D28" i="29"/>
  <c r="C6" i="50"/>
  <c r="D27" i="29"/>
  <c r="BL93" i="50"/>
  <c r="BL72" i="50"/>
  <c r="BK93" i="50"/>
  <c r="BK72" i="50"/>
  <c r="BJ93" i="50"/>
  <c r="BJ72" i="50"/>
  <c r="BI93" i="50"/>
  <c r="BI72" i="50"/>
  <c r="BH93" i="50"/>
  <c r="BH72" i="50"/>
  <c r="BG93" i="50"/>
  <c r="BG72" i="50"/>
  <c r="BF93" i="50"/>
  <c r="BF72" i="50"/>
  <c r="BE93" i="50"/>
  <c r="BE72" i="50"/>
  <c r="BD93" i="50"/>
  <c r="BD72" i="50"/>
  <c r="BC93" i="50"/>
  <c r="BB93" i="50"/>
  <c r="BB72" i="50"/>
  <c r="BA93" i="50"/>
  <c r="AZ93" i="50"/>
  <c r="AZ72" i="50"/>
  <c r="AY93" i="50"/>
  <c r="AY72" i="50"/>
  <c r="AX93" i="50"/>
  <c r="AX72" i="50"/>
  <c r="AW93" i="50"/>
  <c r="AW72" i="50"/>
  <c r="AV93" i="50"/>
  <c r="AV72" i="50"/>
  <c r="AU93" i="50"/>
  <c r="AU72" i="50"/>
  <c r="AT93" i="50"/>
  <c r="AT72" i="50"/>
  <c r="AS93" i="50"/>
  <c r="AR93" i="50"/>
  <c r="AR72" i="50"/>
  <c r="AQ93" i="50"/>
  <c r="AQ72" i="50"/>
  <c r="AP93" i="50"/>
  <c r="AP72" i="50"/>
  <c r="AO93" i="50"/>
  <c r="AO72" i="50"/>
  <c r="AN93" i="50"/>
  <c r="AN72" i="50"/>
  <c r="AM93" i="50"/>
  <c r="AM72" i="50"/>
  <c r="AL93" i="50"/>
  <c r="AL72" i="50"/>
  <c r="AK93" i="50"/>
  <c r="AJ93" i="50"/>
  <c r="AJ72" i="50"/>
  <c r="AI93" i="50"/>
  <c r="AI72" i="50"/>
  <c r="AH93" i="50"/>
  <c r="AH72" i="50"/>
  <c r="AG93" i="50"/>
  <c r="AG72" i="50"/>
  <c r="AF93" i="50"/>
  <c r="AF72" i="50"/>
  <c r="AE93" i="50"/>
  <c r="AE72" i="50"/>
  <c r="AD93" i="50"/>
  <c r="AD72" i="50"/>
  <c r="AC93" i="50"/>
  <c r="AB93" i="50"/>
  <c r="AB72" i="50"/>
  <c r="AA93" i="50"/>
  <c r="AA72" i="50"/>
  <c r="Z93" i="50"/>
  <c r="Z72" i="50"/>
  <c r="Y93" i="50"/>
  <c r="Y72" i="50"/>
  <c r="X93" i="50"/>
  <c r="X72" i="50"/>
  <c r="W93" i="50"/>
  <c r="W72" i="50"/>
  <c r="V93" i="50"/>
  <c r="V72" i="50"/>
  <c r="U93" i="50"/>
  <c r="U72" i="50"/>
  <c r="T93" i="50"/>
  <c r="T72" i="50"/>
  <c r="S93" i="50"/>
  <c r="S72" i="50"/>
  <c r="R93" i="50"/>
  <c r="R72" i="50"/>
  <c r="Q93" i="50"/>
  <c r="Q72" i="50"/>
  <c r="P93" i="50"/>
  <c r="P72" i="50"/>
  <c r="O93" i="50"/>
  <c r="O72" i="50"/>
  <c r="N93" i="50"/>
  <c r="N72" i="50"/>
  <c r="M93" i="50"/>
  <c r="L93" i="50"/>
  <c r="L72" i="50"/>
  <c r="K93" i="50"/>
  <c r="K72" i="50"/>
  <c r="J93" i="50"/>
  <c r="J72" i="50"/>
  <c r="I93" i="50"/>
  <c r="I72" i="50"/>
  <c r="H93" i="50"/>
  <c r="H72" i="50"/>
  <c r="G93" i="50"/>
  <c r="G72" i="50"/>
  <c r="F93" i="50"/>
  <c r="F72" i="50"/>
  <c r="E93" i="50"/>
  <c r="AU85" i="50"/>
  <c r="AV85" i="50"/>
  <c r="AW85" i="50"/>
  <c r="AX85" i="50"/>
  <c r="AY85" i="50"/>
  <c r="AZ85" i="50"/>
  <c r="BA85" i="50"/>
  <c r="BB85" i="50"/>
  <c r="BC85" i="50"/>
  <c r="BD85" i="50"/>
  <c r="BE85" i="50"/>
  <c r="BF85" i="50"/>
  <c r="BG85" i="50"/>
  <c r="BH85" i="50"/>
  <c r="BI85" i="50"/>
  <c r="BJ85" i="50"/>
  <c r="BK85" i="50"/>
  <c r="BL85" i="50"/>
  <c r="AI85" i="50"/>
  <c r="AJ85" i="50"/>
  <c r="AK85" i="50"/>
  <c r="AL85" i="50"/>
  <c r="AM85" i="50"/>
  <c r="AN85" i="50"/>
  <c r="AO85" i="50"/>
  <c r="AP85" i="50"/>
  <c r="AQ85" i="50"/>
  <c r="AR85" i="50"/>
  <c r="AS85" i="50"/>
  <c r="AT85" i="50"/>
  <c r="AH85" i="50"/>
  <c r="AG85" i="50"/>
  <c r="AF85" i="50"/>
  <c r="AE85" i="50"/>
  <c r="AD85" i="50"/>
  <c r="AC85" i="50"/>
  <c r="AB85" i="50"/>
  <c r="AA85" i="50"/>
  <c r="Z85" i="50"/>
  <c r="Y85" i="50"/>
  <c r="X85" i="50"/>
  <c r="W85" i="50"/>
  <c r="V85" i="50"/>
  <c r="U85" i="50"/>
  <c r="T85" i="50"/>
  <c r="S85" i="50"/>
  <c r="R85" i="50"/>
  <c r="Q85" i="50"/>
  <c r="P85" i="50"/>
  <c r="O85" i="50"/>
  <c r="N85" i="50"/>
  <c r="M85" i="50"/>
  <c r="L85" i="50"/>
  <c r="K85" i="50"/>
  <c r="J85" i="50"/>
  <c r="I85" i="50"/>
  <c r="H85" i="50"/>
  <c r="G85" i="50"/>
  <c r="F85" i="50"/>
  <c r="E85" i="50"/>
  <c r="AY84" i="50"/>
  <c r="AZ84" i="50"/>
  <c r="BA84" i="50"/>
  <c r="BB84" i="50"/>
  <c r="BC84" i="50"/>
  <c r="BD84" i="50"/>
  <c r="BE84" i="50"/>
  <c r="BF84" i="50"/>
  <c r="BG84" i="50"/>
  <c r="BH84" i="50"/>
  <c r="BI84" i="50"/>
  <c r="BJ84" i="50"/>
  <c r="BK84" i="50"/>
  <c r="BL84" i="50"/>
  <c r="AR84" i="50"/>
  <c r="AS84" i="50"/>
  <c r="AT84" i="50"/>
  <c r="AU84" i="50"/>
  <c r="AV84" i="50"/>
  <c r="AW84" i="50"/>
  <c r="AX84" i="50"/>
  <c r="AJ84" i="50"/>
  <c r="AK84" i="50"/>
  <c r="AL84" i="50"/>
  <c r="AM84" i="50"/>
  <c r="AN84" i="50"/>
  <c r="AO84" i="50"/>
  <c r="AP84" i="50"/>
  <c r="AQ84" i="50"/>
  <c r="AI84" i="50"/>
  <c r="AH84" i="50"/>
  <c r="AG84" i="50"/>
  <c r="AF84" i="50"/>
  <c r="AE84" i="50"/>
  <c r="AD84" i="50"/>
  <c r="AC84" i="50"/>
  <c r="AB84" i="50"/>
  <c r="AA84" i="50"/>
  <c r="Z84" i="50"/>
  <c r="Y84" i="50"/>
  <c r="X84" i="50"/>
  <c r="W84" i="50"/>
  <c r="V84" i="50"/>
  <c r="U84" i="50"/>
  <c r="T84" i="50"/>
  <c r="S84" i="50"/>
  <c r="R84" i="50"/>
  <c r="Q84" i="50"/>
  <c r="P84" i="50"/>
  <c r="O84" i="50"/>
  <c r="N84" i="50"/>
  <c r="M84" i="50"/>
  <c r="L84" i="50"/>
  <c r="K84" i="50"/>
  <c r="J84" i="50"/>
  <c r="I84" i="50"/>
  <c r="H84" i="50"/>
  <c r="G84" i="50"/>
  <c r="F84" i="50"/>
  <c r="E84" i="50"/>
  <c r="BL78" i="50"/>
  <c r="BK78" i="50"/>
  <c r="BJ78" i="50"/>
  <c r="BI78" i="50"/>
  <c r="BH78" i="50"/>
  <c r="BG78" i="50"/>
  <c r="BF78" i="50"/>
  <c r="BE78" i="50"/>
  <c r="BD78" i="50"/>
  <c r="BC78" i="50"/>
  <c r="BB78" i="50"/>
  <c r="BA78" i="50"/>
  <c r="AZ78" i="50"/>
  <c r="AY78" i="50"/>
  <c r="AX78" i="50"/>
  <c r="AW78" i="50"/>
  <c r="AV78" i="50"/>
  <c r="AU78" i="50"/>
  <c r="AT78" i="50"/>
  <c r="AS78" i="50"/>
  <c r="AR78" i="50"/>
  <c r="AQ78" i="50"/>
  <c r="AP78" i="50"/>
  <c r="AO78" i="50"/>
  <c r="AN78" i="50"/>
  <c r="AM78" i="50"/>
  <c r="AL78" i="50"/>
  <c r="AK78" i="50"/>
  <c r="AJ78" i="50"/>
  <c r="AI78" i="50"/>
  <c r="AH78" i="50"/>
  <c r="AG78" i="50"/>
  <c r="AF78" i="50"/>
  <c r="AE78" i="50"/>
  <c r="AD78" i="50"/>
  <c r="AC78" i="50"/>
  <c r="AB78" i="50"/>
  <c r="AA78" i="50"/>
  <c r="Z78" i="50"/>
  <c r="Y78" i="50"/>
  <c r="X78" i="50"/>
  <c r="W78" i="50"/>
  <c r="V78" i="50"/>
  <c r="U78" i="50"/>
  <c r="T78" i="50"/>
  <c r="S78" i="50"/>
  <c r="R78" i="50"/>
  <c r="Q78" i="50"/>
  <c r="P78" i="50"/>
  <c r="O78" i="50"/>
  <c r="N78" i="50"/>
  <c r="M78" i="50"/>
  <c r="L78" i="50"/>
  <c r="K78" i="50"/>
  <c r="J78" i="50"/>
  <c r="I78" i="50"/>
  <c r="H78" i="50"/>
  <c r="G78" i="50"/>
  <c r="F78" i="50"/>
  <c r="E78" i="50"/>
  <c r="BL77" i="50"/>
  <c r="BK77" i="50"/>
  <c r="BJ77" i="50"/>
  <c r="BI77" i="50"/>
  <c r="BH77" i="50"/>
  <c r="BG77" i="50"/>
  <c r="BF77" i="50"/>
  <c r="BE77" i="50"/>
  <c r="BD77" i="50"/>
  <c r="BC77" i="50"/>
  <c r="BB77" i="50"/>
  <c r="BA77" i="50"/>
  <c r="AZ77" i="50"/>
  <c r="AY77" i="50"/>
  <c r="AX77" i="50"/>
  <c r="AW77" i="50"/>
  <c r="AV77" i="50"/>
  <c r="AU77" i="50"/>
  <c r="AT77" i="50"/>
  <c r="AS77" i="50"/>
  <c r="AR77" i="50"/>
  <c r="AQ77" i="50"/>
  <c r="AP77" i="50"/>
  <c r="AO77" i="50"/>
  <c r="AN77" i="50"/>
  <c r="AM77" i="50"/>
  <c r="AL77" i="50"/>
  <c r="AK77" i="50"/>
  <c r="AJ77" i="50"/>
  <c r="AI77" i="50"/>
  <c r="AH77" i="50"/>
  <c r="AG77" i="50"/>
  <c r="AF77" i="50"/>
  <c r="AE77" i="50"/>
  <c r="AD77" i="50"/>
  <c r="AC77" i="50"/>
  <c r="AB77" i="50"/>
  <c r="AA77" i="50"/>
  <c r="Z77" i="50"/>
  <c r="Y77" i="50"/>
  <c r="X77" i="50"/>
  <c r="W77" i="50"/>
  <c r="V77" i="50"/>
  <c r="U77" i="50"/>
  <c r="T77" i="50"/>
  <c r="S77" i="50"/>
  <c r="R77" i="50"/>
  <c r="Q77" i="50"/>
  <c r="P77" i="50"/>
  <c r="O77" i="50"/>
  <c r="N77" i="50"/>
  <c r="M77" i="50"/>
  <c r="L77" i="50"/>
  <c r="K77" i="50"/>
  <c r="J77" i="50"/>
  <c r="I77" i="50"/>
  <c r="H77" i="50"/>
  <c r="G77" i="50"/>
  <c r="F77" i="50"/>
  <c r="E77" i="50"/>
  <c r="BL76" i="50"/>
  <c r="BK76" i="50"/>
  <c r="BJ76" i="50"/>
  <c r="BI76" i="50"/>
  <c r="BH76" i="50"/>
  <c r="BG76" i="50"/>
  <c r="BF76" i="50"/>
  <c r="BE76" i="50"/>
  <c r="BD76" i="50"/>
  <c r="BC76" i="50"/>
  <c r="BB76" i="50"/>
  <c r="BA76" i="50"/>
  <c r="AZ76" i="50"/>
  <c r="AY76" i="50"/>
  <c r="AX76" i="50"/>
  <c r="AW76" i="50"/>
  <c r="AV76" i="50"/>
  <c r="AU76" i="50"/>
  <c r="AT76" i="50"/>
  <c r="AS76" i="50"/>
  <c r="AR76" i="50"/>
  <c r="AQ76" i="50"/>
  <c r="AP76" i="50"/>
  <c r="AO76" i="50"/>
  <c r="AN76" i="50"/>
  <c r="AM76" i="50"/>
  <c r="AL76" i="50"/>
  <c r="AK76" i="50"/>
  <c r="AJ76" i="50"/>
  <c r="AI76" i="50"/>
  <c r="AH76" i="50"/>
  <c r="AG76" i="50"/>
  <c r="AF76" i="50"/>
  <c r="AE76" i="50"/>
  <c r="AD76" i="50"/>
  <c r="AC76" i="50"/>
  <c r="AB76" i="50"/>
  <c r="AA76" i="50"/>
  <c r="Z76" i="50"/>
  <c r="Y76" i="50"/>
  <c r="X76" i="50"/>
  <c r="W76" i="50"/>
  <c r="V76" i="50"/>
  <c r="U76" i="50"/>
  <c r="T76" i="50"/>
  <c r="S76" i="50"/>
  <c r="R76" i="50"/>
  <c r="Q76" i="50"/>
  <c r="P76" i="50"/>
  <c r="O76" i="50"/>
  <c r="N76" i="50"/>
  <c r="M76" i="50"/>
  <c r="L76" i="50"/>
  <c r="K76" i="50"/>
  <c r="J76" i="50"/>
  <c r="I76" i="50"/>
  <c r="H76" i="50"/>
  <c r="G76" i="50"/>
  <c r="F76" i="50"/>
  <c r="E76" i="50"/>
  <c r="BL75" i="50"/>
  <c r="BK75" i="50"/>
  <c r="BJ75" i="50"/>
  <c r="BI75" i="50"/>
  <c r="BH75" i="50"/>
  <c r="BG75" i="50"/>
  <c r="BF75" i="50"/>
  <c r="BE75" i="50"/>
  <c r="BD75" i="50"/>
  <c r="BC75" i="50"/>
  <c r="BB75" i="50"/>
  <c r="BA75" i="50"/>
  <c r="AZ75" i="50"/>
  <c r="AY75" i="50"/>
  <c r="AX75" i="50"/>
  <c r="AW75" i="50"/>
  <c r="AV75" i="50"/>
  <c r="AU75" i="50"/>
  <c r="AT75" i="50"/>
  <c r="AS75" i="50"/>
  <c r="AR75" i="50"/>
  <c r="AQ75" i="50"/>
  <c r="AP75" i="50"/>
  <c r="AO75" i="50"/>
  <c r="AN75" i="50"/>
  <c r="AM75" i="50"/>
  <c r="AL75" i="50"/>
  <c r="AK75" i="50"/>
  <c r="AJ75" i="50"/>
  <c r="AI75" i="50"/>
  <c r="AH75" i="50"/>
  <c r="AG75" i="50"/>
  <c r="AF75" i="50"/>
  <c r="AE75" i="50"/>
  <c r="AD75" i="50"/>
  <c r="AC75" i="50"/>
  <c r="AB75" i="50"/>
  <c r="AA75" i="50"/>
  <c r="Z75" i="50"/>
  <c r="Y75" i="50"/>
  <c r="X75" i="50"/>
  <c r="W75" i="50"/>
  <c r="V75" i="50"/>
  <c r="U75" i="50"/>
  <c r="T75" i="50"/>
  <c r="S75" i="50"/>
  <c r="R75" i="50"/>
  <c r="Q75" i="50"/>
  <c r="P75" i="50"/>
  <c r="O75" i="50"/>
  <c r="N75" i="50"/>
  <c r="M75" i="50"/>
  <c r="L75" i="50"/>
  <c r="K75" i="50"/>
  <c r="J75" i="50"/>
  <c r="I75" i="50"/>
  <c r="H75" i="50"/>
  <c r="G75" i="50"/>
  <c r="F75" i="50"/>
  <c r="E75" i="50"/>
  <c r="BL74" i="50"/>
  <c r="BK74" i="50"/>
  <c r="BJ74" i="50"/>
  <c r="BI74" i="50"/>
  <c r="BH74" i="50"/>
  <c r="BG74" i="50"/>
  <c r="BF74" i="50"/>
  <c r="BE74" i="50"/>
  <c r="BD74" i="50"/>
  <c r="BC74" i="50"/>
  <c r="BB74" i="50"/>
  <c r="BA74" i="50"/>
  <c r="AZ74" i="50"/>
  <c r="AY74" i="50"/>
  <c r="AX74" i="50"/>
  <c r="AW74" i="50"/>
  <c r="AV74" i="50"/>
  <c r="AU74" i="50"/>
  <c r="AT74" i="50"/>
  <c r="AS74" i="50"/>
  <c r="AR74" i="50"/>
  <c r="AQ74" i="50"/>
  <c r="AP74" i="50"/>
  <c r="AO74" i="50"/>
  <c r="AN74" i="50"/>
  <c r="AM74" i="50"/>
  <c r="AL74" i="50"/>
  <c r="AK74" i="50"/>
  <c r="AJ74" i="50"/>
  <c r="AI74" i="50"/>
  <c r="AH74" i="50"/>
  <c r="AG74" i="50"/>
  <c r="AF74" i="50"/>
  <c r="AE74" i="50"/>
  <c r="AD74" i="50"/>
  <c r="AC74" i="50"/>
  <c r="AB74" i="50"/>
  <c r="AA74" i="50"/>
  <c r="Z74" i="50"/>
  <c r="Y74" i="50"/>
  <c r="X74" i="50"/>
  <c r="W74" i="50"/>
  <c r="V74" i="50"/>
  <c r="U74" i="50"/>
  <c r="T74" i="50"/>
  <c r="S74" i="50"/>
  <c r="R74" i="50"/>
  <c r="Q74" i="50"/>
  <c r="P74" i="50"/>
  <c r="O74" i="50"/>
  <c r="N74" i="50"/>
  <c r="M74" i="50"/>
  <c r="L74" i="50"/>
  <c r="K74" i="50"/>
  <c r="J74" i="50"/>
  <c r="I74" i="50"/>
  <c r="H74" i="50"/>
  <c r="G74" i="50"/>
  <c r="F74" i="50"/>
  <c r="E74" i="50"/>
  <c r="BL73" i="50"/>
  <c r="BK73" i="50"/>
  <c r="BJ73" i="50"/>
  <c r="BI73" i="50"/>
  <c r="BH73" i="50"/>
  <c r="BG73" i="50"/>
  <c r="BF73" i="50"/>
  <c r="BE73" i="50"/>
  <c r="BD73" i="50"/>
  <c r="BC73" i="50"/>
  <c r="BB73" i="50"/>
  <c r="BA73" i="50"/>
  <c r="AZ73" i="50"/>
  <c r="AY73" i="50"/>
  <c r="AX73" i="50"/>
  <c r="AW73" i="50"/>
  <c r="AV73" i="50"/>
  <c r="AU73" i="50"/>
  <c r="AT73" i="50"/>
  <c r="AS73" i="50"/>
  <c r="AR73" i="50"/>
  <c r="AQ73" i="50"/>
  <c r="AP73" i="50"/>
  <c r="AO73" i="50"/>
  <c r="AN73" i="50"/>
  <c r="AM73" i="50"/>
  <c r="AL73" i="50"/>
  <c r="AK73" i="50"/>
  <c r="AJ73" i="50"/>
  <c r="AI73" i="50"/>
  <c r="AH73" i="50"/>
  <c r="AG73" i="50"/>
  <c r="AF73" i="50"/>
  <c r="AE73" i="50"/>
  <c r="AD73" i="50"/>
  <c r="AC73" i="50"/>
  <c r="AB73" i="50"/>
  <c r="AA73" i="50"/>
  <c r="Z73" i="50"/>
  <c r="Y73" i="50"/>
  <c r="X73" i="50"/>
  <c r="W73" i="50"/>
  <c r="V73" i="50"/>
  <c r="U73" i="50"/>
  <c r="T73" i="50"/>
  <c r="S73" i="50"/>
  <c r="R73" i="50"/>
  <c r="Q73" i="50"/>
  <c r="P73" i="50"/>
  <c r="O73" i="50"/>
  <c r="N73" i="50"/>
  <c r="M73" i="50"/>
  <c r="L73" i="50"/>
  <c r="K73" i="50"/>
  <c r="J73" i="50"/>
  <c r="I73" i="50"/>
  <c r="H73" i="50"/>
  <c r="G73" i="50"/>
  <c r="F73" i="50"/>
  <c r="E73" i="50"/>
  <c r="BC72" i="50"/>
  <c r="BA72" i="50"/>
  <c r="AS72" i="50"/>
  <c r="AK72" i="50"/>
  <c r="AC72" i="50"/>
  <c r="M72" i="50"/>
  <c r="E72" i="50"/>
  <c r="BL71" i="50"/>
  <c r="BK71" i="50"/>
  <c r="BJ71" i="50"/>
  <c r="BI71" i="50"/>
  <c r="BH71" i="50"/>
  <c r="BG71" i="50"/>
  <c r="BF71" i="50"/>
  <c r="BE71" i="50"/>
  <c r="BD71" i="50"/>
  <c r="BC71" i="50"/>
  <c r="BB71" i="50"/>
  <c r="BA71" i="50"/>
  <c r="AZ71" i="50"/>
  <c r="AY71" i="50"/>
  <c r="AX71" i="50"/>
  <c r="AW71" i="50"/>
  <c r="AV71" i="50"/>
  <c r="AU71" i="50"/>
  <c r="AT71" i="50"/>
  <c r="AS71" i="50"/>
  <c r="AR71" i="50"/>
  <c r="AQ71" i="50"/>
  <c r="AP71" i="50"/>
  <c r="AO71" i="50"/>
  <c r="AN71" i="50"/>
  <c r="AM71" i="50"/>
  <c r="AL71" i="50"/>
  <c r="AK71" i="50"/>
  <c r="AJ71" i="50"/>
  <c r="AI71" i="50"/>
  <c r="AH71" i="50"/>
  <c r="AG71" i="50"/>
  <c r="AF71" i="50"/>
  <c r="AE71" i="50"/>
  <c r="AD71" i="50"/>
  <c r="AC71" i="50"/>
  <c r="AB71" i="50"/>
  <c r="AA71" i="50"/>
  <c r="Z71" i="50"/>
  <c r="Y71" i="50"/>
  <c r="X71" i="50"/>
  <c r="W71" i="50"/>
  <c r="V71" i="50"/>
  <c r="U71" i="50"/>
  <c r="T71" i="50"/>
  <c r="S71" i="50"/>
  <c r="R71" i="50"/>
  <c r="Q71" i="50"/>
  <c r="P71" i="50"/>
  <c r="O71" i="50"/>
  <c r="N71" i="50"/>
  <c r="M71" i="50"/>
  <c r="L71" i="50"/>
  <c r="K71" i="50"/>
  <c r="J71" i="50"/>
  <c r="I71" i="50"/>
  <c r="H71" i="50"/>
  <c r="G71" i="50"/>
  <c r="F71" i="50"/>
  <c r="E71" i="50"/>
  <c r="E65" i="50"/>
  <c r="BI34" i="50"/>
  <c r="AG33" i="50"/>
  <c r="Q33" i="50"/>
  <c r="BJ31" i="50"/>
  <c r="BH31" i="50"/>
  <c r="BH33" i="50"/>
  <c r="BF31" i="50"/>
  <c r="AT31" i="50"/>
  <c r="AT33" i="50"/>
  <c r="AP31" i="50"/>
  <c r="AD31" i="50"/>
  <c r="Z31" i="50"/>
  <c r="Z33" i="50"/>
  <c r="N31" i="50"/>
  <c r="N33" i="50"/>
  <c r="J23" i="50"/>
  <c r="J31" i="50"/>
  <c r="J33" i="50"/>
  <c r="BL30" i="50"/>
  <c r="BK30" i="50"/>
  <c r="BJ30" i="50"/>
  <c r="BI30" i="50"/>
  <c r="BH30" i="50"/>
  <c r="BG30" i="50"/>
  <c r="BF30" i="50"/>
  <c r="BE30" i="50"/>
  <c r="BD30" i="50"/>
  <c r="BC30" i="50"/>
  <c r="BB30" i="50"/>
  <c r="BA30" i="50"/>
  <c r="AZ30" i="50"/>
  <c r="AY30" i="50"/>
  <c r="AX30" i="50"/>
  <c r="AW30" i="50"/>
  <c r="AV30" i="50"/>
  <c r="AU30" i="50"/>
  <c r="AT30" i="50"/>
  <c r="AS30" i="50"/>
  <c r="AR30" i="50"/>
  <c r="AR31" i="50"/>
  <c r="AQ30" i="50"/>
  <c r="AP30" i="50"/>
  <c r="AO30" i="50"/>
  <c r="AN30" i="50"/>
  <c r="AM30" i="50"/>
  <c r="AL30" i="50"/>
  <c r="AK30" i="50"/>
  <c r="AJ30" i="50"/>
  <c r="AI30" i="50"/>
  <c r="AH30" i="50"/>
  <c r="AG30" i="50"/>
  <c r="AF30" i="50"/>
  <c r="AE30" i="50"/>
  <c r="AD30" i="50"/>
  <c r="AC30" i="50"/>
  <c r="AB30" i="50"/>
  <c r="AB31" i="50"/>
  <c r="AA30" i="50"/>
  <c r="Z30" i="50"/>
  <c r="Y30" i="50"/>
  <c r="X30" i="50"/>
  <c r="W30" i="50"/>
  <c r="V30" i="50"/>
  <c r="U30" i="50"/>
  <c r="T30" i="50"/>
  <c r="S30" i="50"/>
  <c r="R30" i="50"/>
  <c r="Q30" i="50"/>
  <c r="P30" i="50"/>
  <c r="O30" i="50"/>
  <c r="N30" i="50"/>
  <c r="M30" i="50"/>
  <c r="L30" i="50"/>
  <c r="L23" i="50"/>
  <c r="L31" i="50"/>
  <c r="K30" i="50"/>
  <c r="J30" i="50"/>
  <c r="I30" i="50"/>
  <c r="H30" i="50"/>
  <c r="G30" i="50"/>
  <c r="F30" i="50"/>
  <c r="E30" i="50"/>
  <c r="BL23" i="50"/>
  <c r="BL31" i="50"/>
  <c r="BL33" i="50"/>
  <c r="BK23" i="50"/>
  <c r="BK31" i="50"/>
  <c r="BJ23" i="50"/>
  <c r="BI23" i="50"/>
  <c r="BI31" i="50"/>
  <c r="BI33" i="50"/>
  <c r="BH23" i="50"/>
  <c r="BG23" i="50"/>
  <c r="BF23" i="50"/>
  <c r="BE23" i="50"/>
  <c r="BE31" i="50"/>
  <c r="BE33" i="50"/>
  <c r="BD23" i="50"/>
  <c r="BD31" i="50"/>
  <c r="BC23" i="50"/>
  <c r="BC31" i="50"/>
  <c r="BB23" i="50"/>
  <c r="BB31" i="50"/>
  <c r="BA23" i="50"/>
  <c r="BA31" i="50"/>
  <c r="AZ23" i="50"/>
  <c r="AZ31" i="50"/>
  <c r="AY23" i="50"/>
  <c r="AX23" i="50"/>
  <c r="AX31" i="50"/>
  <c r="AW23" i="50"/>
  <c r="AW31" i="50"/>
  <c r="AV23" i="50"/>
  <c r="AV31" i="50"/>
  <c r="AU23" i="50"/>
  <c r="AU31" i="50"/>
  <c r="AT23" i="50"/>
  <c r="AS23" i="50"/>
  <c r="AS31" i="50"/>
  <c r="AR23" i="50"/>
  <c r="AQ23" i="50"/>
  <c r="AP23" i="50"/>
  <c r="AO23" i="50"/>
  <c r="AO31" i="50"/>
  <c r="AN23" i="50"/>
  <c r="AN31" i="50"/>
  <c r="AM23" i="50"/>
  <c r="AM31" i="50"/>
  <c r="AL23" i="50"/>
  <c r="AL31" i="50"/>
  <c r="AK23" i="50"/>
  <c r="AK31" i="50"/>
  <c r="AK33" i="50"/>
  <c r="AJ23" i="50"/>
  <c r="AJ31" i="50"/>
  <c r="AI23" i="50"/>
  <c r="AH23" i="50"/>
  <c r="AH31" i="50"/>
  <c r="AG23" i="50"/>
  <c r="AG31" i="50"/>
  <c r="AF23" i="50"/>
  <c r="AF31" i="50"/>
  <c r="AF33" i="50"/>
  <c r="BD62" i="50"/>
  <c r="AE23" i="50"/>
  <c r="AE31" i="50"/>
  <c r="AD23" i="50"/>
  <c r="AC23" i="50"/>
  <c r="AC31" i="50"/>
  <c r="AB23" i="50"/>
  <c r="AA23" i="50"/>
  <c r="Z23" i="50"/>
  <c r="Y23" i="50"/>
  <c r="Y31" i="50"/>
  <c r="X23" i="50"/>
  <c r="X31" i="50"/>
  <c r="W23" i="50"/>
  <c r="W31" i="50"/>
  <c r="V23" i="50"/>
  <c r="V31" i="50"/>
  <c r="U23" i="50"/>
  <c r="U31" i="50"/>
  <c r="U33" i="50"/>
  <c r="AJ51" i="50"/>
  <c r="T23" i="50"/>
  <c r="T31" i="50"/>
  <c r="S23" i="50"/>
  <c r="R23" i="50"/>
  <c r="R31" i="50"/>
  <c r="Q23" i="50"/>
  <c r="Q31" i="50"/>
  <c r="P23" i="50"/>
  <c r="P31" i="50"/>
  <c r="O23" i="50"/>
  <c r="O31" i="50"/>
  <c r="N23" i="50"/>
  <c r="M23" i="50"/>
  <c r="M31" i="50"/>
  <c r="K23" i="50"/>
  <c r="I23" i="50"/>
  <c r="I31" i="50"/>
  <c r="H23" i="50"/>
  <c r="H31" i="50"/>
  <c r="G23" i="50"/>
  <c r="G31" i="50"/>
  <c r="F23" i="50"/>
  <c r="F31" i="50"/>
  <c r="E23" i="50"/>
  <c r="E31" i="50"/>
  <c r="E33" i="50"/>
  <c r="O35" i="50"/>
  <c r="W82" i="50"/>
  <c r="AE82" i="50"/>
  <c r="AM82" i="50"/>
  <c r="AM35" i="50"/>
  <c r="M42" i="29"/>
  <c r="AC35" i="50"/>
  <c r="R63" i="29"/>
  <c r="T63" i="29"/>
  <c r="F28" i="29"/>
  <c r="AU82" i="50"/>
  <c r="AG35" i="50"/>
  <c r="J82" i="50"/>
  <c r="R82" i="50"/>
  <c r="Z82" i="50"/>
  <c r="AH82" i="50"/>
  <c r="AP82" i="50"/>
  <c r="AX82" i="50"/>
  <c r="BF82" i="50"/>
  <c r="Q63" i="29"/>
  <c r="L82" i="50"/>
  <c r="T82" i="50"/>
  <c r="AB82" i="50"/>
  <c r="AJ82" i="50"/>
  <c r="AZ82" i="50"/>
  <c r="S63" i="29"/>
  <c r="P63" i="29"/>
  <c r="F82" i="50"/>
  <c r="N82" i="50"/>
  <c r="V82" i="50"/>
  <c r="AD82" i="50"/>
  <c r="AL82" i="50"/>
  <c r="AT82" i="50"/>
  <c r="BB82" i="50"/>
  <c r="BJ82" i="50"/>
  <c r="G82" i="50"/>
  <c r="O82" i="50"/>
  <c r="K82" i="50"/>
  <c r="AA82" i="50"/>
  <c r="AG82" i="50"/>
  <c r="AW82" i="50"/>
  <c r="BC82" i="50"/>
  <c r="BK82" i="50"/>
  <c r="O33" i="50"/>
  <c r="O34" i="50"/>
  <c r="BK33" i="50"/>
  <c r="L33" i="50"/>
  <c r="L34" i="50"/>
  <c r="AB33" i="50"/>
  <c r="AB34" i="50"/>
  <c r="AR33" i="50"/>
  <c r="W33" i="50"/>
  <c r="W34" i="50"/>
  <c r="BF56" i="50"/>
  <c r="AX56" i="50"/>
  <c r="AP56" i="50"/>
  <c r="AH56" i="50"/>
  <c r="BK56" i="50"/>
  <c r="BB56" i="50"/>
  <c r="AS56" i="50"/>
  <c r="AJ56" i="50"/>
  <c r="AA56" i="50"/>
  <c r="BJ56" i="50"/>
  <c r="BA56" i="50"/>
  <c r="AR56" i="50"/>
  <c r="AI56" i="50"/>
  <c r="BH56" i="50"/>
  <c r="AY56" i="50"/>
  <c r="AO56" i="50"/>
  <c r="AF56" i="50"/>
  <c r="BG56" i="50"/>
  <c r="AW56" i="50"/>
  <c r="AN56" i="50"/>
  <c r="AE56" i="50"/>
  <c r="BL56" i="50"/>
  <c r="BC56" i="50"/>
  <c r="AT56" i="50"/>
  <c r="AK56" i="50"/>
  <c r="AB56" i="50"/>
  <c r="BD56" i="50"/>
  <c r="AD56" i="50"/>
  <c r="AZ56" i="50"/>
  <c r="AC56" i="50"/>
  <c r="AV56" i="50"/>
  <c r="AU56" i="50"/>
  <c r="AM56" i="50"/>
  <c r="AQ56" i="50"/>
  <c r="AL56" i="50"/>
  <c r="AG56" i="50"/>
  <c r="BI56" i="50"/>
  <c r="BE56" i="50"/>
  <c r="R33" i="50"/>
  <c r="R34" i="50"/>
  <c r="AH33" i="50"/>
  <c r="AH34" i="50"/>
  <c r="AX33" i="50"/>
  <c r="AM34" i="50"/>
  <c r="AM33" i="50"/>
  <c r="G33" i="50"/>
  <c r="G34" i="50"/>
  <c r="BC33" i="50"/>
  <c r="BC34" i="50"/>
  <c r="T33" i="50"/>
  <c r="AJ33" i="50"/>
  <c r="AJ34" i="50"/>
  <c r="AZ33" i="50"/>
  <c r="AZ34" i="50"/>
  <c r="AU33" i="50"/>
  <c r="AX40" i="50"/>
  <c r="AP40" i="50"/>
  <c r="AH40" i="50"/>
  <c r="Z40" i="50"/>
  <c r="R40" i="50"/>
  <c r="BC40" i="50"/>
  <c r="AU40" i="50"/>
  <c r="BA40" i="50"/>
  <c r="AS40" i="50"/>
  <c r="AK40" i="50"/>
  <c r="AC40" i="50"/>
  <c r="U40" i="50"/>
  <c r="M40" i="50"/>
  <c r="AT40" i="50"/>
  <c r="AI40" i="50"/>
  <c r="X40" i="50"/>
  <c r="N40" i="50"/>
  <c r="AR40" i="50"/>
  <c r="AG40" i="50"/>
  <c r="W40" i="50"/>
  <c r="L40" i="50"/>
  <c r="AQ40" i="50"/>
  <c r="AF40" i="50"/>
  <c r="V40" i="50"/>
  <c r="K40" i="50"/>
  <c r="BB40" i="50"/>
  <c r="AO40" i="50"/>
  <c r="AE40" i="50"/>
  <c r="T40" i="50"/>
  <c r="AY40" i="50"/>
  <c r="AM40" i="50"/>
  <c r="AB40" i="50"/>
  <c r="Q40" i="50"/>
  <c r="AW40" i="50"/>
  <c r="AL40" i="50"/>
  <c r="AA40" i="50"/>
  <c r="P40" i="50"/>
  <c r="AJ40" i="50"/>
  <c r="AD40" i="50"/>
  <c r="Y40" i="50"/>
  <c r="S40" i="50"/>
  <c r="O40" i="50"/>
  <c r="AZ40" i="50"/>
  <c r="AV40" i="50"/>
  <c r="AN40" i="50"/>
  <c r="AE34" i="50"/>
  <c r="AE33" i="50"/>
  <c r="F33" i="50"/>
  <c r="F34" i="50"/>
  <c r="V33" i="50"/>
  <c r="AL33" i="50"/>
  <c r="BB33" i="50"/>
  <c r="BB34" i="50"/>
  <c r="BJ47" i="50"/>
  <c r="BB47" i="50"/>
  <c r="AT47" i="50"/>
  <c r="AL47" i="50"/>
  <c r="AD47" i="50"/>
  <c r="V47" i="50"/>
  <c r="BI47" i="50"/>
  <c r="BA47" i="50"/>
  <c r="AS47" i="50"/>
  <c r="AK47" i="50"/>
  <c r="AC47" i="50"/>
  <c r="U47" i="50"/>
  <c r="BG47" i="50"/>
  <c r="AY47" i="50"/>
  <c r="AQ47" i="50"/>
  <c r="AI47" i="50"/>
  <c r="AA47" i="50"/>
  <c r="S47" i="50"/>
  <c r="BE47" i="50"/>
  <c r="AW47" i="50"/>
  <c r="AO47" i="50"/>
  <c r="AG47" i="50"/>
  <c r="Y47" i="50"/>
  <c r="AZ47" i="50"/>
  <c r="AJ47" i="50"/>
  <c r="T47" i="50"/>
  <c r="AX47" i="50"/>
  <c r="AH47" i="50"/>
  <c r="R47" i="50"/>
  <c r="AV47" i="50"/>
  <c r="AF47" i="50"/>
  <c r="AU47" i="50"/>
  <c r="AE47" i="50"/>
  <c r="BH47" i="50"/>
  <c r="AR47" i="50"/>
  <c r="AB47" i="50"/>
  <c r="BF47" i="50"/>
  <c r="AP47" i="50"/>
  <c r="Z47" i="50"/>
  <c r="BD47" i="50"/>
  <c r="AN47" i="50"/>
  <c r="X47" i="50"/>
  <c r="Y33" i="50"/>
  <c r="AW33" i="50"/>
  <c r="AW34" i="50"/>
  <c r="BJ33" i="50"/>
  <c r="BJ34" i="50"/>
  <c r="BD33" i="50"/>
  <c r="N34" i="50"/>
  <c r="AK34" i="50"/>
  <c r="BL34" i="50"/>
  <c r="AP35" i="50"/>
  <c r="J34" i="50"/>
  <c r="AN33" i="50"/>
  <c r="AO33" i="50"/>
  <c r="K31" i="50"/>
  <c r="S31" i="50"/>
  <c r="AA31" i="50"/>
  <c r="AI31" i="50"/>
  <c r="AQ31" i="50"/>
  <c r="AY31" i="50"/>
  <c r="BG31" i="50"/>
  <c r="X33" i="50"/>
  <c r="AP33" i="50"/>
  <c r="K35" i="50"/>
  <c r="AV35" i="50"/>
  <c r="BH63" i="50"/>
  <c r="AZ63" i="50"/>
  <c r="AR63" i="50"/>
  <c r="AJ63" i="50"/>
  <c r="BF63" i="50"/>
  <c r="AX63" i="50"/>
  <c r="AP63" i="50"/>
  <c r="AH63" i="50"/>
  <c r="BK63" i="50"/>
  <c r="BC63" i="50"/>
  <c r="AU63" i="50"/>
  <c r="AM63" i="50"/>
  <c r="BB63" i="50"/>
  <c r="AO63" i="50"/>
  <c r="BA63" i="50"/>
  <c r="AN63" i="50"/>
  <c r="BJ63" i="50"/>
  <c r="AW63" i="50"/>
  <c r="AK63" i="50"/>
  <c r="BI63" i="50"/>
  <c r="AV63" i="50"/>
  <c r="AI63" i="50"/>
  <c r="BD63" i="50"/>
  <c r="AQ63" i="50"/>
  <c r="BG63" i="50"/>
  <c r="BE63" i="50"/>
  <c r="AY63" i="50"/>
  <c r="AT63" i="50"/>
  <c r="AS63" i="50"/>
  <c r="BL63" i="50"/>
  <c r="AL63" i="50"/>
  <c r="BG62" i="50"/>
  <c r="AY62" i="50"/>
  <c r="AQ62" i="50"/>
  <c r="AI62" i="50"/>
  <c r="BE62" i="50"/>
  <c r="AW62" i="50"/>
  <c r="AO62" i="50"/>
  <c r="AG62" i="50"/>
  <c r="BJ62" i="50"/>
  <c r="BB62" i="50"/>
  <c r="AT62" i="50"/>
  <c r="AL62" i="50"/>
  <c r="BH62" i="50"/>
  <c r="AU62" i="50"/>
  <c r="AH62" i="50"/>
  <c r="BF62" i="50"/>
  <c r="AS62" i="50"/>
  <c r="BC62" i="50"/>
  <c r="AP62" i="50"/>
  <c r="BA62" i="50"/>
  <c r="AN62" i="50"/>
  <c r="BI62" i="50"/>
  <c r="AV62" i="50"/>
  <c r="AJ62" i="50"/>
  <c r="AZ62" i="50"/>
  <c r="AX62" i="50"/>
  <c r="AR62" i="50"/>
  <c r="AM62" i="50"/>
  <c r="BL62" i="50"/>
  <c r="AK62" i="50"/>
  <c r="BK62" i="50"/>
  <c r="Q34" i="50"/>
  <c r="BF44" i="50"/>
  <c r="AX44" i="50"/>
  <c r="AP44" i="50"/>
  <c r="AH44" i="50"/>
  <c r="Z44" i="50"/>
  <c r="R44" i="50"/>
  <c r="BE44" i="50"/>
  <c r="AW44" i="50"/>
  <c r="AO44" i="50"/>
  <c r="AG44" i="50"/>
  <c r="Y44" i="50"/>
  <c r="Q44" i="50"/>
  <c r="BC44" i="50"/>
  <c r="AU44" i="50"/>
  <c r="AM44" i="50"/>
  <c r="AE44" i="50"/>
  <c r="W44" i="50"/>
  <c r="O44" i="50"/>
  <c r="BA44" i="50"/>
  <c r="AS44" i="50"/>
  <c r="AK44" i="50"/>
  <c r="AC44" i="50"/>
  <c r="U44" i="50"/>
  <c r="BD44" i="50"/>
  <c r="AN44" i="50"/>
  <c r="X44" i="50"/>
  <c r="BB44" i="50"/>
  <c r="AL44" i="50"/>
  <c r="V44" i="50"/>
  <c r="AZ44" i="50"/>
  <c r="AJ44" i="50"/>
  <c r="T44" i="50"/>
  <c r="AY44" i="50"/>
  <c r="AI44" i="50"/>
  <c r="S44" i="50"/>
  <c r="AV44" i="50"/>
  <c r="AF44" i="50"/>
  <c r="P44" i="50"/>
  <c r="AT44" i="50"/>
  <c r="AD44" i="50"/>
  <c r="AR44" i="50"/>
  <c r="AB44" i="50"/>
  <c r="H33" i="50"/>
  <c r="H34" i="50"/>
  <c r="U34" i="50"/>
  <c r="AA44" i="50"/>
  <c r="W47" i="50"/>
  <c r="Z34" i="50"/>
  <c r="AG34" i="50"/>
  <c r="E68" i="50"/>
  <c r="AT35" i="50"/>
  <c r="AL35" i="50"/>
  <c r="AD35" i="50"/>
  <c r="V35" i="50"/>
  <c r="N35" i="50"/>
  <c r="F35" i="50"/>
  <c r="F65" i="50"/>
  <c r="AU35" i="50"/>
  <c r="AK35" i="50"/>
  <c r="AB35" i="50"/>
  <c r="S35" i="50"/>
  <c r="J35" i="50"/>
  <c r="AS35" i="50"/>
  <c r="AJ35" i="50"/>
  <c r="AA35" i="50"/>
  <c r="R35" i="50"/>
  <c r="I35" i="50"/>
  <c r="AR35" i="50"/>
  <c r="AI35" i="50"/>
  <c r="Z35" i="50"/>
  <c r="Q35" i="50"/>
  <c r="H35" i="50"/>
  <c r="AQ35" i="50"/>
  <c r="AH35" i="50"/>
  <c r="Y35" i="50"/>
  <c r="P35" i="50"/>
  <c r="G35" i="50"/>
  <c r="AX35" i="50"/>
  <c r="AO35" i="50"/>
  <c r="AF35" i="50"/>
  <c r="W35" i="50"/>
  <c r="M35" i="50"/>
  <c r="AW35" i="50"/>
  <c r="AN35" i="50"/>
  <c r="AE35" i="50"/>
  <c r="U35" i="50"/>
  <c r="L35" i="50"/>
  <c r="M33" i="50"/>
  <c r="M34" i="50"/>
  <c r="BG51" i="50"/>
  <c r="AY51" i="50"/>
  <c r="AQ51" i="50"/>
  <c r="AI51" i="50"/>
  <c r="AA51" i="50"/>
  <c r="BF51" i="50"/>
  <c r="AX51" i="50"/>
  <c r="AP51" i="50"/>
  <c r="AH51" i="50"/>
  <c r="Z51" i="50"/>
  <c r="BL51" i="50"/>
  <c r="BD51" i="50"/>
  <c r="AV51" i="50"/>
  <c r="AN51" i="50"/>
  <c r="AF51" i="50"/>
  <c r="X51" i="50"/>
  <c r="BK51" i="50"/>
  <c r="BC51" i="50"/>
  <c r="AU51" i="50"/>
  <c r="AM51" i="50"/>
  <c r="AE51" i="50"/>
  <c r="W51" i="50"/>
  <c r="BJ51" i="50"/>
  <c r="AT51" i="50"/>
  <c r="AD51" i="50"/>
  <c r="BI51" i="50"/>
  <c r="AS51" i="50"/>
  <c r="AC51" i="50"/>
  <c r="BH51" i="50"/>
  <c r="AR51" i="50"/>
  <c r="AB51" i="50"/>
  <c r="BE51" i="50"/>
  <c r="AO51" i="50"/>
  <c r="Y51" i="50"/>
  <c r="BA51" i="50"/>
  <c r="AK51" i="50"/>
  <c r="AG51" i="50"/>
  <c r="V51" i="50"/>
  <c r="BB51" i="50"/>
  <c r="AZ51" i="50"/>
  <c r="AW51" i="50"/>
  <c r="AL51" i="50"/>
  <c r="AC33" i="50"/>
  <c r="AC34" i="50"/>
  <c r="AS33" i="50"/>
  <c r="AS34" i="50"/>
  <c r="BA33" i="50"/>
  <c r="BA34" i="50"/>
  <c r="E34" i="50"/>
  <c r="T35" i="50"/>
  <c r="AQ44" i="50"/>
  <c r="AM47" i="50"/>
  <c r="BF33" i="50"/>
  <c r="BF34" i="50"/>
  <c r="P33" i="50"/>
  <c r="P34" i="50"/>
  <c r="BH34" i="50"/>
  <c r="AF34" i="50"/>
  <c r="I33" i="50"/>
  <c r="BE34" i="50"/>
  <c r="AD33" i="50"/>
  <c r="AD34" i="50"/>
  <c r="AV33" i="50"/>
  <c r="AV34" i="50"/>
  <c r="AT34" i="50"/>
  <c r="X35" i="50"/>
  <c r="BG44" i="50"/>
  <c r="BC47" i="50"/>
  <c r="AR82" i="50"/>
  <c r="BH82" i="50"/>
  <c r="S82" i="50"/>
  <c r="AI82" i="50"/>
  <c r="AQ82" i="50"/>
  <c r="AY82" i="50"/>
  <c r="BG82" i="50"/>
  <c r="I82" i="50"/>
  <c r="Q82" i="50"/>
  <c r="Y82" i="50"/>
  <c r="AO82" i="50"/>
  <c r="BE82" i="50"/>
  <c r="H82" i="50"/>
  <c r="P82" i="50"/>
  <c r="X82" i="50"/>
  <c r="AF82" i="50"/>
  <c r="AN82" i="50"/>
  <c r="AV82" i="50"/>
  <c r="BD82" i="50"/>
  <c r="BL82" i="50"/>
  <c r="E82" i="50"/>
  <c r="M82" i="50"/>
  <c r="U82" i="50"/>
  <c r="AC82" i="50"/>
  <c r="AK82" i="50"/>
  <c r="AS82" i="50"/>
  <c r="BA82" i="50"/>
  <c r="BI82" i="50"/>
  <c r="AQ33" i="50"/>
  <c r="AQ34" i="50"/>
  <c r="BE52" i="50"/>
  <c r="AW52" i="50"/>
  <c r="AO52" i="50"/>
  <c r="AG52" i="50"/>
  <c r="Y52" i="50"/>
  <c r="BL52" i="50"/>
  <c r="BD52" i="50"/>
  <c r="AV52" i="50"/>
  <c r="AN52" i="50"/>
  <c r="AF52" i="50"/>
  <c r="X52" i="50"/>
  <c r="BJ52" i="50"/>
  <c r="BB52" i="50"/>
  <c r="AT52" i="50"/>
  <c r="AL52" i="50"/>
  <c r="AD52" i="50"/>
  <c r="BI52" i="50"/>
  <c r="BA52" i="50"/>
  <c r="AS52" i="50"/>
  <c r="AK52" i="50"/>
  <c r="AC52" i="50"/>
  <c r="BF52" i="50"/>
  <c r="AZ52" i="50"/>
  <c r="AJ52" i="50"/>
  <c r="AY52" i="50"/>
  <c r="AI52" i="50"/>
  <c r="AX52" i="50"/>
  <c r="AH52" i="50"/>
  <c r="AU52" i="50"/>
  <c r="AE52" i="50"/>
  <c r="BH52" i="50"/>
  <c r="AQ52" i="50"/>
  <c r="AA52" i="50"/>
  <c r="AB52" i="50"/>
  <c r="Z52" i="50"/>
  <c r="BK52" i="50"/>
  <c r="W52" i="50"/>
  <c r="BG52" i="50"/>
  <c r="BC52" i="50"/>
  <c r="AR52" i="50"/>
  <c r="AP52" i="50"/>
  <c r="AM52" i="50"/>
  <c r="BJ59" i="50"/>
  <c r="BB59" i="50"/>
  <c r="AT59" i="50"/>
  <c r="AL59" i="50"/>
  <c r="AD59" i="50"/>
  <c r="BD59" i="50"/>
  <c r="AU59" i="50"/>
  <c r="AK59" i="50"/>
  <c r="BL59" i="50"/>
  <c r="BC59" i="50"/>
  <c r="AS59" i="50"/>
  <c r="AJ59" i="50"/>
  <c r="BI59" i="50"/>
  <c r="AZ59" i="50"/>
  <c r="AQ59" i="50"/>
  <c r="AH59" i="50"/>
  <c r="BH59" i="50"/>
  <c r="AY59" i="50"/>
  <c r="AP59" i="50"/>
  <c r="AG59" i="50"/>
  <c r="BE59" i="50"/>
  <c r="AV59" i="50"/>
  <c r="AM59" i="50"/>
  <c r="AR59" i="50"/>
  <c r="AO59" i="50"/>
  <c r="BK59" i="50"/>
  <c r="AN59" i="50"/>
  <c r="BG59" i="50"/>
  <c r="AI59" i="50"/>
  <c r="BA59" i="50"/>
  <c r="AE59" i="50"/>
  <c r="BF59" i="50"/>
  <c r="AX59" i="50"/>
  <c r="AW59" i="50"/>
  <c r="AF59" i="50"/>
  <c r="AI33" i="50"/>
  <c r="AI34" i="50"/>
  <c r="AN34" i="50"/>
  <c r="V34" i="50"/>
  <c r="BJ64" i="50"/>
  <c r="BB64" i="50"/>
  <c r="AT64" i="50"/>
  <c r="AL64" i="50"/>
  <c r="BH64" i="50"/>
  <c r="AZ64" i="50"/>
  <c r="AR64" i="50"/>
  <c r="AJ64" i="50"/>
  <c r="BE64" i="50"/>
  <c r="AW64" i="50"/>
  <c r="AO64" i="50"/>
  <c r="BK64" i="50"/>
  <c r="AX64" i="50"/>
  <c r="AK64" i="50"/>
  <c r="BI64" i="50"/>
  <c r="AV64" i="50"/>
  <c r="AI64" i="50"/>
  <c r="BF64" i="50"/>
  <c r="AS64" i="50"/>
  <c r="BD64" i="50"/>
  <c r="AQ64" i="50"/>
  <c r="BL64" i="50"/>
  <c r="AY64" i="50"/>
  <c r="AM64" i="50"/>
  <c r="BG64" i="50"/>
  <c r="BC64" i="50"/>
  <c r="BA64" i="50"/>
  <c r="AU64" i="50"/>
  <c r="AN64" i="50"/>
  <c r="AP64" i="50"/>
  <c r="BE58" i="50"/>
  <c r="AW58" i="50"/>
  <c r="AO58" i="50"/>
  <c r="AG58" i="50"/>
  <c r="BK58" i="50"/>
  <c r="BB58" i="50"/>
  <c r="AS58" i="50"/>
  <c r="AJ58" i="50"/>
  <c r="BJ58" i="50"/>
  <c r="BA58" i="50"/>
  <c r="AR58" i="50"/>
  <c r="AI58" i="50"/>
  <c r="BH58" i="50"/>
  <c r="AY58" i="50"/>
  <c r="AP58" i="50"/>
  <c r="AF58" i="50"/>
  <c r="BG58" i="50"/>
  <c r="AX58" i="50"/>
  <c r="AN58" i="50"/>
  <c r="AE58" i="50"/>
  <c r="BL58" i="50"/>
  <c r="BC58" i="50"/>
  <c r="AT58" i="50"/>
  <c r="AK58" i="50"/>
  <c r="BD58" i="50"/>
  <c r="AD58" i="50"/>
  <c r="AZ58" i="50"/>
  <c r="AC58" i="50"/>
  <c r="AV58" i="50"/>
  <c r="AU58" i="50"/>
  <c r="AM58" i="50"/>
  <c r="AL58" i="50"/>
  <c r="AH58" i="50"/>
  <c r="BI58" i="50"/>
  <c r="BF58" i="50"/>
  <c r="AQ58" i="50"/>
  <c r="AA33" i="50"/>
  <c r="AA34" i="50"/>
  <c r="E67" i="50"/>
  <c r="E69" i="50"/>
  <c r="E70" i="50"/>
  <c r="E83" i="50"/>
  <c r="E86" i="50"/>
  <c r="E87" i="50"/>
  <c r="O42" i="29"/>
  <c r="F66" i="50"/>
  <c r="F68" i="50"/>
  <c r="AX38" i="50"/>
  <c r="AP38" i="50"/>
  <c r="AH38" i="50"/>
  <c r="Z38" i="50"/>
  <c r="R38" i="50"/>
  <c r="J38" i="50"/>
  <c r="AZ38" i="50"/>
  <c r="AQ38" i="50"/>
  <c r="AG38" i="50"/>
  <c r="X38" i="50"/>
  <c r="O38" i="50"/>
  <c r="AY38" i="50"/>
  <c r="AO38" i="50"/>
  <c r="AF38" i="50"/>
  <c r="W38" i="50"/>
  <c r="N38" i="50"/>
  <c r="AW38" i="50"/>
  <c r="AN38" i="50"/>
  <c r="AE38" i="50"/>
  <c r="V38" i="50"/>
  <c r="M38" i="50"/>
  <c r="AV38" i="50"/>
  <c r="AM38" i="50"/>
  <c r="AD38" i="50"/>
  <c r="U38" i="50"/>
  <c r="L38" i="50"/>
  <c r="AT38" i="50"/>
  <c r="AK38" i="50"/>
  <c r="AB38" i="50"/>
  <c r="S38" i="50"/>
  <c r="I38" i="50"/>
  <c r="AS38" i="50"/>
  <c r="AJ38" i="50"/>
  <c r="AA38" i="50"/>
  <c r="Q38" i="50"/>
  <c r="AR38" i="50"/>
  <c r="AL38" i="50"/>
  <c r="K38" i="50"/>
  <c r="AI38" i="50"/>
  <c r="AC38" i="50"/>
  <c r="AU38" i="50"/>
  <c r="Y38" i="50"/>
  <c r="T38" i="50"/>
  <c r="BA38" i="50"/>
  <c r="P38" i="50"/>
  <c r="S33" i="50"/>
  <c r="BD34" i="50"/>
  <c r="AT37" i="50"/>
  <c r="AL37" i="50"/>
  <c r="AD37" i="50"/>
  <c r="V37" i="50"/>
  <c r="N37" i="50"/>
  <c r="AX37" i="50"/>
  <c r="AO37" i="50"/>
  <c r="AF37" i="50"/>
  <c r="W37" i="50"/>
  <c r="M37" i="50"/>
  <c r="AW37" i="50"/>
  <c r="AN37" i="50"/>
  <c r="AE37" i="50"/>
  <c r="U37" i="50"/>
  <c r="L37" i="50"/>
  <c r="AV37" i="50"/>
  <c r="AM37" i="50"/>
  <c r="AC37" i="50"/>
  <c r="T37" i="50"/>
  <c r="K37" i="50"/>
  <c r="AU37" i="50"/>
  <c r="AK37" i="50"/>
  <c r="AB37" i="50"/>
  <c r="S37" i="50"/>
  <c r="J37" i="50"/>
  <c r="AR37" i="50"/>
  <c r="AI37" i="50"/>
  <c r="Z37" i="50"/>
  <c r="Q37" i="50"/>
  <c r="H37" i="50"/>
  <c r="AZ37" i="50"/>
  <c r="AQ37" i="50"/>
  <c r="AH37" i="50"/>
  <c r="Y37" i="50"/>
  <c r="P37" i="50"/>
  <c r="AY37" i="50"/>
  <c r="O37" i="50"/>
  <c r="AS37" i="50"/>
  <c r="I37" i="50"/>
  <c r="AP37" i="50"/>
  <c r="AJ37" i="50"/>
  <c r="AG37" i="50"/>
  <c r="AA37" i="50"/>
  <c r="X37" i="50"/>
  <c r="R37" i="50"/>
  <c r="BG48" i="50"/>
  <c r="AY48" i="50"/>
  <c r="BF48" i="50"/>
  <c r="AX48" i="50"/>
  <c r="AP48" i="50"/>
  <c r="AH48" i="50"/>
  <c r="Z48" i="50"/>
  <c r="BC48" i="50"/>
  <c r="AS48" i="50"/>
  <c r="AJ48" i="50"/>
  <c r="AA48" i="50"/>
  <c r="BB48" i="50"/>
  <c r="AR48" i="50"/>
  <c r="AI48" i="50"/>
  <c r="Y48" i="50"/>
  <c r="BJ48" i="50"/>
  <c r="AZ48" i="50"/>
  <c r="AO48" i="50"/>
  <c r="AF48" i="50"/>
  <c r="W48" i="50"/>
  <c r="BH48" i="50"/>
  <c r="AV48" i="50"/>
  <c r="AM48" i="50"/>
  <c r="AD48" i="50"/>
  <c r="U48" i="50"/>
  <c r="BK48" i="50"/>
  <c r="AQ48" i="50"/>
  <c r="X48" i="50"/>
  <c r="BI48" i="50"/>
  <c r="AN48" i="50"/>
  <c r="V48" i="50"/>
  <c r="BE48" i="50"/>
  <c r="AL48" i="50"/>
  <c r="T48" i="50"/>
  <c r="BD48" i="50"/>
  <c r="AK48" i="50"/>
  <c r="S48" i="50"/>
  <c r="BA48" i="50"/>
  <c r="AG48" i="50"/>
  <c r="AW48" i="50"/>
  <c r="AE48" i="50"/>
  <c r="AU48" i="50"/>
  <c r="AC48" i="50"/>
  <c r="AB48" i="50"/>
  <c r="AT48" i="50"/>
  <c r="AX42" i="50"/>
  <c r="AP42" i="50"/>
  <c r="AH42" i="50"/>
  <c r="Z42" i="50"/>
  <c r="R42" i="50"/>
  <c r="BE42" i="50"/>
  <c r="AW42" i="50"/>
  <c r="BC42" i="50"/>
  <c r="AU42" i="50"/>
  <c r="AM42" i="50"/>
  <c r="AE42" i="50"/>
  <c r="W42" i="50"/>
  <c r="O42" i="50"/>
  <c r="BA42" i="50"/>
  <c r="AS42" i="50"/>
  <c r="AK42" i="50"/>
  <c r="AC42" i="50"/>
  <c r="U42" i="50"/>
  <c r="M42" i="50"/>
  <c r="AV42" i="50"/>
  <c r="AI42" i="50"/>
  <c r="V42" i="50"/>
  <c r="AT42" i="50"/>
  <c r="AG42" i="50"/>
  <c r="T42" i="50"/>
  <c r="AR42" i="50"/>
  <c r="AF42" i="50"/>
  <c r="S42" i="50"/>
  <c r="AQ42" i="50"/>
  <c r="AD42" i="50"/>
  <c r="Q42" i="50"/>
  <c r="BB42" i="50"/>
  <c r="AN42" i="50"/>
  <c r="AA42" i="50"/>
  <c r="N42" i="50"/>
  <c r="AZ42" i="50"/>
  <c r="AL42" i="50"/>
  <c r="Y42" i="50"/>
  <c r="AY42" i="50"/>
  <c r="AO42" i="50"/>
  <c r="AJ42" i="50"/>
  <c r="BD42" i="50"/>
  <c r="AB42" i="50"/>
  <c r="X42" i="50"/>
  <c r="P42" i="50"/>
  <c r="AX36" i="50"/>
  <c r="AP36" i="50"/>
  <c r="AH36" i="50"/>
  <c r="Z36" i="50"/>
  <c r="R36" i="50"/>
  <c r="J36" i="50"/>
  <c r="AV36" i="50"/>
  <c r="AM36" i="50"/>
  <c r="AD36" i="50"/>
  <c r="U36" i="50"/>
  <c r="L36" i="50"/>
  <c r="AU36" i="50"/>
  <c r="AL36" i="50"/>
  <c r="AC36" i="50"/>
  <c r="T36" i="50"/>
  <c r="K36" i="50"/>
  <c r="AT36" i="50"/>
  <c r="AK36" i="50"/>
  <c r="AB36" i="50"/>
  <c r="S36" i="50"/>
  <c r="I36" i="50"/>
  <c r="AS36" i="50"/>
  <c r="AJ36" i="50"/>
  <c r="AA36" i="50"/>
  <c r="Q36" i="50"/>
  <c r="H36" i="50"/>
  <c r="AQ36" i="50"/>
  <c r="AG36" i="50"/>
  <c r="X36" i="50"/>
  <c r="O36" i="50"/>
  <c r="AY36" i="50"/>
  <c r="AO36" i="50"/>
  <c r="AF36" i="50"/>
  <c r="W36" i="50"/>
  <c r="N36" i="50"/>
  <c r="V36" i="50"/>
  <c r="P36" i="50"/>
  <c r="AW36" i="50"/>
  <c r="M36" i="50"/>
  <c r="AR36" i="50"/>
  <c r="G36" i="50"/>
  <c r="G65" i="50"/>
  <c r="AN36" i="50"/>
  <c r="Y36" i="50"/>
  <c r="AI36" i="50"/>
  <c r="AE36" i="50"/>
  <c r="BH60" i="50"/>
  <c r="AZ60" i="50"/>
  <c r="AR60" i="50"/>
  <c r="AJ60" i="50"/>
  <c r="BF60" i="50"/>
  <c r="AW60" i="50"/>
  <c r="AN60" i="50"/>
  <c r="AE60" i="50"/>
  <c r="BE60" i="50"/>
  <c r="AV60" i="50"/>
  <c r="AM60" i="50"/>
  <c r="BL60" i="50"/>
  <c r="BC60" i="50"/>
  <c r="AT60" i="50"/>
  <c r="AK60" i="50"/>
  <c r="BK60" i="50"/>
  <c r="BB60" i="50"/>
  <c r="AS60" i="50"/>
  <c r="AI60" i="50"/>
  <c r="BG60" i="50"/>
  <c r="AX60" i="50"/>
  <c r="AO60" i="50"/>
  <c r="AF60" i="50"/>
  <c r="BI60" i="50"/>
  <c r="AH60" i="50"/>
  <c r="BD60" i="50"/>
  <c r="AG60" i="50"/>
  <c r="BA60" i="50"/>
  <c r="AY60" i="50"/>
  <c r="AQ60" i="50"/>
  <c r="AL60" i="50"/>
  <c r="BJ60" i="50"/>
  <c r="AU60" i="50"/>
  <c r="AP60" i="50"/>
  <c r="BF46" i="50"/>
  <c r="AX46" i="50"/>
  <c r="AP46" i="50"/>
  <c r="AH46" i="50"/>
  <c r="Z46" i="50"/>
  <c r="R46" i="50"/>
  <c r="BE46" i="50"/>
  <c r="AW46" i="50"/>
  <c r="AO46" i="50"/>
  <c r="AG46" i="50"/>
  <c r="Y46" i="50"/>
  <c r="Q46" i="50"/>
  <c r="BC46" i="50"/>
  <c r="AU46" i="50"/>
  <c r="AM46" i="50"/>
  <c r="AE46" i="50"/>
  <c r="W46" i="50"/>
  <c r="BI46" i="50"/>
  <c r="BA46" i="50"/>
  <c r="AS46" i="50"/>
  <c r="AK46" i="50"/>
  <c r="AC46" i="50"/>
  <c r="U46" i="50"/>
  <c r="AV46" i="50"/>
  <c r="AF46" i="50"/>
  <c r="AT46" i="50"/>
  <c r="AD46" i="50"/>
  <c r="BH46" i="50"/>
  <c r="AR46" i="50"/>
  <c r="AB46" i="50"/>
  <c r="BG46" i="50"/>
  <c r="AQ46" i="50"/>
  <c r="AA46" i="50"/>
  <c r="BD46" i="50"/>
  <c r="AN46" i="50"/>
  <c r="X46" i="50"/>
  <c r="BB46" i="50"/>
  <c r="AL46" i="50"/>
  <c r="V46" i="50"/>
  <c r="AZ46" i="50"/>
  <c r="AJ46" i="50"/>
  <c r="T46" i="50"/>
  <c r="AY46" i="50"/>
  <c r="AI46" i="50"/>
  <c r="S46" i="50"/>
  <c r="K33" i="50"/>
  <c r="BG61" i="50"/>
  <c r="AY61" i="50"/>
  <c r="AQ61" i="50"/>
  <c r="AI61" i="50"/>
  <c r="BE61" i="50"/>
  <c r="AW61" i="50"/>
  <c r="AO61" i="50"/>
  <c r="BC61" i="50"/>
  <c r="AS61" i="50"/>
  <c r="AH61" i="50"/>
  <c r="BL61" i="50"/>
  <c r="BB61" i="50"/>
  <c r="AR61" i="50"/>
  <c r="AG61" i="50"/>
  <c r="BJ61" i="50"/>
  <c r="AZ61" i="50"/>
  <c r="AN61" i="50"/>
  <c r="BI61" i="50"/>
  <c r="AX61" i="50"/>
  <c r="AM61" i="50"/>
  <c r="BD61" i="50"/>
  <c r="AT61" i="50"/>
  <c r="AJ61" i="50"/>
  <c r="BA61" i="50"/>
  <c r="AV61" i="50"/>
  <c r="AU61" i="50"/>
  <c r="AP61" i="50"/>
  <c r="BK61" i="50"/>
  <c r="AK61" i="50"/>
  <c r="BH61" i="50"/>
  <c r="BF61" i="50"/>
  <c r="AL61" i="50"/>
  <c r="AF61" i="50"/>
  <c r="AP34" i="50"/>
  <c r="BK54" i="50"/>
  <c r="BC54" i="50"/>
  <c r="AU54" i="50"/>
  <c r="BF54" i="50"/>
  <c r="AW54" i="50"/>
  <c r="AN54" i="50"/>
  <c r="AF54" i="50"/>
  <c r="BE54" i="50"/>
  <c r="AV54" i="50"/>
  <c r="AM54" i="50"/>
  <c r="AE54" i="50"/>
  <c r="BL54" i="50"/>
  <c r="BB54" i="50"/>
  <c r="AS54" i="50"/>
  <c r="AK54" i="50"/>
  <c r="AC54" i="50"/>
  <c r="BJ54" i="50"/>
  <c r="BA54" i="50"/>
  <c r="AR54" i="50"/>
  <c r="AJ54" i="50"/>
  <c r="AB54" i="50"/>
  <c r="BG54" i="50"/>
  <c r="AX54" i="50"/>
  <c r="AO54" i="50"/>
  <c r="AG54" i="50"/>
  <c r="Y54" i="50"/>
  <c r="BH54" i="50"/>
  <c r="AI54" i="50"/>
  <c r="BD54" i="50"/>
  <c r="AH54" i="50"/>
  <c r="AZ54" i="50"/>
  <c r="AD54" i="50"/>
  <c r="AY54" i="50"/>
  <c r="AA54" i="50"/>
  <c r="AQ54" i="50"/>
  <c r="BI54" i="50"/>
  <c r="AT54" i="50"/>
  <c r="AP54" i="50"/>
  <c r="AL54" i="50"/>
  <c r="Z54" i="50"/>
  <c r="X34" i="50"/>
  <c r="BJ50" i="50"/>
  <c r="BB50" i="50"/>
  <c r="AT50" i="50"/>
  <c r="AL50" i="50"/>
  <c r="AD50" i="50"/>
  <c r="V50" i="50"/>
  <c r="BI50" i="50"/>
  <c r="BA50" i="50"/>
  <c r="AS50" i="50"/>
  <c r="AK50" i="50"/>
  <c r="AC50" i="50"/>
  <c r="U50" i="50"/>
  <c r="BG50" i="50"/>
  <c r="AY50" i="50"/>
  <c r="AQ50" i="50"/>
  <c r="AI50" i="50"/>
  <c r="AA50" i="50"/>
  <c r="BF50" i="50"/>
  <c r="AX50" i="50"/>
  <c r="AP50" i="50"/>
  <c r="AH50" i="50"/>
  <c r="Z50" i="50"/>
  <c r="BE50" i="50"/>
  <c r="AO50" i="50"/>
  <c r="Y50" i="50"/>
  <c r="BD50" i="50"/>
  <c r="AN50" i="50"/>
  <c r="X50" i="50"/>
  <c r="BC50" i="50"/>
  <c r="AM50" i="50"/>
  <c r="W50" i="50"/>
  <c r="AZ50" i="50"/>
  <c r="AJ50" i="50"/>
  <c r="BL50" i="50"/>
  <c r="AV50" i="50"/>
  <c r="AF50" i="50"/>
  <c r="AE50" i="50"/>
  <c r="AB50" i="50"/>
  <c r="BK50" i="50"/>
  <c r="BH50" i="50"/>
  <c r="AW50" i="50"/>
  <c r="AU50" i="50"/>
  <c r="AR50" i="50"/>
  <c r="AG50" i="50"/>
  <c r="BL53" i="50"/>
  <c r="BD53" i="50"/>
  <c r="AV53" i="50"/>
  <c r="AN53" i="50"/>
  <c r="AF53" i="50"/>
  <c r="X53" i="50"/>
  <c r="BK53" i="50"/>
  <c r="BC53" i="50"/>
  <c r="AU53" i="50"/>
  <c r="AM53" i="50"/>
  <c r="AE53" i="50"/>
  <c r="BI53" i="50"/>
  <c r="BA53" i="50"/>
  <c r="AS53" i="50"/>
  <c r="AK53" i="50"/>
  <c r="AC53" i="50"/>
  <c r="BH53" i="50"/>
  <c r="AZ53" i="50"/>
  <c r="AR53" i="50"/>
  <c r="AJ53" i="50"/>
  <c r="AB53" i="50"/>
  <c r="BE53" i="50"/>
  <c r="AW53" i="50"/>
  <c r="AO53" i="50"/>
  <c r="AG53" i="50"/>
  <c r="Y53" i="50"/>
  <c r="BB53" i="50"/>
  <c r="AH53" i="50"/>
  <c r="AY53" i="50"/>
  <c r="AD53" i="50"/>
  <c r="AX53" i="50"/>
  <c r="AA53" i="50"/>
  <c r="AT53" i="50"/>
  <c r="Z53" i="50"/>
  <c r="BJ53" i="50"/>
  <c r="AP53" i="50"/>
  <c r="AL53" i="50"/>
  <c r="AI53" i="50"/>
  <c r="BG53" i="50"/>
  <c r="BF53" i="50"/>
  <c r="AQ53" i="50"/>
  <c r="BK34" i="50"/>
  <c r="BB39" i="50"/>
  <c r="AT39" i="50"/>
  <c r="AL39" i="50"/>
  <c r="AD39" i="50"/>
  <c r="V39" i="50"/>
  <c r="N39" i="50"/>
  <c r="AW39" i="50"/>
  <c r="AO39" i="50"/>
  <c r="AG39" i="50"/>
  <c r="AU39" i="50"/>
  <c r="AJ39" i="50"/>
  <c r="Z39" i="50"/>
  <c r="Q39" i="50"/>
  <c r="AS39" i="50"/>
  <c r="AI39" i="50"/>
  <c r="Y39" i="50"/>
  <c r="P39" i="50"/>
  <c r="AR39" i="50"/>
  <c r="AH39" i="50"/>
  <c r="X39" i="50"/>
  <c r="O39" i="50"/>
  <c r="BA39" i="50"/>
  <c r="AQ39" i="50"/>
  <c r="AF39" i="50"/>
  <c r="W39" i="50"/>
  <c r="M39" i="50"/>
  <c r="AY39" i="50"/>
  <c r="AN39" i="50"/>
  <c r="AC39" i="50"/>
  <c r="T39" i="50"/>
  <c r="K39" i="50"/>
  <c r="AX39" i="50"/>
  <c r="AM39" i="50"/>
  <c r="AB39" i="50"/>
  <c r="S39" i="50"/>
  <c r="J39" i="50"/>
  <c r="AK39" i="50"/>
  <c r="AE39" i="50"/>
  <c r="AP39" i="50"/>
  <c r="AA39" i="50"/>
  <c r="U39" i="50"/>
  <c r="R39" i="50"/>
  <c r="AZ39" i="50"/>
  <c r="L39" i="50"/>
  <c r="AV39" i="50"/>
  <c r="BB43" i="50"/>
  <c r="AT43" i="50"/>
  <c r="AL43" i="50"/>
  <c r="AD43" i="50"/>
  <c r="V43" i="50"/>
  <c r="N43" i="50"/>
  <c r="BA43" i="50"/>
  <c r="AS43" i="50"/>
  <c r="AK43" i="50"/>
  <c r="AC43" i="50"/>
  <c r="U43" i="50"/>
  <c r="AY43" i="50"/>
  <c r="AQ43" i="50"/>
  <c r="AI43" i="50"/>
  <c r="AA43" i="50"/>
  <c r="S43" i="50"/>
  <c r="BE43" i="50"/>
  <c r="AW43" i="50"/>
  <c r="AO43" i="50"/>
  <c r="AG43" i="50"/>
  <c r="Y43" i="50"/>
  <c r="Q43" i="50"/>
  <c r="AZ43" i="50"/>
  <c r="AJ43" i="50"/>
  <c r="T43" i="50"/>
  <c r="AX43" i="50"/>
  <c r="AH43" i="50"/>
  <c r="R43" i="50"/>
  <c r="AV43" i="50"/>
  <c r="AF43" i="50"/>
  <c r="P43" i="50"/>
  <c r="AU43" i="50"/>
  <c r="AE43" i="50"/>
  <c r="O43" i="50"/>
  <c r="AR43" i="50"/>
  <c r="AB43" i="50"/>
  <c r="BF43" i="50"/>
  <c r="AP43" i="50"/>
  <c r="Z43" i="50"/>
  <c r="BD43" i="50"/>
  <c r="AN43" i="50"/>
  <c r="X43" i="50"/>
  <c r="BC43" i="50"/>
  <c r="AM43" i="50"/>
  <c r="W43" i="50"/>
  <c r="BG33" i="50"/>
  <c r="BL55" i="50"/>
  <c r="BD55" i="50"/>
  <c r="AV55" i="50"/>
  <c r="AN55" i="50"/>
  <c r="AF55" i="50"/>
  <c r="BC55" i="50"/>
  <c r="AT55" i="50"/>
  <c r="AK55" i="50"/>
  <c r="AB55" i="50"/>
  <c r="BK55" i="50"/>
  <c r="BB55" i="50"/>
  <c r="AS55" i="50"/>
  <c r="AJ55" i="50"/>
  <c r="AA55" i="50"/>
  <c r="BI55" i="50"/>
  <c r="AZ55" i="50"/>
  <c r="AQ55" i="50"/>
  <c r="AH55" i="50"/>
  <c r="BH55" i="50"/>
  <c r="AY55" i="50"/>
  <c r="AP55" i="50"/>
  <c r="AG55" i="50"/>
  <c r="BE55" i="50"/>
  <c r="AU55" i="50"/>
  <c r="AL55" i="50"/>
  <c r="AC55" i="50"/>
  <c r="AR55" i="50"/>
  <c r="AO55" i="50"/>
  <c r="BJ55" i="50"/>
  <c r="AM55" i="50"/>
  <c r="BG55" i="50"/>
  <c r="AI55" i="50"/>
  <c r="BA55" i="50"/>
  <c r="AD55" i="50"/>
  <c r="BF55" i="50"/>
  <c r="AX55" i="50"/>
  <c r="AW55" i="50"/>
  <c r="AE55" i="50"/>
  <c r="Z55" i="50"/>
  <c r="T34" i="50"/>
  <c r="I34" i="50"/>
  <c r="AY33" i="50"/>
  <c r="AO34" i="50"/>
  <c r="Y34" i="50"/>
  <c r="AL34" i="50"/>
  <c r="AU34" i="50"/>
  <c r="AX34" i="50"/>
  <c r="AR34" i="50"/>
  <c r="BB45" i="50"/>
  <c r="AT45" i="50"/>
  <c r="AL45" i="50"/>
  <c r="AD45" i="50"/>
  <c r="V45" i="50"/>
  <c r="BA45" i="50"/>
  <c r="AS45" i="50"/>
  <c r="AK45" i="50"/>
  <c r="AC45" i="50"/>
  <c r="U45" i="50"/>
  <c r="BG45" i="50"/>
  <c r="AY45" i="50"/>
  <c r="AQ45" i="50"/>
  <c r="AI45" i="50"/>
  <c r="AA45" i="50"/>
  <c r="S45" i="50"/>
  <c r="BE45" i="50"/>
  <c r="AW45" i="50"/>
  <c r="AO45" i="50"/>
  <c r="AG45" i="50"/>
  <c r="Y45" i="50"/>
  <c r="Q45" i="50"/>
  <c r="BH45" i="50"/>
  <c r="AR45" i="50"/>
  <c r="AB45" i="50"/>
  <c r="BF45" i="50"/>
  <c r="AP45" i="50"/>
  <c r="Z45" i="50"/>
  <c r="BD45" i="50"/>
  <c r="AN45" i="50"/>
  <c r="X45" i="50"/>
  <c r="BC45" i="50"/>
  <c r="AM45" i="50"/>
  <c r="W45" i="50"/>
  <c r="AZ45" i="50"/>
  <c r="AJ45" i="50"/>
  <c r="T45" i="50"/>
  <c r="AX45" i="50"/>
  <c r="AH45" i="50"/>
  <c r="R45" i="50"/>
  <c r="AV45" i="50"/>
  <c r="AF45" i="50"/>
  <c r="P45" i="50"/>
  <c r="AE45" i="50"/>
  <c r="AU45" i="50"/>
  <c r="I65" i="50"/>
  <c r="H65" i="50"/>
  <c r="K65" i="50"/>
  <c r="J65" i="50"/>
  <c r="N41" i="50"/>
  <c r="N65" i="50"/>
  <c r="BB41" i="50"/>
  <c r="AT41" i="50"/>
  <c r="AL41" i="50"/>
  <c r="AD41" i="50"/>
  <c r="V41" i="50"/>
  <c r="AY41" i="50"/>
  <c r="AQ41" i="50"/>
  <c r="AI41" i="50"/>
  <c r="AI65" i="50"/>
  <c r="AA41" i="50"/>
  <c r="S41" i="50"/>
  <c r="S65" i="50"/>
  <c r="AW41" i="50"/>
  <c r="AO41" i="50"/>
  <c r="AG41" i="50"/>
  <c r="Y41" i="50"/>
  <c r="Y65" i="50"/>
  <c r="Q41" i="50"/>
  <c r="Q65" i="50"/>
  <c r="BA41" i="50"/>
  <c r="AN41" i="50"/>
  <c r="AB41" i="50"/>
  <c r="O41" i="50"/>
  <c r="AZ41" i="50"/>
  <c r="AZ65" i="50"/>
  <c r="AM41" i="50"/>
  <c r="Z41" i="50"/>
  <c r="Z65" i="50"/>
  <c r="M41" i="50"/>
  <c r="M65" i="50"/>
  <c r="AX41" i="50"/>
  <c r="AK41" i="50"/>
  <c r="X41" i="50"/>
  <c r="X65" i="50"/>
  <c r="L41" i="50"/>
  <c r="L65" i="50"/>
  <c r="AV41" i="50"/>
  <c r="AJ41" i="50"/>
  <c r="W41" i="50"/>
  <c r="W65" i="50"/>
  <c r="AS41" i="50"/>
  <c r="AF41" i="50"/>
  <c r="AF65" i="50"/>
  <c r="T41" i="50"/>
  <c r="BD41" i="50"/>
  <c r="AR41" i="50"/>
  <c r="AE41" i="50"/>
  <c r="R41" i="50"/>
  <c r="R65" i="50"/>
  <c r="AP41" i="50"/>
  <c r="AP65" i="50"/>
  <c r="AH41" i="50"/>
  <c r="AC41" i="50"/>
  <c r="AC65" i="50"/>
  <c r="U41" i="50"/>
  <c r="AU41" i="50"/>
  <c r="AU65" i="50"/>
  <c r="P41" i="50"/>
  <c r="P65" i="50"/>
  <c r="BC41" i="50"/>
  <c r="BF49" i="50"/>
  <c r="AX49" i="50"/>
  <c r="BK49" i="50"/>
  <c r="BC49" i="50"/>
  <c r="AU49" i="50"/>
  <c r="AM49" i="50"/>
  <c r="AE49" i="50"/>
  <c r="W49" i="50"/>
  <c r="BJ49" i="50"/>
  <c r="BB49" i="50"/>
  <c r="AT49" i="50"/>
  <c r="AL49" i="50"/>
  <c r="AD49" i="50"/>
  <c r="V49" i="50"/>
  <c r="BD49" i="50"/>
  <c r="AQ49" i="50"/>
  <c r="AQ65" i="50"/>
  <c r="AG49" i="50"/>
  <c r="U49" i="50"/>
  <c r="BA49" i="50"/>
  <c r="AP49" i="50"/>
  <c r="AF49" i="50"/>
  <c r="T49" i="50"/>
  <c r="T65" i="50"/>
  <c r="AZ49" i="50"/>
  <c r="BL49" i="50"/>
  <c r="AY49" i="50"/>
  <c r="AN49" i="50"/>
  <c r="AN65" i="50"/>
  <c r="AB49" i="50"/>
  <c r="BH49" i="50"/>
  <c r="BH65" i="50"/>
  <c r="AV49" i="50"/>
  <c r="AJ49" i="50"/>
  <c r="Z49" i="50"/>
  <c r="AO49" i="50"/>
  <c r="AK49" i="50"/>
  <c r="BI49" i="50"/>
  <c r="BI65" i="50"/>
  <c r="AI49" i="50"/>
  <c r="BG49" i="50"/>
  <c r="AH49" i="50"/>
  <c r="BE49" i="50"/>
  <c r="AC49" i="50"/>
  <c r="AW49" i="50"/>
  <c r="AA49" i="50"/>
  <c r="AA65" i="50"/>
  <c r="AS49" i="50"/>
  <c r="Y49" i="50"/>
  <c r="AR49" i="50"/>
  <c r="X49" i="50"/>
  <c r="BG34" i="50"/>
  <c r="K34" i="50"/>
  <c r="F67" i="50"/>
  <c r="F69" i="50"/>
  <c r="F70" i="50"/>
  <c r="F83" i="50"/>
  <c r="F86" i="50"/>
  <c r="F87" i="50"/>
  <c r="P42" i="29"/>
  <c r="G66" i="50"/>
  <c r="S34" i="50"/>
  <c r="BI57" i="50"/>
  <c r="BA57" i="50"/>
  <c r="AS57" i="50"/>
  <c r="AK57" i="50"/>
  <c r="AC57" i="50"/>
  <c r="BK57" i="50"/>
  <c r="BB57" i="50"/>
  <c r="AR57" i="50"/>
  <c r="AR65" i="50"/>
  <c r="AI57" i="50"/>
  <c r="BJ57" i="50"/>
  <c r="AZ57" i="50"/>
  <c r="AQ57" i="50"/>
  <c r="AH57" i="50"/>
  <c r="BG57" i="50"/>
  <c r="AX57" i="50"/>
  <c r="AO57" i="50"/>
  <c r="AF57" i="50"/>
  <c r="BF57" i="50"/>
  <c r="AW57" i="50"/>
  <c r="AN57" i="50"/>
  <c r="AE57" i="50"/>
  <c r="AE65" i="50"/>
  <c r="BL57" i="50"/>
  <c r="BC57" i="50"/>
  <c r="AT57" i="50"/>
  <c r="AJ57" i="50"/>
  <c r="AP57" i="50"/>
  <c r="AM57" i="50"/>
  <c r="BH57" i="50"/>
  <c r="AL57" i="50"/>
  <c r="BE57" i="50"/>
  <c r="AG57" i="50"/>
  <c r="AY57" i="50"/>
  <c r="AB57" i="50"/>
  <c r="BD57" i="50"/>
  <c r="AV57" i="50"/>
  <c r="AU57" i="50"/>
  <c r="AD57" i="50"/>
  <c r="AY34" i="50"/>
  <c r="O65" i="50"/>
  <c r="BE65" i="50"/>
  <c r="AW65" i="50"/>
  <c r="AD65" i="50"/>
  <c r="AM65" i="50"/>
  <c r="U65" i="50"/>
  <c r="BB65" i="50"/>
  <c r="AL65" i="50"/>
  <c r="AX65" i="50"/>
  <c r="BA65" i="50"/>
  <c r="BK65" i="50"/>
  <c r="AH65" i="50"/>
  <c r="AK65" i="50"/>
  <c r="AG65" i="50"/>
  <c r="BJ65" i="50"/>
  <c r="BF65" i="50"/>
  <c r="AJ65" i="50"/>
  <c r="AY65" i="50"/>
  <c r="AV65" i="50"/>
  <c r="V65" i="50"/>
  <c r="BL65" i="50"/>
  <c r="BC65" i="50"/>
  <c r="AO65" i="50"/>
  <c r="BD65" i="50"/>
  <c r="AB65" i="50"/>
  <c r="BG65" i="50"/>
  <c r="AT65" i="50"/>
  <c r="G68" i="50"/>
  <c r="AS65" i="50"/>
  <c r="G67" i="50"/>
  <c r="G69" i="50"/>
  <c r="G70" i="50"/>
  <c r="G83" i="50"/>
  <c r="G86" i="50"/>
  <c r="G87" i="50"/>
  <c r="Q42" i="29"/>
  <c r="H66" i="50"/>
  <c r="H68" i="50"/>
  <c r="H67" i="50"/>
  <c r="H69" i="50"/>
  <c r="H70" i="50"/>
  <c r="H83" i="50"/>
  <c r="H86" i="50"/>
  <c r="H87" i="50"/>
  <c r="R42" i="29"/>
  <c r="I66" i="50"/>
  <c r="I68" i="50"/>
  <c r="J66" i="50"/>
  <c r="I67" i="50"/>
  <c r="I69" i="50"/>
  <c r="I70" i="50"/>
  <c r="I83" i="50"/>
  <c r="I86" i="50"/>
  <c r="I87" i="50"/>
  <c r="S42" i="29"/>
  <c r="J68" i="50"/>
  <c r="K66" i="50"/>
  <c r="J67" i="50"/>
  <c r="J69" i="50"/>
  <c r="J70" i="50"/>
  <c r="J83" i="50"/>
  <c r="J86" i="50"/>
  <c r="J87" i="50"/>
  <c r="T42" i="29"/>
  <c r="K68" i="50"/>
  <c r="L66" i="50"/>
  <c r="K67" i="50"/>
  <c r="K69" i="50"/>
  <c r="K70" i="50"/>
  <c r="K83" i="50"/>
  <c r="K86" i="50"/>
  <c r="K87" i="50"/>
  <c r="U42" i="29"/>
  <c r="L68" i="50"/>
  <c r="L67" i="50"/>
  <c r="L69" i="50"/>
  <c r="L70" i="50"/>
  <c r="L83" i="50"/>
  <c r="L86" i="50"/>
  <c r="L87" i="50"/>
  <c r="V42" i="29"/>
  <c r="M66" i="50"/>
  <c r="M68" i="50"/>
  <c r="M67" i="50"/>
  <c r="M69" i="50"/>
  <c r="M70" i="50"/>
  <c r="M83" i="50"/>
  <c r="M86" i="50"/>
  <c r="M87" i="50"/>
  <c r="W42" i="29"/>
  <c r="N66" i="50"/>
  <c r="N68" i="50"/>
  <c r="N67" i="50"/>
  <c r="N69" i="50"/>
  <c r="N70" i="50"/>
  <c r="N83" i="50"/>
  <c r="N86" i="50"/>
  <c r="N87" i="50"/>
  <c r="X42" i="29"/>
  <c r="O66" i="50"/>
  <c r="C9" i="50"/>
  <c r="G28" i="29"/>
  <c r="O68" i="50"/>
  <c r="O67" i="50"/>
  <c r="O69" i="50"/>
  <c r="O70" i="50"/>
  <c r="O83" i="50"/>
  <c r="O86" i="50"/>
  <c r="O87" i="50"/>
  <c r="Y42" i="29"/>
  <c r="P66" i="50"/>
  <c r="P68" i="50"/>
  <c r="P67" i="50"/>
  <c r="P69" i="50"/>
  <c r="P70" i="50"/>
  <c r="P83" i="50"/>
  <c r="P86" i="50"/>
  <c r="P87" i="50"/>
  <c r="Z42" i="29"/>
  <c r="Q66" i="50"/>
  <c r="Q68" i="50"/>
  <c r="R66" i="50"/>
  <c r="Q67" i="50"/>
  <c r="Q69" i="50"/>
  <c r="Q70" i="50"/>
  <c r="Q83" i="50"/>
  <c r="Q86" i="50"/>
  <c r="Q87" i="50"/>
  <c r="AA42" i="29"/>
  <c r="R68" i="50"/>
  <c r="S66" i="50"/>
  <c r="R67" i="50"/>
  <c r="R69" i="50"/>
  <c r="R70" i="50"/>
  <c r="R83" i="50"/>
  <c r="R86" i="50"/>
  <c r="R87" i="50"/>
  <c r="AB42" i="29"/>
  <c r="S68" i="50"/>
  <c r="T66" i="50"/>
  <c r="S67" i="50"/>
  <c r="S69" i="50"/>
  <c r="S70" i="50"/>
  <c r="S83" i="50"/>
  <c r="S86" i="50"/>
  <c r="S87" i="50"/>
  <c r="AC42" i="29"/>
  <c r="T68" i="50"/>
  <c r="T67" i="50"/>
  <c r="T69" i="50"/>
  <c r="T70" i="50"/>
  <c r="T83" i="50"/>
  <c r="T86" i="50"/>
  <c r="T87" i="50"/>
  <c r="AD42" i="29"/>
  <c r="U66" i="50"/>
  <c r="U68" i="50"/>
  <c r="U67" i="50"/>
  <c r="U69" i="50"/>
  <c r="U70" i="50"/>
  <c r="U83" i="50"/>
  <c r="U86" i="50"/>
  <c r="U87" i="50"/>
  <c r="AE42" i="29"/>
  <c r="V66" i="50"/>
  <c r="V68" i="50"/>
  <c r="V67" i="50"/>
  <c r="V69" i="50"/>
  <c r="V70" i="50"/>
  <c r="V83" i="50"/>
  <c r="V86" i="50"/>
  <c r="V87" i="50"/>
  <c r="AF42" i="29"/>
  <c r="W66" i="50"/>
  <c r="W68" i="50"/>
  <c r="W67" i="50"/>
  <c r="W69" i="50"/>
  <c r="W70" i="50"/>
  <c r="W83" i="50"/>
  <c r="W86" i="50"/>
  <c r="W87" i="50"/>
  <c r="AG42" i="29"/>
  <c r="X66" i="50"/>
  <c r="X68" i="50"/>
  <c r="X67" i="50"/>
  <c r="X69" i="50"/>
  <c r="X70" i="50"/>
  <c r="X83" i="50"/>
  <c r="X86" i="50"/>
  <c r="X87" i="50"/>
  <c r="AH42" i="29"/>
  <c r="Y66" i="50"/>
  <c r="Y68" i="50"/>
  <c r="C10" i="50"/>
  <c r="H28" i="29"/>
  <c r="Z66" i="50"/>
  <c r="Y67" i="50"/>
  <c r="Y69" i="50"/>
  <c r="Y70" i="50"/>
  <c r="Y83" i="50"/>
  <c r="Y86" i="50"/>
  <c r="Y87" i="50"/>
  <c r="AI42" i="29"/>
  <c r="Z68" i="50"/>
  <c r="AA66" i="50"/>
  <c r="Z67" i="50"/>
  <c r="Z69" i="50"/>
  <c r="Z70" i="50"/>
  <c r="Z83" i="50"/>
  <c r="Z86" i="50"/>
  <c r="Z87" i="50"/>
  <c r="AJ42" i="29"/>
  <c r="AA68" i="50"/>
  <c r="AB66" i="50"/>
  <c r="AA67" i="50"/>
  <c r="AA69" i="50"/>
  <c r="AA70" i="50"/>
  <c r="AA83" i="50"/>
  <c r="AA86" i="50"/>
  <c r="AA87" i="50"/>
  <c r="AK42" i="29"/>
  <c r="AB68" i="50"/>
  <c r="AB67" i="50"/>
  <c r="AB69" i="50"/>
  <c r="AB70" i="50"/>
  <c r="AB83" i="50"/>
  <c r="AB86" i="50"/>
  <c r="AB87" i="50"/>
  <c r="AL42" i="29"/>
  <c r="AC66" i="50"/>
  <c r="AC68" i="50"/>
  <c r="AC67" i="50"/>
  <c r="AC69" i="50"/>
  <c r="AC70" i="50"/>
  <c r="AC83" i="50"/>
  <c r="AC86" i="50"/>
  <c r="AC87" i="50"/>
  <c r="AM42" i="29"/>
  <c r="AD66" i="50"/>
  <c r="AD68" i="50"/>
  <c r="AD67" i="50"/>
  <c r="AD69" i="50"/>
  <c r="AD70" i="50"/>
  <c r="AD83" i="50"/>
  <c r="AD86" i="50"/>
  <c r="AD87" i="50"/>
  <c r="AN42" i="29"/>
  <c r="AE66" i="50"/>
  <c r="AE68" i="50"/>
  <c r="AE67" i="50"/>
  <c r="AE69" i="50"/>
  <c r="AE70" i="50"/>
  <c r="AE83" i="50"/>
  <c r="AE86" i="50"/>
  <c r="AE87" i="50"/>
  <c r="AO42" i="29"/>
  <c r="AF66" i="50"/>
  <c r="AF68" i="50"/>
  <c r="AF67" i="50"/>
  <c r="AF69" i="50"/>
  <c r="AF70" i="50"/>
  <c r="AF83" i="50"/>
  <c r="AF86" i="50"/>
  <c r="AF87" i="50"/>
  <c r="AP42" i="29"/>
  <c r="AG66" i="50"/>
  <c r="AG68" i="50"/>
  <c r="AH66" i="50"/>
  <c r="AG67" i="50"/>
  <c r="AG69" i="50"/>
  <c r="AG70" i="50"/>
  <c r="AG83" i="50"/>
  <c r="AG86" i="50"/>
  <c r="AG87" i="50"/>
  <c r="AQ42" i="29"/>
  <c r="AH68" i="50"/>
  <c r="AI66" i="50"/>
  <c r="AH67" i="50"/>
  <c r="AH69" i="50"/>
  <c r="AH70" i="50"/>
  <c r="AH83" i="50"/>
  <c r="AH86" i="50"/>
  <c r="AH87" i="50"/>
  <c r="AR42" i="29"/>
  <c r="AI68" i="50"/>
  <c r="C11" i="50"/>
  <c r="I28" i="29"/>
  <c r="AJ66" i="50"/>
  <c r="AI67" i="50"/>
  <c r="AI69" i="50"/>
  <c r="AI70" i="50"/>
  <c r="AI83" i="50"/>
  <c r="AI86" i="50"/>
  <c r="AI87" i="50"/>
  <c r="AS42" i="29"/>
  <c r="AJ68" i="50"/>
  <c r="AK66" i="50"/>
  <c r="AJ67" i="50"/>
  <c r="AJ69" i="50"/>
  <c r="AJ70" i="50"/>
  <c r="AJ83" i="50"/>
  <c r="AJ86" i="50"/>
  <c r="AJ87" i="50"/>
  <c r="AT42" i="29"/>
  <c r="AK68" i="50"/>
  <c r="AK67" i="50"/>
  <c r="AK69" i="50"/>
  <c r="AK70" i="50"/>
  <c r="AK83" i="50"/>
  <c r="AK86" i="50"/>
  <c r="AK87" i="50"/>
  <c r="AU42" i="29"/>
  <c r="AL66" i="50"/>
  <c r="AL68" i="50"/>
  <c r="AL67" i="50"/>
  <c r="AL69" i="50"/>
  <c r="AL70" i="50"/>
  <c r="AL83" i="50"/>
  <c r="AL86" i="50"/>
  <c r="AL87" i="50"/>
  <c r="AV42" i="29"/>
  <c r="AM66" i="50"/>
  <c r="AM68" i="50"/>
  <c r="AM67" i="50"/>
  <c r="AM69" i="50"/>
  <c r="AM70" i="50"/>
  <c r="AM83" i="50"/>
  <c r="AM86" i="50"/>
  <c r="AM87" i="50"/>
  <c r="AW42" i="29"/>
  <c r="AN66" i="50"/>
  <c r="AN68" i="50"/>
  <c r="AN67" i="50"/>
  <c r="AN69" i="50"/>
  <c r="AN70" i="50"/>
  <c r="AN83" i="50"/>
  <c r="AN86" i="50"/>
  <c r="AN87" i="50"/>
  <c r="AX42" i="29"/>
  <c r="AO66" i="50"/>
  <c r="AO68" i="50"/>
  <c r="AP66" i="50"/>
  <c r="AO67" i="50"/>
  <c r="AO69" i="50"/>
  <c r="AO70" i="50"/>
  <c r="AO83" i="50"/>
  <c r="AO86" i="50"/>
  <c r="AO87" i="50"/>
  <c r="AY42" i="29"/>
  <c r="AP68" i="50"/>
  <c r="AQ66" i="50"/>
  <c r="AP67" i="50"/>
  <c r="AP69" i="50"/>
  <c r="AP70" i="50"/>
  <c r="AP83" i="50"/>
  <c r="AP86" i="50"/>
  <c r="AP87" i="50"/>
  <c r="AZ42" i="29"/>
  <c r="AQ68" i="50"/>
  <c r="AR66" i="50"/>
  <c r="AQ67" i="50"/>
  <c r="AQ69" i="50"/>
  <c r="AQ70" i="50"/>
  <c r="AQ83" i="50"/>
  <c r="AQ86" i="50"/>
  <c r="AQ87" i="50"/>
  <c r="BA42" i="29"/>
  <c r="AR68" i="50"/>
  <c r="AS66" i="50"/>
  <c r="AR67" i="50"/>
  <c r="AR69" i="50"/>
  <c r="AR70" i="50"/>
  <c r="AR83" i="50"/>
  <c r="AR86" i="50"/>
  <c r="AR87" i="50"/>
  <c r="BB42" i="29"/>
  <c r="AS68" i="50"/>
  <c r="AS67" i="50"/>
  <c r="AS69" i="50"/>
  <c r="AS70" i="50"/>
  <c r="AS83" i="50"/>
  <c r="AS86" i="50"/>
  <c r="AS87" i="50"/>
  <c r="BC42" i="29"/>
  <c r="AT66" i="50"/>
  <c r="AT68" i="50"/>
  <c r="AT67" i="50"/>
  <c r="AT69" i="50"/>
  <c r="AT70" i="50"/>
  <c r="AT83" i="50"/>
  <c r="AT86" i="50"/>
  <c r="AT87" i="50"/>
  <c r="BD42" i="29"/>
  <c r="AU66" i="50"/>
  <c r="AU68" i="50"/>
  <c r="AU67" i="50"/>
  <c r="AU69" i="50"/>
  <c r="AU70" i="50"/>
  <c r="AU83" i="50"/>
  <c r="AU86" i="50"/>
  <c r="AU87" i="50"/>
  <c r="BE42" i="29"/>
  <c r="AV66" i="50"/>
  <c r="AV68" i="50"/>
  <c r="AV67" i="50"/>
  <c r="AV69" i="50"/>
  <c r="AV70" i="50"/>
  <c r="AV83" i="50"/>
  <c r="AV86" i="50"/>
  <c r="AV87" i="50"/>
  <c r="BF42" i="29"/>
  <c r="AW66" i="50"/>
  <c r="AW68" i="50"/>
  <c r="AX66" i="50"/>
  <c r="AW67" i="50"/>
  <c r="AW69" i="50"/>
  <c r="AW70" i="50"/>
  <c r="AW83" i="50"/>
  <c r="AW86" i="50"/>
  <c r="AW87" i="50"/>
  <c r="BG42" i="29"/>
  <c r="C12" i="50"/>
  <c r="J28" i="29"/>
  <c r="AX68" i="50"/>
  <c r="AY66" i="50"/>
  <c r="AX67" i="50"/>
  <c r="AX69" i="50"/>
  <c r="AX70" i="50"/>
  <c r="AX83" i="50"/>
  <c r="AX86" i="50"/>
  <c r="AX87" i="50"/>
  <c r="AY68" i="50"/>
  <c r="AZ66" i="50"/>
  <c r="AY67" i="50"/>
  <c r="AY69" i="50"/>
  <c r="AY70" i="50"/>
  <c r="AY83" i="50"/>
  <c r="AY86" i="50"/>
  <c r="AY87" i="50"/>
  <c r="AZ68" i="50"/>
  <c r="BA66" i="50"/>
  <c r="AZ67" i="50"/>
  <c r="AZ69" i="50"/>
  <c r="AZ70" i="50"/>
  <c r="AZ83" i="50"/>
  <c r="AZ86" i="50"/>
  <c r="AZ87" i="50"/>
  <c r="BA68" i="50"/>
  <c r="BA67" i="50"/>
  <c r="BA69" i="50"/>
  <c r="BA70" i="50"/>
  <c r="BA83" i="50"/>
  <c r="BA86" i="50"/>
  <c r="BA87" i="50"/>
  <c r="BB66" i="50"/>
  <c r="BB68" i="50"/>
  <c r="BB67" i="50"/>
  <c r="BB69" i="50"/>
  <c r="BB70" i="50"/>
  <c r="BB83" i="50"/>
  <c r="BB86" i="50"/>
  <c r="BB87" i="50"/>
  <c r="BC66" i="50"/>
  <c r="BC68" i="50"/>
  <c r="BC67" i="50"/>
  <c r="BC69" i="50"/>
  <c r="BC70" i="50"/>
  <c r="BC83" i="50"/>
  <c r="BC86" i="50"/>
  <c r="BC87" i="50"/>
  <c r="BD66" i="50"/>
  <c r="BD68" i="50"/>
  <c r="BD67" i="50"/>
  <c r="BD69" i="50"/>
  <c r="BD70" i="50"/>
  <c r="BD83" i="50"/>
  <c r="BD86" i="50"/>
  <c r="BD87" i="50"/>
  <c r="BE66" i="50"/>
  <c r="BE68" i="50"/>
  <c r="BF66" i="50"/>
  <c r="BE67" i="50"/>
  <c r="BE69" i="50"/>
  <c r="BE70" i="50"/>
  <c r="BE83" i="50"/>
  <c r="BE86" i="50"/>
  <c r="BE87" i="50"/>
  <c r="BF68" i="50"/>
  <c r="BG66" i="50"/>
  <c r="BF67" i="50"/>
  <c r="BF69" i="50"/>
  <c r="BF70" i="50"/>
  <c r="BF83" i="50"/>
  <c r="BF86" i="50"/>
  <c r="BF87" i="50"/>
  <c r="BG68" i="50"/>
  <c r="BH66" i="50"/>
  <c r="BG67" i="50"/>
  <c r="BG69" i="50"/>
  <c r="BG70" i="50"/>
  <c r="BG83" i="50"/>
  <c r="BG86" i="50"/>
  <c r="BG87" i="50"/>
  <c r="BH68" i="50"/>
  <c r="BI66" i="50"/>
  <c r="BH67" i="50"/>
  <c r="BH69" i="50"/>
  <c r="BH70" i="50"/>
  <c r="BH83" i="50"/>
  <c r="BH86" i="50"/>
  <c r="BH87" i="50"/>
  <c r="BI68" i="50"/>
  <c r="BI67" i="50"/>
  <c r="BI69" i="50"/>
  <c r="BI70" i="50"/>
  <c r="BI83" i="50"/>
  <c r="BI86" i="50"/>
  <c r="BI87" i="50"/>
  <c r="BJ66" i="50"/>
  <c r="BJ68" i="50"/>
  <c r="BJ67" i="50"/>
  <c r="BJ69" i="50"/>
  <c r="BJ70" i="50"/>
  <c r="BJ83" i="50"/>
  <c r="BJ86" i="50"/>
  <c r="BJ87" i="50"/>
  <c r="BK66" i="50"/>
  <c r="AH33" i="45"/>
  <c r="AZ64" i="45"/>
  <c r="AJ64" i="45"/>
  <c r="AR64" i="45"/>
  <c r="BD64" i="45"/>
  <c r="BJ64" i="45"/>
  <c r="AW64" i="45"/>
  <c r="AO64" i="45"/>
  <c r="BI64" i="45"/>
  <c r="AV64" i="45"/>
  <c r="AN64" i="45"/>
  <c r="BH64" i="45"/>
  <c r="BC64" i="45"/>
  <c r="AU64" i="45"/>
  <c r="AM64" i="45"/>
  <c r="BG64" i="45"/>
  <c r="BB64" i="45"/>
  <c r="AT64" i="45"/>
  <c r="AL64" i="45"/>
  <c r="BE64" i="45"/>
  <c r="BA64" i="45"/>
  <c r="AS64" i="45"/>
  <c r="AK64" i="45"/>
  <c r="BF64" i="45"/>
  <c r="BL64" i="45"/>
  <c r="AY64" i="45"/>
  <c r="AQ64" i="45"/>
  <c r="BK64" i="45"/>
  <c r="AX64" i="45"/>
  <c r="AP64" i="45"/>
  <c r="AI64" i="45"/>
  <c r="BK68" i="50"/>
  <c r="F93" i="45"/>
  <c r="G93" i="45"/>
  <c r="H93" i="45"/>
  <c r="I93" i="45"/>
  <c r="J93" i="45"/>
  <c r="K93" i="45"/>
  <c r="L93" i="45"/>
  <c r="M93" i="45"/>
  <c r="N93" i="45"/>
  <c r="O93" i="45"/>
  <c r="P93" i="45"/>
  <c r="Q93" i="45"/>
  <c r="R93" i="45"/>
  <c r="S93" i="45"/>
  <c r="T93" i="45"/>
  <c r="U93" i="45"/>
  <c r="V93" i="45"/>
  <c r="W93" i="45"/>
  <c r="X93" i="45"/>
  <c r="Y93" i="45"/>
  <c r="Z93" i="45"/>
  <c r="AA93" i="45"/>
  <c r="AB93" i="45"/>
  <c r="AC93" i="45"/>
  <c r="AD93" i="45"/>
  <c r="AE93" i="45"/>
  <c r="AF93" i="45"/>
  <c r="AG93" i="45"/>
  <c r="AH93" i="45"/>
  <c r="AI93" i="45"/>
  <c r="AJ93" i="45"/>
  <c r="AK93" i="45"/>
  <c r="AL93" i="45"/>
  <c r="AM93" i="45"/>
  <c r="AN93" i="45"/>
  <c r="AO93" i="45"/>
  <c r="AP93" i="45"/>
  <c r="AQ93" i="45"/>
  <c r="AR93" i="45"/>
  <c r="AS93" i="45"/>
  <c r="AT93" i="45"/>
  <c r="AU93" i="45"/>
  <c r="AV93" i="45"/>
  <c r="AW93" i="45"/>
  <c r="AX93" i="45"/>
  <c r="AY93" i="45"/>
  <c r="AZ93" i="45"/>
  <c r="BA93" i="45"/>
  <c r="BB93" i="45"/>
  <c r="BC93" i="45"/>
  <c r="BD93" i="45"/>
  <c r="BE93" i="45"/>
  <c r="BF93" i="45"/>
  <c r="BG93" i="45"/>
  <c r="BH93" i="45"/>
  <c r="BI93" i="45"/>
  <c r="BJ93" i="45"/>
  <c r="BK93" i="45"/>
  <c r="BL93" i="45"/>
  <c r="E93" i="45"/>
  <c r="AL18" i="44"/>
  <c r="F35" i="44"/>
  <c r="G35" i="44"/>
  <c r="H35" i="44"/>
  <c r="I35" i="44"/>
  <c r="J35" i="44"/>
  <c r="K35" i="44"/>
  <c r="L35" i="44"/>
  <c r="M35" i="44"/>
  <c r="N35" i="44"/>
  <c r="O35" i="44"/>
  <c r="P35" i="44"/>
  <c r="Q35" i="44"/>
  <c r="R35" i="44"/>
  <c r="S35" i="44"/>
  <c r="T35" i="44"/>
  <c r="U35" i="44"/>
  <c r="V35" i="44"/>
  <c r="W35" i="44"/>
  <c r="X35" i="44"/>
  <c r="Y35" i="44"/>
  <c r="Z35" i="44"/>
  <c r="AA35" i="44"/>
  <c r="AB35" i="44"/>
  <c r="AC35" i="44"/>
  <c r="AD35" i="44"/>
  <c r="AE35" i="44"/>
  <c r="AF35" i="44"/>
  <c r="AG35" i="44"/>
  <c r="AH35" i="44"/>
  <c r="AI35" i="44"/>
  <c r="AJ35" i="44"/>
  <c r="AK35" i="44"/>
  <c r="AL35" i="44"/>
  <c r="AM35" i="44"/>
  <c r="AN35" i="44"/>
  <c r="AO35" i="44"/>
  <c r="AP35" i="44"/>
  <c r="AQ35" i="44"/>
  <c r="AR35" i="44"/>
  <c r="AS35" i="44"/>
  <c r="AT35" i="44"/>
  <c r="AU35" i="44"/>
  <c r="AV35" i="44"/>
  <c r="AW35" i="44"/>
  <c r="AX35" i="44"/>
  <c r="AY35" i="44"/>
  <c r="AZ35" i="44"/>
  <c r="BA35" i="44"/>
  <c r="BB35" i="44"/>
  <c r="BC35" i="44"/>
  <c r="BD35" i="44"/>
  <c r="BE35" i="44"/>
  <c r="BF35" i="44"/>
  <c r="BG35" i="44"/>
  <c r="BH35" i="44"/>
  <c r="BI35" i="44"/>
  <c r="BJ35" i="44"/>
  <c r="BK35" i="44"/>
  <c r="BL35" i="44"/>
  <c r="E35" i="44"/>
  <c r="BK67" i="50"/>
  <c r="BK69" i="50"/>
  <c r="BK70" i="50"/>
  <c r="BK83" i="50"/>
  <c r="BK86" i="50"/>
  <c r="BK87" i="50"/>
  <c r="BL66" i="50"/>
  <c r="C41" i="48"/>
  <c r="D41" i="48"/>
  <c r="E41" i="48"/>
  <c r="F41" i="48"/>
  <c r="G41" i="48"/>
  <c r="H41" i="48"/>
  <c r="I41" i="48"/>
  <c r="J41" i="48"/>
  <c r="K41" i="48"/>
  <c r="L41" i="48"/>
  <c r="M41" i="48"/>
  <c r="N41" i="48"/>
  <c r="O41" i="48"/>
  <c r="P41" i="48"/>
  <c r="Q41" i="48"/>
  <c r="R41" i="48"/>
  <c r="S41" i="48"/>
  <c r="T41" i="48"/>
  <c r="U41" i="48"/>
  <c r="V41" i="48"/>
  <c r="W41" i="48"/>
  <c r="X41" i="48"/>
  <c r="Y41" i="48"/>
  <c r="Z41" i="48"/>
  <c r="AA41" i="48"/>
  <c r="AB41" i="48"/>
  <c r="AC41" i="48"/>
  <c r="AD41" i="48"/>
  <c r="AE41" i="48"/>
  <c r="AF41" i="48"/>
  <c r="AG41" i="48"/>
  <c r="AH41" i="48"/>
  <c r="AI41" i="48"/>
  <c r="AJ41" i="48"/>
  <c r="AK41" i="48"/>
  <c r="AL41" i="48"/>
  <c r="AM41" i="48"/>
  <c r="AN41" i="48"/>
  <c r="AO41" i="48"/>
  <c r="AP41" i="48"/>
  <c r="AQ41" i="48"/>
  <c r="AR41" i="48"/>
  <c r="AS41" i="48"/>
  <c r="AT41" i="48"/>
  <c r="AU41" i="48"/>
  <c r="AV41" i="48"/>
  <c r="AW41" i="48"/>
  <c r="AX41" i="48"/>
  <c r="AY41" i="48"/>
  <c r="AZ41" i="48"/>
  <c r="BA41" i="48"/>
  <c r="BB41" i="48"/>
  <c r="BC41" i="48"/>
  <c r="BD41" i="48"/>
  <c r="BE41" i="48"/>
  <c r="BF41" i="48"/>
  <c r="BG41" i="48"/>
  <c r="BH41" i="48"/>
  <c r="BI41" i="48"/>
  <c r="BJ41" i="48"/>
  <c r="BK41" i="48"/>
  <c r="BL41" i="48"/>
  <c r="BM41" i="48"/>
  <c r="BN41" i="48"/>
  <c r="BO41" i="48"/>
  <c r="BP41" i="48"/>
  <c r="BQ41" i="48"/>
  <c r="BR41" i="48"/>
  <c r="BS41" i="48"/>
  <c r="BT41" i="48"/>
  <c r="BU41" i="48"/>
  <c r="BV41" i="48"/>
  <c r="BW41" i="48"/>
  <c r="BX41" i="48"/>
  <c r="BY41" i="48"/>
  <c r="BZ41" i="48"/>
  <c r="CA41" i="48"/>
  <c r="CB41" i="48"/>
  <c r="CC41" i="48"/>
  <c r="CD41" i="48"/>
  <c r="CE41" i="48"/>
  <c r="CF41" i="48"/>
  <c r="CG41" i="48"/>
  <c r="C42" i="48"/>
  <c r="D42" i="48"/>
  <c r="E42" i="48"/>
  <c r="F42" i="48"/>
  <c r="G42" i="48"/>
  <c r="H42" i="48"/>
  <c r="I42" i="48"/>
  <c r="J42" i="48"/>
  <c r="K42" i="48"/>
  <c r="L42" i="48"/>
  <c r="M42" i="48"/>
  <c r="N42" i="48"/>
  <c r="O42" i="48"/>
  <c r="P42" i="48"/>
  <c r="Q42" i="48"/>
  <c r="R42" i="48"/>
  <c r="S42" i="48"/>
  <c r="T42" i="48"/>
  <c r="U42" i="48"/>
  <c r="V42" i="48"/>
  <c r="W42" i="48"/>
  <c r="X42" i="48"/>
  <c r="Y42" i="48"/>
  <c r="Z42" i="48"/>
  <c r="AA42" i="48"/>
  <c r="AB42" i="48"/>
  <c r="AC42" i="48"/>
  <c r="AD42" i="48"/>
  <c r="AE42" i="48"/>
  <c r="AF42" i="48"/>
  <c r="AG42" i="48"/>
  <c r="AH42" i="48"/>
  <c r="AI42" i="48"/>
  <c r="AJ42" i="48"/>
  <c r="AK42" i="48"/>
  <c r="AL42" i="48"/>
  <c r="AM42" i="48"/>
  <c r="AN42" i="48"/>
  <c r="AO42" i="48"/>
  <c r="AP42" i="48"/>
  <c r="AQ42" i="48"/>
  <c r="AR42" i="48"/>
  <c r="AS42" i="48"/>
  <c r="AT42" i="48"/>
  <c r="AU42" i="48"/>
  <c r="AV42" i="48"/>
  <c r="AW42" i="48"/>
  <c r="AX42" i="48"/>
  <c r="AY42" i="48"/>
  <c r="AZ42" i="48"/>
  <c r="BA42" i="48"/>
  <c r="BB42" i="48"/>
  <c r="BC42" i="48"/>
  <c r="BD42" i="48"/>
  <c r="BE42" i="48"/>
  <c r="BF42" i="48"/>
  <c r="BG42" i="48"/>
  <c r="BH42" i="48"/>
  <c r="BI42" i="48"/>
  <c r="BJ42" i="48"/>
  <c r="BK42" i="48"/>
  <c r="BL42" i="48"/>
  <c r="BM42" i="48"/>
  <c r="BN42" i="48"/>
  <c r="BO42" i="48"/>
  <c r="BP42" i="48"/>
  <c r="BQ42" i="48"/>
  <c r="BR42" i="48"/>
  <c r="BS42" i="48"/>
  <c r="BT42" i="48"/>
  <c r="BU42" i="48"/>
  <c r="BV42" i="48"/>
  <c r="BW42" i="48"/>
  <c r="BX42" i="48"/>
  <c r="BY42" i="48"/>
  <c r="BZ42" i="48"/>
  <c r="CA42" i="48"/>
  <c r="CB42" i="48"/>
  <c r="CC42" i="48"/>
  <c r="CD42" i="48"/>
  <c r="CE42" i="48"/>
  <c r="CF42" i="48"/>
  <c r="CG42" i="48"/>
  <c r="C43" i="48"/>
  <c r="D43" i="48"/>
  <c r="E43" i="48"/>
  <c r="F43" i="48"/>
  <c r="G43" i="48"/>
  <c r="H43" i="48"/>
  <c r="I43" i="48"/>
  <c r="J43" i="48"/>
  <c r="K43" i="48"/>
  <c r="L43" i="48"/>
  <c r="M43" i="48"/>
  <c r="N43" i="48"/>
  <c r="O43" i="48"/>
  <c r="P43" i="48"/>
  <c r="Q43" i="48"/>
  <c r="R43" i="48"/>
  <c r="S43" i="48"/>
  <c r="T43" i="48"/>
  <c r="U43" i="48"/>
  <c r="V43" i="48"/>
  <c r="W43" i="48"/>
  <c r="X43" i="48"/>
  <c r="Y43" i="48"/>
  <c r="Z43" i="48"/>
  <c r="AA43" i="48"/>
  <c r="AB43" i="48"/>
  <c r="AC43" i="48"/>
  <c r="AD43" i="48"/>
  <c r="AE43" i="48"/>
  <c r="AF43" i="48"/>
  <c r="AG43" i="48"/>
  <c r="AH43" i="48"/>
  <c r="AI43" i="48"/>
  <c r="AJ43" i="48"/>
  <c r="AK43" i="48"/>
  <c r="AL43" i="48"/>
  <c r="AM43" i="48"/>
  <c r="AN43" i="48"/>
  <c r="AO43" i="48"/>
  <c r="AP43" i="48"/>
  <c r="AQ43" i="48"/>
  <c r="AR43" i="48"/>
  <c r="AS43" i="48"/>
  <c r="AT43" i="48"/>
  <c r="AU43" i="48"/>
  <c r="AV43" i="48"/>
  <c r="AW43" i="48"/>
  <c r="AX43" i="48"/>
  <c r="AY43" i="48"/>
  <c r="AZ43" i="48"/>
  <c r="BA43" i="48"/>
  <c r="BB43" i="48"/>
  <c r="BC43" i="48"/>
  <c r="BD43" i="48"/>
  <c r="BE43" i="48"/>
  <c r="BF43" i="48"/>
  <c r="BG43" i="48"/>
  <c r="BH43" i="48"/>
  <c r="BI43" i="48"/>
  <c r="BJ43" i="48"/>
  <c r="BK43" i="48"/>
  <c r="BL43" i="48"/>
  <c r="BM43" i="48"/>
  <c r="BN43" i="48"/>
  <c r="BO43" i="48"/>
  <c r="BP43" i="48"/>
  <c r="BQ43" i="48"/>
  <c r="BR43" i="48"/>
  <c r="BS43" i="48"/>
  <c r="BT43" i="48"/>
  <c r="BU43" i="48"/>
  <c r="BV43" i="48"/>
  <c r="BW43" i="48"/>
  <c r="BX43" i="48"/>
  <c r="BY43" i="48"/>
  <c r="BZ43" i="48"/>
  <c r="CA43" i="48"/>
  <c r="CB43" i="48"/>
  <c r="CC43" i="48"/>
  <c r="CD43" i="48"/>
  <c r="CE43" i="48"/>
  <c r="CF43" i="48"/>
  <c r="CG43" i="48"/>
  <c r="C44" i="48"/>
  <c r="D44" i="48"/>
  <c r="E44" i="48"/>
  <c r="F44" i="48"/>
  <c r="G44" i="48"/>
  <c r="H44" i="48"/>
  <c r="I44" i="48"/>
  <c r="J44" i="48"/>
  <c r="K44" i="48"/>
  <c r="L44" i="48"/>
  <c r="M44" i="48"/>
  <c r="N44" i="48"/>
  <c r="O44" i="48"/>
  <c r="P44" i="48"/>
  <c r="Q44" i="48"/>
  <c r="R44" i="48"/>
  <c r="S44" i="48"/>
  <c r="T44" i="48"/>
  <c r="U44" i="48"/>
  <c r="V44" i="48"/>
  <c r="W44" i="48"/>
  <c r="X44" i="48"/>
  <c r="Y44" i="48"/>
  <c r="Z44" i="48"/>
  <c r="AA44" i="48"/>
  <c r="AB44" i="48"/>
  <c r="AC44" i="48"/>
  <c r="AD44" i="48"/>
  <c r="AE44" i="48"/>
  <c r="AF44" i="48"/>
  <c r="AG44" i="48"/>
  <c r="AH44" i="48"/>
  <c r="AI44" i="48"/>
  <c r="AJ44" i="48"/>
  <c r="AK44" i="48"/>
  <c r="AL44" i="48"/>
  <c r="AM44" i="48"/>
  <c r="AN44" i="48"/>
  <c r="AO44" i="48"/>
  <c r="AP44" i="48"/>
  <c r="AQ44" i="48"/>
  <c r="AR44" i="48"/>
  <c r="AS44" i="48"/>
  <c r="AT44" i="48"/>
  <c r="AU44" i="48"/>
  <c r="AV44" i="48"/>
  <c r="AW44" i="48"/>
  <c r="AX44" i="48"/>
  <c r="AY44" i="48"/>
  <c r="AZ44" i="48"/>
  <c r="BA44" i="48"/>
  <c r="BB44" i="48"/>
  <c r="BC44" i="48"/>
  <c r="BD44" i="48"/>
  <c r="BE44" i="48"/>
  <c r="BF44" i="48"/>
  <c r="BG44" i="48"/>
  <c r="BH44" i="48"/>
  <c r="BI44" i="48"/>
  <c r="BJ44" i="48"/>
  <c r="BK44" i="48"/>
  <c r="BL44" i="48"/>
  <c r="BM44" i="48"/>
  <c r="BN44" i="48"/>
  <c r="BO44" i="48"/>
  <c r="BP44" i="48"/>
  <c r="BQ44" i="48"/>
  <c r="BR44" i="48"/>
  <c r="BS44" i="48"/>
  <c r="BT44" i="48"/>
  <c r="BU44" i="48"/>
  <c r="BV44" i="48"/>
  <c r="BW44" i="48"/>
  <c r="BX44" i="48"/>
  <c r="BY44" i="48"/>
  <c r="BZ44" i="48"/>
  <c r="CA44" i="48"/>
  <c r="CB44" i="48"/>
  <c r="CC44" i="48"/>
  <c r="CD44" i="48"/>
  <c r="CE44" i="48"/>
  <c r="CF44" i="48"/>
  <c r="CG44" i="48"/>
  <c r="C45" i="48"/>
  <c r="D45" i="48"/>
  <c r="E45" i="48"/>
  <c r="F45" i="48"/>
  <c r="G45" i="48"/>
  <c r="H45" i="48"/>
  <c r="I45" i="48"/>
  <c r="J45" i="48"/>
  <c r="K45" i="48"/>
  <c r="L45" i="48"/>
  <c r="M45" i="48"/>
  <c r="N45" i="48"/>
  <c r="O45" i="48"/>
  <c r="P45" i="48"/>
  <c r="Q45" i="48"/>
  <c r="R45" i="48"/>
  <c r="S45" i="48"/>
  <c r="T45" i="48"/>
  <c r="U45" i="48"/>
  <c r="V45" i="48"/>
  <c r="W45" i="48"/>
  <c r="X45" i="48"/>
  <c r="Y45" i="48"/>
  <c r="Z45" i="48"/>
  <c r="AA45" i="48"/>
  <c r="AB45" i="48"/>
  <c r="AC45" i="48"/>
  <c r="AD45" i="48"/>
  <c r="AE45" i="48"/>
  <c r="AF45" i="48"/>
  <c r="AG45" i="48"/>
  <c r="AH45" i="48"/>
  <c r="AI45" i="48"/>
  <c r="AJ45" i="48"/>
  <c r="AK45" i="48"/>
  <c r="AL45" i="48"/>
  <c r="AM45" i="48"/>
  <c r="AN45" i="48"/>
  <c r="AO45" i="48"/>
  <c r="AP45" i="48"/>
  <c r="AQ45" i="48"/>
  <c r="AR45" i="48"/>
  <c r="AS45" i="48"/>
  <c r="AT45" i="48"/>
  <c r="AU45" i="48"/>
  <c r="AV45" i="48"/>
  <c r="AW45" i="48"/>
  <c r="AX45" i="48"/>
  <c r="AY45" i="48"/>
  <c r="AZ45" i="48"/>
  <c r="BA45" i="48"/>
  <c r="BB45" i="48"/>
  <c r="BC45" i="48"/>
  <c r="BD45" i="48"/>
  <c r="BE45" i="48"/>
  <c r="BF45" i="48"/>
  <c r="BG45" i="48"/>
  <c r="BH45" i="48"/>
  <c r="BI45" i="48"/>
  <c r="BJ45" i="48"/>
  <c r="BK45" i="48"/>
  <c r="BL45" i="48"/>
  <c r="BM45" i="48"/>
  <c r="BN45" i="48"/>
  <c r="BO45" i="48"/>
  <c r="BP45" i="48"/>
  <c r="BQ45" i="48"/>
  <c r="BR45" i="48"/>
  <c r="BS45" i="48"/>
  <c r="BT45" i="48"/>
  <c r="BU45" i="48"/>
  <c r="BV45" i="48"/>
  <c r="BW45" i="48"/>
  <c r="BX45" i="48"/>
  <c r="BY45" i="48"/>
  <c r="BZ45" i="48"/>
  <c r="CA45" i="48"/>
  <c r="CB45" i="48"/>
  <c r="CC45" i="48"/>
  <c r="CD45" i="48"/>
  <c r="CE45" i="48"/>
  <c r="CF45" i="48"/>
  <c r="CG45" i="48"/>
  <c r="C46" i="48"/>
  <c r="D46" i="48"/>
  <c r="E46" i="48"/>
  <c r="F46" i="48"/>
  <c r="G46" i="48"/>
  <c r="H46" i="48"/>
  <c r="I46" i="48"/>
  <c r="J46" i="48"/>
  <c r="K46" i="48"/>
  <c r="L46" i="48"/>
  <c r="M46" i="48"/>
  <c r="N46" i="48"/>
  <c r="O46" i="48"/>
  <c r="P46" i="48"/>
  <c r="Q46" i="48"/>
  <c r="R46" i="48"/>
  <c r="S46" i="48"/>
  <c r="T46" i="48"/>
  <c r="U46" i="48"/>
  <c r="V46" i="48"/>
  <c r="W46" i="48"/>
  <c r="X46" i="48"/>
  <c r="Y46" i="48"/>
  <c r="Z46" i="48"/>
  <c r="AA46" i="48"/>
  <c r="AB46" i="48"/>
  <c r="AC46" i="48"/>
  <c r="AD46" i="48"/>
  <c r="AE46" i="48"/>
  <c r="AF46" i="48"/>
  <c r="AG46" i="48"/>
  <c r="AH46" i="48"/>
  <c r="AI46" i="48"/>
  <c r="AJ46" i="48"/>
  <c r="AK46" i="48"/>
  <c r="AL46" i="48"/>
  <c r="AM46" i="48"/>
  <c r="AN46" i="48"/>
  <c r="AO46" i="48"/>
  <c r="AP46" i="48"/>
  <c r="AQ46" i="48"/>
  <c r="AR46" i="48"/>
  <c r="AS46" i="48"/>
  <c r="AT46" i="48"/>
  <c r="AU46" i="48"/>
  <c r="AV46" i="48"/>
  <c r="AW46" i="48"/>
  <c r="AX46" i="48"/>
  <c r="AY46" i="48"/>
  <c r="AZ46" i="48"/>
  <c r="BA46" i="48"/>
  <c r="BB46" i="48"/>
  <c r="BC46" i="48"/>
  <c r="BD46" i="48"/>
  <c r="BE46" i="48"/>
  <c r="BF46" i="48"/>
  <c r="BG46" i="48"/>
  <c r="BH46" i="48"/>
  <c r="BI46" i="48"/>
  <c r="BJ46" i="48"/>
  <c r="BK46" i="48"/>
  <c r="BL46" i="48"/>
  <c r="BM46" i="48"/>
  <c r="BN46" i="48"/>
  <c r="BO46" i="48"/>
  <c r="BP46" i="48"/>
  <c r="BQ46" i="48"/>
  <c r="BR46" i="48"/>
  <c r="BS46" i="48"/>
  <c r="BT46" i="48"/>
  <c r="BU46" i="48"/>
  <c r="BV46" i="48"/>
  <c r="BW46" i="48"/>
  <c r="BX46" i="48"/>
  <c r="BY46" i="48"/>
  <c r="BZ46" i="48"/>
  <c r="CA46" i="48"/>
  <c r="CB46" i="48"/>
  <c r="CC46" i="48"/>
  <c r="CD46" i="48"/>
  <c r="CE46" i="48"/>
  <c r="CF46" i="48"/>
  <c r="CG46" i="48"/>
  <c r="C47" i="48"/>
  <c r="D47" i="48"/>
  <c r="E47" i="48"/>
  <c r="F47" i="48"/>
  <c r="G47" i="48"/>
  <c r="H47" i="48"/>
  <c r="I47" i="48"/>
  <c r="J47" i="48"/>
  <c r="K47" i="48"/>
  <c r="L47" i="48"/>
  <c r="M47" i="48"/>
  <c r="N47" i="48"/>
  <c r="O47" i="48"/>
  <c r="P47" i="48"/>
  <c r="Q47" i="48"/>
  <c r="R47" i="48"/>
  <c r="S47" i="48"/>
  <c r="T47" i="48"/>
  <c r="U47" i="48"/>
  <c r="V47" i="48"/>
  <c r="W47" i="48"/>
  <c r="X47" i="48"/>
  <c r="Y47" i="48"/>
  <c r="Z47" i="48"/>
  <c r="AA47" i="48"/>
  <c r="AB47" i="48"/>
  <c r="AC47" i="48"/>
  <c r="AD47" i="48"/>
  <c r="AE47" i="48"/>
  <c r="AF47" i="48"/>
  <c r="AG47" i="48"/>
  <c r="AH47" i="48"/>
  <c r="AI47" i="48"/>
  <c r="AJ47" i="48"/>
  <c r="AK47" i="48"/>
  <c r="AL47" i="48"/>
  <c r="AM47" i="48"/>
  <c r="AN47" i="48"/>
  <c r="AO47" i="48"/>
  <c r="AP47" i="48"/>
  <c r="AQ47" i="48"/>
  <c r="AR47" i="48"/>
  <c r="AS47" i="48"/>
  <c r="AT47" i="48"/>
  <c r="AU47" i="48"/>
  <c r="AV47" i="48"/>
  <c r="AW47" i="48"/>
  <c r="AX47" i="48"/>
  <c r="AY47" i="48"/>
  <c r="AZ47" i="48"/>
  <c r="BA47" i="48"/>
  <c r="BB47" i="48"/>
  <c r="BC47" i="48"/>
  <c r="BD47" i="48"/>
  <c r="BE47" i="48"/>
  <c r="BF47" i="48"/>
  <c r="BG47" i="48"/>
  <c r="BH47" i="48"/>
  <c r="BI47" i="48"/>
  <c r="BJ47" i="48"/>
  <c r="BK47" i="48"/>
  <c r="BL47" i="48"/>
  <c r="BM47" i="48"/>
  <c r="BN47" i="48"/>
  <c r="BO47" i="48"/>
  <c r="BP47" i="48"/>
  <c r="BQ47" i="48"/>
  <c r="BR47" i="48"/>
  <c r="BS47" i="48"/>
  <c r="BT47" i="48"/>
  <c r="BU47" i="48"/>
  <c r="BV47" i="48"/>
  <c r="BW47" i="48"/>
  <c r="BX47" i="48"/>
  <c r="BY47" i="48"/>
  <c r="BZ47" i="48"/>
  <c r="CA47" i="48"/>
  <c r="CB47" i="48"/>
  <c r="CC47" i="48"/>
  <c r="CD47" i="48"/>
  <c r="CE47" i="48"/>
  <c r="CF47" i="48"/>
  <c r="CG47" i="48"/>
  <c r="C48" i="48"/>
  <c r="D48" i="48"/>
  <c r="E48" i="48"/>
  <c r="F48" i="48"/>
  <c r="G48" i="48"/>
  <c r="H48" i="48"/>
  <c r="I48" i="48"/>
  <c r="J48" i="48"/>
  <c r="K48" i="48"/>
  <c r="L48" i="48"/>
  <c r="M48" i="48"/>
  <c r="N48" i="48"/>
  <c r="O48" i="48"/>
  <c r="P48" i="48"/>
  <c r="Q48" i="48"/>
  <c r="R48" i="48"/>
  <c r="S48" i="48"/>
  <c r="T48" i="48"/>
  <c r="U48" i="48"/>
  <c r="V48" i="48"/>
  <c r="W48" i="48"/>
  <c r="X48" i="48"/>
  <c r="Y48" i="48"/>
  <c r="Z48" i="48"/>
  <c r="AA48" i="48"/>
  <c r="AB48" i="48"/>
  <c r="AC48" i="48"/>
  <c r="AD48" i="48"/>
  <c r="AE48" i="48"/>
  <c r="AF48" i="48"/>
  <c r="AG48" i="48"/>
  <c r="AH48" i="48"/>
  <c r="AI48" i="48"/>
  <c r="AJ48" i="48"/>
  <c r="AK48" i="48"/>
  <c r="AL48" i="48"/>
  <c r="AM48" i="48"/>
  <c r="AN48" i="48"/>
  <c r="AO48" i="48"/>
  <c r="AP48" i="48"/>
  <c r="AQ48" i="48"/>
  <c r="AR48" i="48"/>
  <c r="AS48" i="48"/>
  <c r="AT48" i="48"/>
  <c r="AU48" i="48"/>
  <c r="AV48" i="48"/>
  <c r="AW48" i="48"/>
  <c r="AX48" i="48"/>
  <c r="AY48" i="48"/>
  <c r="AZ48" i="48"/>
  <c r="BA48" i="48"/>
  <c r="BB48" i="48"/>
  <c r="BC48" i="48"/>
  <c r="BD48" i="48"/>
  <c r="BE48" i="48"/>
  <c r="BF48" i="48"/>
  <c r="BG48" i="48"/>
  <c r="BH48" i="48"/>
  <c r="BI48" i="48"/>
  <c r="BJ48" i="48"/>
  <c r="BK48" i="48"/>
  <c r="BL48" i="48"/>
  <c r="BM48" i="48"/>
  <c r="BN48" i="48"/>
  <c r="BO48" i="48"/>
  <c r="BP48" i="48"/>
  <c r="BQ48" i="48"/>
  <c r="BR48" i="48"/>
  <c r="BS48" i="48"/>
  <c r="BT48" i="48"/>
  <c r="BU48" i="48"/>
  <c r="BV48" i="48"/>
  <c r="BW48" i="48"/>
  <c r="BX48" i="48"/>
  <c r="BY48" i="48"/>
  <c r="BZ48" i="48"/>
  <c r="CA48" i="48"/>
  <c r="CB48" i="48"/>
  <c r="CC48" i="48"/>
  <c r="CD48" i="48"/>
  <c r="CE48" i="48"/>
  <c r="CF48" i="48"/>
  <c r="CG48" i="48"/>
  <c r="C49" i="48"/>
  <c r="D49" i="48"/>
  <c r="E49" i="48"/>
  <c r="F49" i="48"/>
  <c r="G49" i="48"/>
  <c r="H49" i="48"/>
  <c r="I49" i="48"/>
  <c r="J49" i="48"/>
  <c r="K49" i="48"/>
  <c r="L49" i="48"/>
  <c r="M49" i="48"/>
  <c r="N49" i="48"/>
  <c r="O49" i="48"/>
  <c r="P49" i="48"/>
  <c r="Q49" i="48"/>
  <c r="R49" i="48"/>
  <c r="S49" i="48"/>
  <c r="T49" i="48"/>
  <c r="U49" i="48"/>
  <c r="V49" i="48"/>
  <c r="W49" i="48"/>
  <c r="X49" i="48"/>
  <c r="Y49" i="48"/>
  <c r="Z49" i="48"/>
  <c r="AA49" i="48"/>
  <c r="AB49" i="48"/>
  <c r="AC49" i="48"/>
  <c r="AD49" i="48"/>
  <c r="AE49" i="48"/>
  <c r="AF49" i="48"/>
  <c r="AG49" i="48"/>
  <c r="AH49" i="48"/>
  <c r="AI49" i="48"/>
  <c r="AJ49" i="48"/>
  <c r="AK49" i="48"/>
  <c r="AL49" i="48"/>
  <c r="AM49" i="48"/>
  <c r="AN49" i="48"/>
  <c r="AO49" i="48"/>
  <c r="AP49" i="48"/>
  <c r="AQ49" i="48"/>
  <c r="AR49" i="48"/>
  <c r="AS49" i="48"/>
  <c r="AT49" i="48"/>
  <c r="AU49" i="48"/>
  <c r="AV49" i="48"/>
  <c r="AW49" i="48"/>
  <c r="AX49" i="48"/>
  <c r="AY49" i="48"/>
  <c r="AZ49" i="48"/>
  <c r="BA49" i="48"/>
  <c r="BB49" i="48"/>
  <c r="BC49" i="48"/>
  <c r="BD49" i="48"/>
  <c r="BE49" i="48"/>
  <c r="BF49" i="48"/>
  <c r="BG49" i="48"/>
  <c r="BH49" i="48"/>
  <c r="BI49" i="48"/>
  <c r="BJ49" i="48"/>
  <c r="BK49" i="48"/>
  <c r="BL49" i="48"/>
  <c r="BM49" i="48"/>
  <c r="BN49" i="48"/>
  <c r="BO49" i="48"/>
  <c r="BP49" i="48"/>
  <c r="BQ49" i="48"/>
  <c r="BR49" i="48"/>
  <c r="BS49" i="48"/>
  <c r="BT49" i="48"/>
  <c r="BU49" i="48"/>
  <c r="BV49" i="48"/>
  <c r="BW49" i="48"/>
  <c r="BX49" i="48"/>
  <c r="BY49" i="48"/>
  <c r="BZ49" i="48"/>
  <c r="CA49" i="48"/>
  <c r="CB49" i="48"/>
  <c r="CC49" i="48"/>
  <c r="CD49" i="48"/>
  <c r="CE49" i="48"/>
  <c r="CF49" i="48"/>
  <c r="CG49" i="48"/>
  <c r="C50" i="48"/>
  <c r="D50" i="48"/>
  <c r="E50" i="48"/>
  <c r="F50" i="48"/>
  <c r="G50" i="48"/>
  <c r="H50" i="48"/>
  <c r="I50" i="48"/>
  <c r="J50" i="48"/>
  <c r="K50" i="48"/>
  <c r="L50" i="48"/>
  <c r="M50" i="48"/>
  <c r="N50" i="48"/>
  <c r="O50" i="48"/>
  <c r="P50" i="48"/>
  <c r="Q50" i="48"/>
  <c r="R50" i="48"/>
  <c r="S50" i="48"/>
  <c r="T50" i="48"/>
  <c r="U50" i="48"/>
  <c r="V50" i="48"/>
  <c r="W50" i="48"/>
  <c r="X50" i="48"/>
  <c r="Y50" i="48"/>
  <c r="Z50" i="48"/>
  <c r="AA50" i="48"/>
  <c r="AB50" i="48"/>
  <c r="AC50" i="48"/>
  <c r="AD50" i="48"/>
  <c r="AE50" i="48"/>
  <c r="AF50" i="48"/>
  <c r="AG50" i="48"/>
  <c r="AH50" i="48"/>
  <c r="AI50" i="48"/>
  <c r="AJ50" i="48"/>
  <c r="AK50" i="48"/>
  <c r="AL50" i="48"/>
  <c r="AM50" i="48"/>
  <c r="AN50" i="48"/>
  <c r="AO50" i="48"/>
  <c r="AP50" i="48"/>
  <c r="AQ50" i="48"/>
  <c r="AR50" i="48"/>
  <c r="AS50" i="48"/>
  <c r="AT50" i="48"/>
  <c r="AU50" i="48"/>
  <c r="AV50" i="48"/>
  <c r="AW50" i="48"/>
  <c r="AX50" i="48"/>
  <c r="AY50" i="48"/>
  <c r="AZ50" i="48"/>
  <c r="BA50" i="48"/>
  <c r="BB50" i="48"/>
  <c r="BC50" i="48"/>
  <c r="BD50" i="48"/>
  <c r="BE50" i="48"/>
  <c r="BF50" i="48"/>
  <c r="BG50" i="48"/>
  <c r="BH50" i="48"/>
  <c r="BI50" i="48"/>
  <c r="BJ50" i="48"/>
  <c r="BK50" i="48"/>
  <c r="BL50" i="48"/>
  <c r="BM50" i="48"/>
  <c r="BN50" i="48"/>
  <c r="BO50" i="48"/>
  <c r="BP50" i="48"/>
  <c r="BQ50" i="48"/>
  <c r="BR50" i="48"/>
  <c r="BS50" i="48"/>
  <c r="BT50" i="48"/>
  <c r="BU50" i="48"/>
  <c r="BV50" i="48"/>
  <c r="BW50" i="48"/>
  <c r="BX50" i="48"/>
  <c r="BY50" i="48"/>
  <c r="BZ50" i="48"/>
  <c r="CA50" i="48"/>
  <c r="CB50" i="48"/>
  <c r="CC50" i="48"/>
  <c r="CD50" i="48"/>
  <c r="CE50" i="48"/>
  <c r="CF50" i="48"/>
  <c r="CG50" i="48"/>
  <c r="C51" i="48"/>
  <c r="D51" i="48"/>
  <c r="E51" i="48"/>
  <c r="F51" i="48"/>
  <c r="G51" i="48"/>
  <c r="H51" i="48"/>
  <c r="I51" i="48"/>
  <c r="J51" i="48"/>
  <c r="K51" i="48"/>
  <c r="L51" i="48"/>
  <c r="M51" i="48"/>
  <c r="N51" i="48"/>
  <c r="O51" i="48"/>
  <c r="P51" i="48"/>
  <c r="Q51" i="48"/>
  <c r="R51" i="48"/>
  <c r="S51" i="48"/>
  <c r="T51" i="48"/>
  <c r="U51" i="48"/>
  <c r="V51" i="48"/>
  <c r="W51" i="48"/>
  <c r="X51" i="48"/>
  <c r="Y51" i="48"/>
  <c r="Z51" i="48"/>
  <c r="AA51" i="48"/>
  <c r="AB51" i="48"/>
  <c r="AC51" i="48"/>
  <c r="AD51" i="48"/>
  <c r="AE51" i="48"/>
  <c r="AF51" i="48"/>
  <c r="AG51" i="48"/>
  <c r="AH51" i="48"/>
  <c r="AI51" i="48"/>
  <c r="AJ51" i="48"/>
  <c r="AK51" i="48"/>
  <c r="AL51" i="48"/>
  <c r="AM51" i="48"/>
  <c r="AN51" i="48"/>
  <c r="AO51" i="48"/>
  <c r="AP51" i="48"/>
  <c r="AQ51" i="48"/>
  <c r="AR51" i="48"/>
  <c r="AS51" i="48"/>
  <c r="AT51" i="48"/>
  <c r="AU51" i="48"/>
  <c r="AV51" i="48"/>
  <c r="AW51" i="48"/>
  <c r="AX51" i="48"/>
  <c r="AY51" i="48"/>
  <c r="AZ51" i="48"/>
  <c r="BA51" i="48"/>
  <c r="BB51" i="48"/>
  <c r="BC51" i="48"/>
  <c r="BD51" i="48"/>
  <c r="BE51" i="48"/>
  <c r="BF51" i="48"/>
  <c r="BG51" i="48"/>
  <c r="BH51" i="48"/>
  <c r="BI51" i="48"/>
  <c r="BJ51" i="48"/>
  <c r="BK51" i="48"/>
  <c r="BL51" i="48"/>
  <c r="BM51" i="48"/>
  <c r="BN51" i="48"/>
  <c r="BO51" i="48"/>
  <c r="BP51" i="48"/>
  <c r="BQ51" i="48"/>
  <c r="BR51" i="48"/>
  <c r="BS51" i="48"/>
  <c r="BT51" i="48"/>
  <c r="BU51" i="48"/>
  <c r="BV51" i="48"/>
  <c r="BW51" i="48"/>
  <c r="BX51" i="48"/>
  <c r="BY51" i="48"/>
  <c r="BZ51" i="48"/>
  <c r="CA51" i="48"/>
  <c r="CB51" i="48"/>
  <c r="CC51" i="48"/>
  <c r="CD51" i="48"/>
  <c r="CE51" i="48"/>
  <c r="CF51" i="48"/>
  <c r="CG51" i="48"/>
  <c r="C52" i="48"/>
  <c r="D52" i="48"/>
  <c r="E52" i="48"/>
  <c r="F52" i="48"/>
  <c r="G52" i="48"/>
  <c r="H52" i="48"/>
  <c r="I52" i="48"/>
  <c r="J52" i="48"/>
  <c r="K52" i="48"/>
  <c r="L52" i="48"/>
  <c r="M52" i="48"/>
  <c r="N52" i="48"/>
  <c r="O52" i="48"/>
  <c r="P52" i="48"/>
  <c r="Q52" i="48"/>
  <c r="R52" i="48"/>
  <c r="S52" i="48"/>
  <c r="T52" i="48"/>
  <c r="U52" i="48"/>
  <c r="V52" i="48"/>
  <c r="W52" i="48"/>
  <c r="X52" i="48"/>
  <c r="Y52" i="48"/>
  <c r="Z52" i="48"/>
  <c r="AA52" i="48"/>
  <c r="AB52" i="48"/>
  <c r="AC52" i="48"/>
  <c r="AD52" i="48"/>
  <c r="AE52" i="48"/>
  <c r="AF52" i="48"/>
  <c r="AG52" i="48"/>
  <c r="AH52" i="48"/>
  <c r="AI52" i="48"/>
  <c r="AJ52" i="48"/>
  <c r="AK52" i="48"/>
  <c r="AL52" i="48"/>
  <c r="AM52" i="48"/>
  <c r="AN52" i="48"/>
  <c r="AO52" i="48"/>
  <c r="AP52" i="48"/>
  <c r="AQ52" i="48"/>
  <c r="AR52" i="48"/>
  <c r="AS52" i="48"/>
  <c r="AT52" i="48"/>
  <c r="AU52" i="48"/>
  <c r="AV52" i="48"/>
  <c r="AW52" i="48"/>
  <c r="AX52" i="48"/>
  <c r="AY52" i="48"/>
  <c r="AZ52" i="48"/>
  <c r="BA52" i="48"/>
  <c r="BB52" i="48"/>
  <c r="BC52" i="48"/>
  <c r="BD52" i="48"/>
  <c r="BE52" i="48"/>
  <c r="BF52" i="48"/>
  <c r="BG52" i="48"/>
  <c r="BH52" i="48"/>
  <c r="BI52" i="48"/>
  <c r="BJ52" i="48"/>
  <c r="BK52" i="48"/>
  <c r="BL52" i="48"/>
  <c r="BM52" i="48"/>
  <c r="BN52" i="48"/>
  <c r="BO52" i="48"/>
  <c r="BP52" i="48"/>
  <c r="BQ52" i="48"/>
  <c r="BR52" i="48"/>
  <c r="BS52" i="48"/>
  <c r="BT52" i="48"/>
  <c r="BU52" i="48"/>
  <c r="BV52" i="48"/>
  <c r="BW52" i="48"/>
  <c r="BX52" i="48"/>
  <c r="BY52" i="48"/>
  <c r="BZ52" i="48"/>
  <c r="CA52" i="48"/>
  <c r="CB52" i="48"/>
  <c r="CC52" i="48"/>
  <c r="CD52" i="48"/>
  <c r="CE52" i="48"/>
  <c r="CF52" i="48"/>
  <c r="CG52" i="48"/>
  <c r="C53" i="48"/>
  <c r="D53" i="48"/>
  <c r="E53" i="48"/>
  <c r="F53" i="48"/>
  <c r="G53" i="48"/>
  <c r="H53" i="48"/>
  <c r="I53" i="48"/>
  <c r="J53" i="48"/>
  <c r="K53" i="48"/>
  <c r="L53" i="48"/>
  <c r="M53" i="48"/>
  <c r="N53" i="48"/>
  <c r="O53" i="48"/>
  <c r="P53" i="48"/>
  <c r="Q53" i="48"/>
  <c r="R53" i="48"/>
  <c r="S53" i="48"/>
  <c r="T53" i="48"/>
  <c r="U53" i="48"/>
  <c r="V53" i="48"/>
  <c r="W53" i="48"/>
  <c r="X53" i="48"/>
  <c r="Y53" i="48"/>
  <c r="Z53" i="48"/>
  <c r="AA53" i="48"/>
  <c r="AB53" i="48"/>
  <c r="AC53" i="48"/>
  <c r="AD53" i="48"/>
  <c r="AE53" i="48"/>
  <c r="AF53" i="48"/>
  <c r="AG53" i="48"/>
  <c r="AH53" i="48"/>
  <c r="AI53" i="48"/>
  <c r="AJ53" i="48"/>
  <c r="AK53" i="48"/>
  <c r="AL53" i="48"/>
  <c r="AM53" i="48"/>
  <c r="AN53" i="48"/>
  <c r="AO53" i="48"/>
  <c r="AP53" i="48"/>
  <c r="AQ53" i="48"/>
  <c r="AR53" i="48"/>
  <c r="AS53" i="48"/>
  <c r="AT53" i="48"/>
  <c r="AU53" i="48"/>
  <c r="AV53" i="48"/>
  <c r="AW53" i="48"/>
  <c r="AX53" i="48"/>
  <c r="AY53" i="48"/>
  <c r="AZ53" i="48"/>
  <c r="BA53" i="48"/>
  <c r="BB53" i="48"/>
  <c r="BC53" i="48"/>
  <c r="BD53" i="48"/>
  <c r="BE53" i="48"/>
  <c r="BF53" i="48"/>
  <c r="BG53" i="48"/>
  <c r="BH53" i="48"/>
  <c r="BI53" i="48"/>
  <c r="BJ53" i="48"/>
  <c r="BK53" i="48"/>
  <c r="BL53" i="48"/>
  <c r="BM53" i="48"/>
  <c r="BN53" i="48"/>
  <c r="BO53" i="48"/>
  <c r="BP53" i="48"/>
  <c r="BQ53" i="48"/>
  <c r="BR53" i="48"/>
  <c r="BS53" i="48"/>
  <c r="BT53" i="48"/>
  <c r="BU53" i="48"/>
  <c r="BV53" i="48"/>
  <c r="BW53" i="48"/>
  <c r="BX53" i="48"/>
  <c r="BY53" i="48"/>
  <c r="BZ53" i="48"/>
  <c r="CA53" i="48"/>
  <c r="CB53" i="48"/>
  <c r="CC53" i="48"/>
  <c r="CD53" i="48"/>
  <c r="CE53" i="48"/>
  <c r="CF53" i="48"/>
  <c r="CG53" i="48"/>
  <c r="C54" i="48"/>
  <c r="D54" i="48"/>
  <c r="E54" i="48"/>
  <c r="F54" i="48"/>
  <c r="G54" i="48"/>
  <c r="H54" i="48"/>
  <c r="I54" i="48"/>
  <c r="J54" i="48"/>
  <c r="K54" i="48"/>
  <c r="L54" i="48"/>
  <c r="M54" i="48"/>
  <c r="N54" i="48"/>
  <c r="O54" i="48"/>
  <c r="P54" i="48"/>
  <c r="Q54" i="48"/>
  <c r="R54" i="48"/>
  <c r="S54" i="48"/>
  <c r="T54" i="48"/>
  <c r="U54" i="48"/>
  <c r="V54" i="48"/>
  <c r="W54" i="48"/>
  <c r="X54" i="48"/>
  <c r="Y54" i="48"/>
  <c r="Z54" i="48"/>
  <c r="AA54" i="48"/>
  <c r="AB54" i="48"/>
  <c r="AC54" i="48"/>
  <c r="AD54" i="48"/>
  <c r="AE54" i="48"/>
  <c r="AF54" i="48"/>
  <c r="AG54" i="48"/>
  <c r="AH54" i="48"/>
  <c r="AI54" i="48"/>
  <c r="AJ54" i="48"/>
  <c r="AK54" i="48"/>
  <c r="AL54" i="48"/>
  <c r="AM54" i="48"/>
  <c r="AN54" i="48"/>
  <c r="AO54" i="48"/>
  <c r="AP54" i="48"/>
  <c r="AQ54" i="48"/>
  <c r="AR54" i="48"/>
  <c r="AS54" i="48"/>
  <c r="AT54" i="48"/>
  <c r="AU54" i="48"/>
  <c r="AV54" i="48"/>
  <c r="AW54" i="48"/>
  <c r="AX54" i="48"/>
  <c r="AY54" i="48"/>
  <c r="AZ54" i="48"/>
  <c r="BA54" i="48"/>
  <c r="BB54" i="48"/>
  <c r="BC54" i="48"/>
  <c r="BD54" i="48"/>
  <c r="BE54" i="48"/>
  <c r="BF54" i="48"/>
  <c r="BG54" i="48"/>
  <c r="BH54" i="48"/>
  <c r="BI54" i="48"/>
  <c r="BJ54" i="48"/>
  <c r="BK54" i="48"/>
  <c r="BL54" i="48"/>
  <c r="BM54" i="48"/>
  <c r="BN54" i="48"/>
  <c r="BO54" i="48"/>
  <c r="BP54" i="48"/>
  <c r="BQ54" i="48"/>
  <c r="BR54" i="48"/>
  <c r="BS54" i="48"/>
  <c r="BT54" i="48"/>
  <c r="BU54" i="48"/>
  <c r="BV54" i="48"/>
  <c r="BW54" i="48"/>
  <c r="BX54" i="48"/>
  <c r="BY54" i="48"/>
  <c r="BZ54" i="48"/>
  <c r="CA54" i="48"/>
  <c r="CB54" i="48"/>
  <c r="CC54" i="48"/>
  <c r="CD54" i="48"/>
  <c r="CE54" i="48"/>
  <c r="CF54" i="48"/>
  <c r="CG54" i="48"/>
  <c r="C55" i="48"/>
  <c r="D55" i="48"/>
  <c r="E55" i="48"/>
  <c r="F55" i="48"/>
  <c r="G55" i="48"/>
  <c r="H55" i="48"/>
  <c r="I55" i="48"/>
  <c r="J55" i="48"/>
  <c r="K55" i="48"/>
  <c r="L55" i="48"/>
  <c r="M55" i="48"/>
  <c r="N55" i="48"/>
  <c r="O55" i="48"/>
  <c r="P55" i="48"/>
  <c r="Q55" i="48"/>
  <c r="R55" i="48"/>
  <c r="S55" i="48"/>
  <c r="T55" i="48"/>
  <c r="U55" i="48"/>
  <c r="V55" i="48"/>
  <c r="W55" i="48"/>
  <c r="X55" i="48"/>
  <c r="Y55" i="48"/>
  <c r="Z55" i="48"/>
  <c r="AA55" i="48"/>
  <c r="AB55" i="48"/>
  <c r="AC55" i="48"/>
  <c r="AD55" i="48"/>
  <c r="AE55" i="48"/>
  <c r="AF55" i="48"/>
  <c r="AG55" i="48"/>
  <c r="AH55" i="48"/>
  <c r="AI55" i="48"/>
  <c r="AJ55" i="48"/>
  <c r="AK55" i="48"/>
  <c r="AL55" i="48"/>
  <c r="AM55" i="48"/>
  <c r="AN55" i="48"/>
  <c r="AO55" i="48"/>
  <c r="AP55" i="48"/>
  <c r="AQ55" i="48"/>
  <c r="AR55" i="48"/>
  <c r="AS55" i="48"/>
  <c r="AT55" i="48"/>
  <c r="AU55" i="48"/>
  <c r="AV55" i="48"/>
  <c r="AW55" i="48"/>
  <c r="AX55" i="48"/>
  <c r="AY55" i="48"/>
  <c r="AZ55" i="48"/>
  <c r="BA55" i="48"/>
  <c r="BB55" i="48"/>
  <c r="BC55" i="48"/>
  <c r="BD55" i="48"/>
  <c r="BE55" i="48"/>
  <c r="BF55" i="48"/>
  <c r="BG55" i="48"/>
  <c r="BH55" i="48"/>
  <c r="BI55" i="48"/>
  <c r="BJ55" i="48"/>
  <c r="BK55" i="48"/>
  <c r="BL55" i="48"/>
  <c r="BM55" i="48"/>
  <c r="BN55" i="48"/>
  <c r="BO55" i="48"/>
  <c r="BP55" i="48"/>
  <c r="BQ55" i="48"/>
  <c r="BR55" i="48"/>
  <c r="BS55" i="48"/>
  <c r="BT55" i="48"/>
  <c r="BU55" i="48"/>
  <c r="BV55" i="48"/>
  <c r="BW55" i="48"/>
  <c r="BX55" i="48"/>
  <c r="BY55" i="48"/>
  <c r="BZ55" i="48"/>
  <c r="CA55" i="48"/>
  <c r="CB55" i="48"/>
  <c r="CC55" i="48"/>
  <c r="CD55" i="48"/>
  <c r="CE55" i="48"/>
  <c r="CF55" i="48"/>
  <c r="CG55" i="48"/>
  <c r="C56" i="48"/>
  <c r="D56" i="48"/>
  <c r="E56" i="48"/>
  <c r="F56" i="48"/>
  <c r="G56" i="48"/>
  <c r="H56" i="48"/>
  <c r="I56" i="48"/>
  <c r="J56" i="48"/>
  <c r="K56" i="48"/>
  <c r="L56" i="48"/>
  <c r="M56" i="48"/>
  <c r="N56" i="48"/>
  <c r="O56" i="48"/>
  <c r="P56" i="48"/>
  <c r="Q56" i="48"/>
  <c r="R56" i="48"/>
  <c r="S56" i="48"/>
  <c r="T56" i="48"/>
  <c r="U56" i="48"/>
  <c r="V56" i="48"/>
  <c r="W56" i="48"/>
  <c r="X56" i="48"/>
  <c r="Y56" i="48"/>
  <c r="Z56" i="48"/>
  <c r="AA56" i="48"/>
  <c r="AB56" i="48"/>
  <c r="AC56" i="48"/>
  <c r="AD56" i="48"/>
  <c r="AE56" i="48"/>
  <c r="AF56" i="48"/>
  <c r="AG56" i="48"/>
  <c r="AH56" i="48"/>
  <c r="AI56" i="48"/>
  <c r="AJ56" i="48"/>
  <c r="AK56" i="48"/>
  <c r="AL56" i="48"/>
  <c r="AM56" i="48"/>
  <c r="AN56" i="48"/>
  <c r="AO56" i="48"/>
  <c r="AP56" i="48"/>
  <c r="AQ56" i="48"/>
  <c r="AR56" i="48"/>
  <c r="AS56" i="48"/>
  <c r="AT56" i="48"/>
  <c r="AU56" i="48"/>
  <c r="AV56" i="48"/>
  <c r="AW56" i="48"/>
  <c r="AX56" i="48"/>
  <c r="AY56" i="48"/>
  <c r="AZ56" i="48"/>
  <c r="BA56" i="48"/>
  <c r="BB56" i="48"/>
  <c r="BC56" i="48"/>
  <c r="BD56" i="48"/>
  <c r="BE56" i="48"/>
  <c r="BF56" i="48"/>
  <c r="BG56" i="48"/>
  <c r="BH56" i="48"/>
  <c r="BI56" i="48"/>
  <c r="BJ56" i="48"/>
  <c r="BK56" i="48"/>
  <c r="BL56" i="48"/>
  <c r="BM56" i="48"/>
  <c r="BN56" i="48"/>
  <c r="BO56" i="48"/>
  <c r="BP56" i="48"/>
  <c r="BQ56" i="48"/>
  <c r="BR56" i="48"/>
  <c r="BS56" i="48"/>
  <c r="BT56" i="48"/>
  <c r="BU56" i="48"/>
  <c r="BV56" i="48"/>
  <c r="BW56" i="48"/>
  <c r="BX56" i="48"/>
  <c r="BY56" i="48"/>
  <c r="BZ56" i="48"/>
  <c r="CA56" i="48"/>
  <c r="CB56" i="48"/>
  <c r="CC56" i="48"/>
  <c r="CD56" i="48"/>
  <c r="CE56" i="48"/>
  <c r="CF56" i="48"/>
  <c r="CG56" i="48"/>
  <c r="C57" i="48"/>
  <c r="D57" i="48"/>
  <c r="E57" i="48"/>
  <c r="F57" i="48"/>
  <c r="G57" i="48"/>
  <c r="H57" i="48"/>
  <c r="I57" i="48"/>
  <c r="J57" i="48"/>
  <c r="K57" i="48"/>
  <c r="L57" i="48"/>
  <c r="M57" i="48"/>
  <c r="N57" i="48"/>
  <c r="O57" i="48"/>
  <c r="P57" i="48"/>
  <c r="Q57" i="48"/>
  <c r="R57" i="48"/>
  <c r="S57" i="48"/>
  <c r="T57" i="48"/>
  <c r="U57" i="48"/>
  <c r="V57" i="48"/>
  <c r="W57" i="48"/>
  <c r="X57" i="48"/>
  <c r="Y57" i="48"/>
  <c r="Z57" i="48"/>
  <c r="AA57" i="48"/>
  <c r="AB57" i="48"/>
  <c r="AC57" i="48"/>
  <c r="AD57" i="48"/>
  <c r="AE57" i="48"/>
  <c r="AF57" i="48"/>
  <c r="AG57" i="48"/>
  <c r="AH57" i="48"/>
  <c r="AI57" i="48"/>
  <c r="AJ57" i="48"/>
  <c r="AK57" i="48"/>
  <c r="AL57" i="48"/>
  <c r="AM57" i="48"/>
  <c r="AN57" i="48"/>
  <c r="AO57" i="48"/>
  <c r="AP57" i="48"/>
  <c r="AQ57" i="48"/>
  <c r="AR57" i="48"/>
  <c r="AS57" i="48"/>
  <c r="AT57" i="48"/>
  <c r="AU57" i="48"/>
  <c r="AV57" i="48"/>
  <c r="AW57" i="48"/>
  <c r="AX57" i="48"/>
  <c r="AY57" i="48"/>
  <c r="AZ57" i="48"/>
  <c r="BA57" i="48"/>
  <c r="BB57" i="48"/>
  <c r="BC57" i="48"/>
  <c r="BD57" i="48"/>
  <c r="BE57" i="48"/>
  <c r="BF57" i="48"/>
  <c r="BG57" i="48"/>
  <c r="BH57" i="48"/>
  <c r="BI57" i="48"/>
  <c r="BJ57" i="48"/>
  <c r="BK57" i="48"/>
  <c r="BL57" i="48"/>
  <c r="BM57" i="48"/>
  <c r="BN57" i="48"/>
  <c r="BO57" i="48"/>
  <c r="BP57" i="48"/>
  <c r="BQ57" i="48"/>
  <c r="BR57" i="48"/>
  <c r="BS57" i="48"/>
  <c r="BT57" i="48"/>
  <c r="BU57" i="48"/>
  <c r="BV57" i="48"/>
  <c r="BW57" i="48"/>
  <c r="BX57" i="48"/>
  <c r="BY57" i="48"/>
  <c r="BZ57" i="48"/>
  <c r="CA57" i="48"/>
  <c r="CB57" i="48"/>
  <c r="CC57" i="48"/>
  <c r="CD57" i="48"/>
  <c r="CE57" i="48"/>
  <c r="CF57" i="48"/>
  <c r="CG57" i="48"/>
  <c r="C58" i="48"/>
  <c r="D58" i="48"/>
  <c r="E58" i="48"/>
  <c r="F58" i="48"/>
  <c r="G58" i="48"/>
  <c r="H58" i="48"/>
  <c r="I58" i="48"/>
  <c r="J58" i="48"/>
  <c r="K58" i="48"/>
  <c r="L58" i="48"/>
  <c r="M58" i="48"/>
  <c r="N58" i="48"/>
  <c r="O58" i="48"/>
  <c r="P58" i="48"/>
  <c r="Q58" i="48"/>
  <c r="R58" i="48"/>
  <c r="S58" i="48"/>
  <c r="T58" i="48"/>
  <c r="U58" i="48"/>
  <c r="V58" i="48"/>
  <c r="W58" i="48"/>
  <c r="X58" i="48"/>
  <c r="Y58" i="48"/>
  <c r="Z58" i="48"/>
  <c r="AA58" i="48"/>
  <c r="AB58" i="48"/>
  <c r="AC58" i="48"/>
  <c r="AD58" i="48"/>
  <c r="AE58" i="48"/>
  <c r="AF58" i="48"/>
  <c r="AG58" i="48"/>
  <c r="AH58" i="48"/>
  <c r="AI58" i="48"/>
  <c r="AJ58" i="48"/>
  <c r="AK58" i="48"/>
  <c r="AL58" i="48"/>
  <c r="AM58" i="48"/>
  <c r="AN58" i="48"/>
  <c r="AO58" i="48"/>
  <c r="AP58" i="48"/>
  <c r="AQ58" i="48"/>
  <c r="AR58" i="48"/>
  <c r="AS58" i="48"/>
  <c r="AT58" i="48"/>
  <c r="AU58" i="48"/>
  <c r="AV58" i="48"/>
  <c r="AW58" i="48"/>
  <c r="AX58" i="48"/>
  <c r="AY58" i="48"/>
  <c r="AZ58" i="48"/>
  <c r="BA58" i="48"/>
  <c r="BB58" i="48"/>
  <c r="BC58" i="48"/>
  <c r="BD58" i="48"/>
  <c r="BE58" i="48"/>
  <c r="BF58" i="48"/>
  <c r="BG58" i="48"/>
  <c r="BH58" i="48"/>
  <c r="BI58" i="48"/>
  <c r="BJ58" i="48"/>
  <c r="BK58" i="48"/>
  <c r="BL58" i="48"/>
  <c r="BM58" i="48"/>
  <c r="BN58" i="48"/>
  <c r="BO58" i="48"/>
  <c r="BP58" i="48"/>
  <c r="BQ58" i="48"/>
  <c r="BR58" i="48"/>
  <c r="BS58" i="48"/>
  <c r="BT58" i="48"/>
  <c r="BU58" i="48"/>
  <c r="BV58" i="48"/>
  <c r="BW58" i="48"/>
  <c r="BX58" i="48"/>
  <c r="BY58" i="48"/>
  <c r="BZ58" i="48"/>
  <c r="CA58" i="48"/>
  <c r="CB58" i="48"/>
  <c r="CC58" i="48"/>
  <c r="CD58" i="48"/>
  <c r="CE58" i="48"/>
  <c r="CF58" i="48"/>
  <c r="CG58" i="48"/>
  <c r="C59" i="48"/>
  <c r="D59" i="48"/>
  <c r="E59" i="48"/>
  <c r="F59" i="48"/>
  <c r="G59" i="48"/>
  <c r="H59" i="48"/>
  <c r="I59" i="48"/>
  <c r="J59" i="48"/>
  <c r="K59" i="48"/>
  <c r="L59" i="48"/>
  <c r="M59" i="48"/>
  <c r="N59" i="48"/>
  <c r="O59" i="48"/>
  <c r="P59" i="48"/>
  <c r="Q59" i="48"/>
  <c r="R59" i="48"/>
  <c r="S59" i="48"/>
  <c r="T59" i="48"/>
  <c r="U59" i="48"/>
  <c r="V59" i="48"/>
  <c r="W59" i="48"/>
  <c r="X59" i="48"/>
  <c r="Y59" i="48"/>
  <c r="Z59" i="48"/>
  <c r="AA59" i="48"/>
  <c r="AB59" i="48"/>
  <c r="AC59" i="48"/>
  <c r="AD59" i="48"/>
  <c r="AE59" i="48"/>
  <c r="AF59" i="48"/>
  <c r="AG59" i="48"/>
  <c r="AH59" i="48"/>
  <c r="AI59" i="48"/>
  <c r="AJ59" i="48"/>
  <c r="AK59" i="48"/>
  <c r="AL59" i="48"/>
  <c r="AM59" i="48"/>
  <c r="AN59" i="48"/>
  <c r="AO59" i="48"/>
  <c r="AP59" i="48"/>
  <c r="AQ59" i="48"/>
  <c r="AR59" i="48"/>
  <c r="AS59" i="48"/>
  <c r="AT59" i="48"/>
  <c r="AU59" i="48"/>
  <c r="AV59" i="48"/>
  <c r="AW59" i="48"/>
  <c r="AX59" i="48"/>
  <c r="AY59" i="48"/>
  <c r="AZ59" i="48"/>
  <c r="BA59" i="48"/>
  <c r="BB59" i="48"/>
  <c r="BC59" i="48"/>
  <c r="BD59" i="48"/>
  <c r="BE59" i="48"/>
  <c r="BF59" i="48"/>
  <c r="BG59" i="48"/>
  <c r="BH59" i="48"/>
  <c r="BI59" i="48"/>
  <c r="BJ59" i="48"/>
  <c r="BK59" i="48"/>
  <c r="BL59" i="48"/>
  <c r="BM59" i="48"/>
  <c r="BN59" i="48"/>
  <c r="BO59" i="48"/>
  <c r="BP59" i="48"/>
  <c r="BQ59" i="48"/>
  <c r="BR59" i="48"/>
  <c r="BS59" i="48"/>
  <c r="BT59" i="48"/>
  <c r="BU59" i="48"/>
  <c r="BV59" i="48"/>
  <c r="BW59" i="48"/>
  <c r="BX59" i="48"/>
  <c r="BY59" i="48"/>
  <c r="BZ59" i="48"/>
  <c r="CA59" i="48"/>
  <c r="CB59" i="48"/>
  <c r="CC59" i="48"/>
  <c r="CD59" i="48"/>
  <c r="CE59" i="48"/>
  <c r="CF59" i="48"/>
  <c r="CG59" i="48"/>
  <c r="C60" i="48"/>
  <c r="D60" i="48"/>
  <c r="E60" i="48"/>
  <c r="F60" i="48"/>
  <c r="G60" i="48"/>
  <c r="H60" i="48"/>
  <c r="I60" i="48"/>
  <c r="J60" i="48"/>
  <c r="K60" i="48"/>
  <c r="L60" i="48"/>
  <c r="M60" i="48"/>
  <c r="N60" i="48"/>
  <c r="O60" i="48"/>
  <c r="P60" i="48"/>
  <c r="Q60" i="48"/>
  <c r="R60" i="48"/>
  <c r="S60" i="48"/>
  <c r="T60" i="48"/>
  <c r="U60" i="48"/>
  <c r="V60" i="48"/>
  <c r="W60" i="48"/>
  <c r="X60" i="48"/>
  <c r="Y60" i="48"/>
  <c r="Z60" i="48"/>
  <c r="AA60" i="48"/>
  <c r="AB60" i="48"/>
  <c r="AC60" i="48"/>
  <c r="AD60" i="48"/>
  <c r="AE60" i="48"/>
  <c r="AF60" i="48"/>
  <c r="AG60" i="48"/>
  <c r="AH60" i="48"/>
  <c r="AI60" i="48"/>
  <c r="AJ60" i="48"/>
  <c r="AK60" i="48"/>
  <c r="AL60" i="48"/>
  <c r="AM60" i="48"/>
  <c r="AN60" i="48"/>
  <c r="AO60" i="48"/>
  <c r="AP60" i="48"/>
  <c r="AQ60" i="48"/>
  <c r="AR60" i="48"/>
  <c r="AS60" i="48"/>
  <c r="AT60" i="48"/>
  <c r="AU60" i="48"/>
  <c r="AV60" i="48"/>
  <c r="AW60" i="48"/>
  <c r="AX60" i="48"/>
  <c r="AY60" i="48"/>
  <c r="AZ60" i="48"/>
  <c r="BA60" i="48"/>
  <c r="BB60" i="48"/>
  <c r="BC60" i="48"/>
  <c r="BD60" i="48"/>
  <c r="BE60" i="48"/>
  <c r="BF60" i="48"/>
  <c r="BG60" i="48"/>
  <c r="BH60" i="48"/>
  <c r="BI60" i="48"/>
  <c r="BJ60" i="48"/>
  <c r="BK60" i="48"/>
  <c r="BL60" i="48"/>
  <c r="BM60" i="48"/>
  <c r="BN60" i="48"/>
  <c r="BO60" i="48"/>
  <c r="BP60" i="48"/>
  <c r="BQ60" i="48"/>
  <c r="BR60" i="48"/>
  <c r="BS60" i="48"/>
  <c r="BT60" i="48"/>
  <c r="BU60" i="48"/>
  <c r="BV60" i="48"/>
  <c r="BW60" i="48"/>
  <c r="BX60" i="48"/>
  <c r="BY60" i="48"/>
  <c r="BZ60" i="48"/>
  <c r="CA60" i="48"/>
  <c r="CB60" i="48"/>
  <c r="CC60" i="48"/>
  <c r="CD60" i="48"/>
  <c r="CE60" i="48"/>
  <c r="CF60" i="48"/>
  <c r="CG60" i="48"/>
  <c r="C61" i="48"/>
  <c r="D61" i="48"/>
  <c r="E61" i="48"/>
  <c r="F61" i="48"/>
  <c r="G61" i="48"/>
  <c r="H61" i="48"/>
  <c r="I61" i="48"/>
  <c r="J61" i="48"/>
  <c r="K61" i="48"/>
  <c r="L61" i="48"/>
  <c r="M61" i="48"/>
  <c r="N61" i="48"/>
  <c r="O61" i="48"/>
  <c r="P61" i="48"/>
  <c r="Q61" i="48"/>
  <c r="R61" i="48"/>
  <c r="S61" i="48"/>
  <c r="T61" i="48"/>
  <c r="U61" i="48"/>
  <c r="V61" i="48"/>
  <c r="W61" i="48"/>
  <c r="X61" i="48"/>
  <c r="Y61" i="48"/>
  <c r="Z61" i="48"/>
  <c r="AA61" i="48"/>
  <c r="AB61" i="48"/>
  <c r="AC61" i="48"/>
  <c r="AD61" i="48"/>
  <c r="AE61" i="48"/>
  <c r="AF61" i="48"/>
  <c r="AG61" i="48"/>
  <c r="AH61" i="48"/>
  <c r="AI61" i="48"/>
  <c r="AJ61" i="48"/>
  <c r="AK61" i="48"/>
  <c r="AL61" i="48"/>
  <c r="AM61" i="48"/>
  <c r="AN61" i="48"/>
  <c r="AO61" i="48"/>
  <c r="AP61" i="48"/>
  <c r="AQ61" i="48"/>
  <c r="AR61" i="48"/>
  <c r="AS61" i="48"/>
  <c r="AT61" i="48"/>
  <c r="AU61" i="48"/>
  <c r="AV61" i="48"/>
  <c r="AW61" i="48"/>
  <c r="AX61" i="48"/>
  <c r="AY61" i="48"/>
  <c r="AZ61" i="48"/>
  <c r="BA61" i="48"/>
  <c r="BB61" i="48"/>
  <c r="BC61" i="48"/>
  <c r="BD61" i="48"/>
  <c r="BE61" i="48"/>
  <c r="BF61" i="48"/>
  <c r="BG61" i="48"/>
  <c r="BH61" i="48"/>
  <c r="BI61" i="48"/>
  <c r="BJ61" i="48"/>
  <c r="BK61" i="48"/>
  <c r="BL61" i="48"/>
  <c r="BM61" i="48"/>
  <c r="BN61" i="48"/>
  <c r="BO61" i="48"/>
  <c r="BP61" i="48"/>
  <c r="BQ61" i="48"/>
  <c r="BR61" i="48"/>
  <c r="BS61" i="48"/>
  <c r="BT61" i="48"/>
  <c r="BU61" i="48"/>
  <c r="BV61" i="48"/>
  <c r="BW61" i="48"/>
  <c r="BX61" i="48"/>
  <c r="BY61" i="48"/>
  <c r="BZ61" i="48"/>
  <c r="CA61" i="48"/>
  <c r="CB61" i="48"/>
  <c r="CC61" i="48"/>
  <c r="CD61" i="48"/>
  <c r="CE61" i="48"/>
  <c r="CF61" i="48"/>
  <c r="CG61" i="48"/>
  <c r="C62" i="48"/>
  <c r="D62" i="48"/>
  <c r="E62" i="48"/>
  <c r="F62" i="48"/>
  <c r="G62" i="48"/>
  <c r="H62" i="48"/>
  <c r="I62" i="48"/>
  <c r="J62" i="48"/>
  <c r="K62" i="48"/>
  <c r="L62" i="48"/>
  <c r="M62" i="48"/>
  <c r="N62" i="48"/>
  <c r="O62" i="48"/>
  <c r="P62" i="48"/>
  <c r="Q62" i="48"/>
  <c r="R62" i="48"/>
  <c r="S62" i="48"/>
  <c r="T62" i="48"/>
  <c r="U62" i="48"/>
  <c r="V62" i="48"/>
  <c r="W62" i="48"/>
  <c r="X62" i="48"/>
  <c r="Y62" i="48"/>
  <c r="Z62" i="48"/>
  <c r="AA62" i="48"/>
  <c r="AB62" i="48"/>
  <c r="AC62" i="48"/>
  <c r="AD62" i="48"/>
  <c r="AE62" i="48"/>
  <c r="AF62" i="48"/>
  <c r="AG62" i="48"/>
  <c r="AH62" i="48"/>
  <c r="AI62" i="48"/>
  <c r="AJ62" i="48"/>
  <c r="AK62" i="48"/>
  <c r="AL62" i="48"/>
  <c r="AM62" i="48"/>
  <c r="AN62" i="48"/>
  <c r="AO62" i="48"/>
  <c r="AP62" i="48"/>
  <c r="AQ62" i="48"/>
  <c r="AR62" i="48"/>
  <c r="AS62" i="48"/>
  <c r="AT62" i="48"/>
  <c r="AU62" i="48"/>
  <c r="AV62" i="48"/>
  <c r="AW62" i="48"/>
  <c r="AX62" i="48"/>
  <c r="AY62" i="48"/>
  <c r="AZ62" i="48"/>
  <c r="BA62" i="48"/>
  <c r="BB62" i="48"/>
  <c r="BC62" i="48"/>
  <c r="BD62" i="48"/>
  <c r="BE62" i="48"/>
  <c r="BF62" i="48"/>
  <c r="BG62" i="48"/>
  <c r="BH62" i="48"/>
  <c r="BI62" i="48"/>
  <c r="BJ62" i="48"/>
  <c r="BK62" i="48"/>
  <c r="BL62" i="48"/>
  <c r="BM62" i="48"/>
  <c r="BN62" i="48"/>
  <c r="BO62" i="48"/>
  <c r="BP62" i="48"/>
  <c r="BQ62" i="48"/>
  <c r="BR62" i="48"/>
  <c r="BS62" i="48"/>
  <c r="BT62" i="48"/>
  <c r="BU62" i="48"/>
  <c r="BV62" i="48"/>
  <c r="BW62" i="48"/>
  <c r="BX62" i="48"/>
  <c r="BY62" i="48"/>
  <c r="BZ62" i="48"/>
  <c r="CA62" i="48"/>
  <c r="CB62" i="48"/>
  <c r="CC62" i="48"/>
  <c r="CD62" i="48"/>
  <c r="CE62" i="48"/>
  <c r="CF62" i="48"/>
  <c r="CG62" i="48"/>
  <c r="C63" i="48"/>
  <c r="D63" i="48"/>
  <c r="E63" i="48"/>
  <c r="F63" i="48"/>
  <c r="G63" i="48"/>
  <c r="H63" i="48"/>
  <c r="I63" i="48"/>
  <c r="J63" i="48"/>
  <c r="K63" i="48"/>
  <c r="L63" i="48"/>
  <c r="M63" i="48"/>
  <c r="N63" i="48"/>
  <c r="O63" i="48"/>
  <c r="P63" i="48"/>
  <c r="Q63" i="48"/>
  <c r="R63" i="48"/>
  <c r="S63" i="48"/>
  <c r="T63" i="48"/>
  <c r="U63" i="48"/>
  <c r="V63" i="48"/>
  <c r="W63" i="48"/>
  <c r="X63" i="48"/>
  <c r="Y63" i="48"/>
  <c r="Z63" i="48"/>
  <c r="AA63" i="48"/>
  <c r="AB63" i="48"/>
  <c r="AC63" i="48"/>
  <c r="AD63" i="48"/>
  <c r="AE63" i="48"/>
  <c r="AF63" i="48"/>
  <c r="AG63" i="48"/>
  <c r="AH63" i="48"/>
  <c r="AI63" i="48"/>
  <c r="AJ63" i="48"/>
  <c r="AK63" i="48"/>
  <c r="AL63" i="48"/>
  <c r="AM63" i="48"/>
  <c r="AN63" i="48"/>
  <c r="AO63" i="48"/>
  <c r="AP63" i="48"/>
  <c r="AQ63" i="48"/>
  <c r="AR63" i="48"/>
  <c r="AS63" i="48"/>
  <c r="AT63" i="48"/>
  <c r="AU63" i="48"/>
  <c r="AV63" i="48"/>
  <c r="AW63" i="48"/>
  <c r="AX63" i="48"/>
  <c r="AY63" i="48"/>
  <c r="AZ63" i="48"/>
  <c r="BA63" i="48"/>
  <c r="BB63" i="48"/>
  <c r="BC63" i="48"/>
  <c r="BD63" i="48"/>
  <c r="BE63" i="48"/>
  <c r="BF63" i="48"/>
  <c r="BG63" i="48"/>
  <c r="BH63" i="48"/>
  <c r="BI63" i="48"/>
  <c r="BJ63" i="48"/>
  <c r="BK63" i="48"/>
  <c r="BL63" i="48"/>
  <c r="BM63" i="48"/>
  <c r="BN63" i="48"/>
  <c r="BO63" i="48"/>
  <c r="BP63" i="48"/>
  <c r="BQ63" i="48"/>
  <c r="BR63" i="48"/>
  <c r="BS63" i="48"/>
  <c r="BT63" i="48"/>
  <c r="BU63" i="48"/>
  <c r="BV63" i="48"/>
  <c r="BW63" i="48"/>
  <c r="BX63" i="48"/>
  <c r="BY63" i="48"/>
  <c r="BZ63" i="48"/>
  <c r="CA63" i="48"/>
  <c r="CB63" i="48"/>
  <c r="CC63" i="48"/>
  <c r="CD63" i="48"/>
  <c r="CE63" i="48"/>
  <c r="CF63" i="48"/>
  <c r="CG63" i="48"/>
  <c r="C64" i="48"/>
  <c r="D64" i="48"/>
  <c r="E64" i="48"/>
  <c r="F64" i="48"/>
  <c r="G64" i="48"/>
  <c r="H64" i="48"/>
  <c r="I64" i="48"/>
  <c r="J64" i="48"/>
  <c r="K64" i="48"/>
  <c r="L64" i="48"/>
  <c r="M64" i="48"/>
  <c r="N64" i="48"/>
  <c r="O64" i="48"/>
  <c r="P64" i="48"/>
  <c r="Q64" i="48"/>
  <c r="R64" i="48"/>
  <c r="S64" i="48"/>
  <c r="T64" i="48"/>
  <c r="U64" i="48"/>
  <c r="V64" i="48"/>
  <c r="W64" i="48"/>
  <c r="X64" i="48"/>
  <c r="Y64" i="48"/>
  <c r="Z64" i="48"/>
  <c r="AA64" i="48"/>
  <c r="AB64" i="48"/>
  <c r="AC64" i="48"/>
  <c r="AD64" i="48"/>
  <c r="AE64" i="48"/>
  <c r="AF64" i="48"/>
  <c r="AG64" i="48"/>
  <c r="AH64" i="48"/>
  <c r="AI64" i="48"/>
  <c r="AJ64" i="48"/>
  <c r="AK64" i="48"/>
  <c r="AL64" i="48"/>
  <c r="AM64" i="48"/>
  <c r="AN64" i="48"/>
  <c r="AO64" i="48"/>
  <c r="AP64" i="48"/>
  <c r="AQ64" i="48"/>
  <c r="AR64" i="48"/>
  <c r="AS64" i="48"/>
  <c r="AT64" i="48"/>
  <c r="AU64" i="48"/>
  <c r="AV64" i="48"/>
  <c r="AW64" i="48"/>
  <c r="AX64" i="48"/>
  <c r="AY64" i="48"/>
  <c r="AZ64" i="48"/>
  <c r="BA64" i="48"/>
  <c r="BB64" i="48"/>
  <c r="BC64" i="48"/>
  <c r="BD64" i="48"/>
  <c r="BE64" i="48"/>
  <c r="BF64" i="48"/>
  <c r="BG64" i="48"/>
  <c r="BH64" i="48"/>
  <c r="BI64" i="48"/>
  <c r="BJ64" i="48"/>
  <c r="BK64" i="48"/>
  <c r="BL64" i="48"/>
  <c r="BM64" i="48"/>
  <c r="BN64" i="48"/>
  <c r="BO64" i="48"/>
  <c r="BP64" i="48"/>
  <c r="BQ64" i="48"/>
  <c r="BR64" i="48"/>
  <c r="BS64" i="48"/>
  <c r="BT64" i="48"/>
  <c r="BU64" i="48"/>
  <c r="BV64" i="48"/>
  <c r="BW64" i="48"/>
  <c r="BX64" i="48"/>
  <c r="BY64" i="48"/>
  <c r="BZ64" i="48"/>
  <c r="CA64" i="48"/>
  <c r="CB64" i="48"/>
  <c r="CC64" i="48"/>
  <c r="CD64" i="48"/>
  <c r="CE64" i="48"/>
  <c r="CF64" i="48"/>
  <c r="CG64" i="48"/>
  <c r="C65" i="48"/>
  <c r="D65" i="48"/>
  <c r="E65" i="48"/>
  <c r="F65" i="48"/>
  <c r="G65" i="48"/>
  <c r="H65" i="48"/>
  <c r="I65" i="48"/>
  <c r="J65" i="48"/>
  <c r="K65" i="48"/>
  <c r="L65" i="48"/>
  <c r="M65" i="48"/>
  <c r="N65" i="48"/>
  <c r="O65" i="48"/>
  <c r="P65" i="48"/>
  <c r="Q65" i="48"/>
  <c r="R65" i="48"/>
  <c r="S65" i="48"/>
  <c r="T65" i="48"/>
  <c r="U65" i="48"/>
  <c r="V65" i="48"/>
  <c r="W65" i="48"/>
  <c r="X65" i="48"/>
  <c r="Y65" i="48"/>
  <c r="Z65" i="48"/>
  <c r="AA65" i="48"/>
  <c r="AB65" i="48"/>
  <c r="AC65" i="48"/>
  <c r="AD65" i="48"/>
  <c r="AE65" i="48"/>
  <c r="AF65" i="48"/>
  <c r="AG65" i="48"/>
  <c r="AH65" i="48"/>
  <c r="AI65" i="48"/>
  <c r="AJ65" i="48"/>
  <c r="AK65" i="48"/>
  <c r="AL65" i="48"/>
  <c r="AM65" i="48"/>
  <c r="AN65" i="48"/>
  <c r="AO65" i="48"/>
  <c r="AP65" i="48"/>
  <c r="AQ65" i="48"/>
  <c r="AR65" i="48"/>
  <c r="AS65" i="48"/>
  <c r="AT65" i="48"/>
  <c r="AU65" i="48"/>
  <c r="AV65" i="48"/>
  <c r="AW65" i="48"/>
  <c r="AX65" i="48"/>
  <c r="AY65" i="48"/>
  <c r="AZ65" i="48"/>
  <c r="BA65" i="48"/>
  <c r="BB65" i="48"/>
  <c r="BC65" i="48"/>
  <c r="BD65" i="48"/>
  <c r="BE65" i="48"/>
  <c r="BF65" i="48"/>
  <c r="BG65" i="48"/>
  <c r="BH65" i="48"/>
  <c r="BI65" i="48"/>
  <c r="BJ65" i="48"/>
  <c r="BK65" i="48"/>
  <c r="BL65" i="48"/>
  <c r="BM65" i="48"/>
  <c r="BN65" i="48"/>
  <c r="BO65" i="48"/>
  <c r="BP65" i="48"/>
  <c r="BQ65" i="48"/>
  <c r="BR65" i="48"/>
  <c r="BS65" i="48"/>
  <c r="BT65" i="48"/>
  <c r="BU65" i="48"/>
  <c r="BV65" i="48"/>
  <c r="BW65" i="48"/>
  <c r="BX65" i="48"/>
  <c r="BY65" i="48"/>
  <c r="BZ65" i="48"/>
  <c r="CA65" i="48"/>
  <c r="CB65" i="48"/>
  <c r="CC65" i="48"/>
  <c r="CD65" i="48"/>
  <c r="CE65" i="48"/>
  <c r="CF65" i="48"/>
  <c r="CG65" i="48"/>
  <c r="C66" i="48"/>
  <c r="D66" i="48"/>
  <c r="E66" i="48"/>
  <c r="F66" i="48"/>
  <c r="G66" i="48"/>
  <c r="H66" i="48"/>
  <c r="I66" i="48"/>
  <c r="J66" i="48"/>
  <c r="K66" i="48"/>
  <c r="L66" i="48"/>
  <c r="M66" i="48"/>
  <c r="N66" i="48"/>
  <c r="O66" i="48"/>
  <c r="P66" i="48"/>
  <c r="Q66" i="48"/>
  <c r="R66" i="48"/>
  <c r="S66" i="48"/>
  <c r="T66" i="48"/>
  <c r="U66" i="48"/>
  <c r="V66" i="48"/>
  <c r="W66" i="48"/>
  <c r="X66" i="48"/>
  <c r="Y66" i="48"/>
  <c r="Z66" i="48"/>
  <c r="AA66" i="48"/>
  <c r="AB66" i="48"/>
  <c r="AC66" i="48"/>
  <c r="AD66" i="48"/>
  <c r="AE66" i="48"/>
  <c r="AF66" i="48"/>
  <c r="AG66" i="48"/>
  <c r="AH66" i="48"/>
  <c r="AI66" i="48"/>
  <c r="AJ66" i="48"/>
  <c r="AK66" i="48"/>
  <c r="AL66" i="48"/>
  <c r="AM66" i="48"/>
  <c r="AN66" i="48"/>
  <c r="AO66" i="48"/>
  <c r="AP66" i="48"/>
  <c r="AQ66" i="48"/>
  <c r="AR66" i="48"/>
  <c r="AS66" i="48"/>
  <c r="AT66" i="48"/>
  <c r="AU66" i="48"/>
  <c r="AV66" i="48"/>
  <c r="AW66" i="48"/>
  <c r="AX66" i="48"/>
  <c r="AY66" i="48"/>
  <c r="AZ66" i="48"/>
  <c r="BA66" i="48"/>
  <c r="BB66" i="48"/>
  <c r="BC66" i="48"/>
  <c r="BD66" i="48"/>
  <c r="BE66" i="48"/>
  <c r="BF66" i="48"/>
  <c r="BG66" i="48"/>
  <c r="BH66" i="48"/>
  <c r="BI66" i="48"/>
  <c r="BJ66" i="48"/>
  <c r="BK66" i="48"/>
  <c r="BL66" i="48"/>
  <c r="BM66" i="48"/>
  <c r="BN66" i="48"/>
  <c r="BO66" i="48"/>
  <c r="BP66" i="48"/>
  <c r="BQ66" i="48"/>
  <c r="BR66" i="48"/>
  <c r="BS66" i="48"/>
  <c r="BT66" i="48"/>
  <c r="BU66" i="48"/>
  <c r="BV66" i="48"/>
  <c r="BW66" i="48"/>
  <c r="BX66" i="48"/>
  <c r="BY66" i="48"/>
  <c r="BZ66" i="48"/>
  <c r="CA66" i="48"/>
  <c r="CB66" i="48"/>
  <c r="CC66" i="48"/>
  <c r="CD66" i="48"/>
  <c r="CE66" i="48"/>
  <c r="CF66" i="48"/>
  <c r="CG66" i="48"/>
  <c r="C67" i="48"/>
  <c r="D67" i="48"/>
  <c r="E67" i="48"/>
  <c r="F67" i="48"/>
  <c r="G67" i="48"/>
  <c r="H67" i="48"/>
  <c r="I67" i="48"/>
  <c r="J67" i="48"/>
  <c r="K67" i="48"/>
  <c r="L67" i="48"/>
  <c r="M67" i="48"/>
  <c r="N67" i="48"/>
  <c r="O67" i="48"/>
  <c r="P67" i="48"/>
  <c r="Q67" i="48"/>
  <c r="R67" i="48"/>
  <c r="S67" i="48"/>
  <c r="T67" i="48"/>
  <c r="U67" i="48"/>
  <c r="V67" i="48"/>
  <c r="W67" i="48"/>
  <c r="X67" i="48"/>
  <c r="Y67" i="48"/>
  <c r="Z67" i="48"/>
  <c r="AA67" i="48"/>
  <c r="AB67" i="48"/>
  <c r="AC67" i="48"/>
  <c r="AD67" i="48"/>
  <c r="AE67" i="48"/>
  <c r="AF67" i="48"/>
  <c r="AG67" i="48"/>
  <c r="AH67" i="48"/>
  <c r="AI67" i="48"/>
  <c r="AJ67" i="48"/>
  <c r="AK67" i="48"/>
  <c r="AL67" i="48"/>
  <c r="AM67" i="48"/>
  <c r="AN67" i="48"/>
  <c r="AO67" i="48"/>
  <c r="AP67" i="48"/>
  <c r="AQ67" i="48"/>
  <c r="AR67" i="48"/>
  <c r="AS67" i="48"/>
  <c r="AT67" i="48"/>
  <c r="AU67" i="48"/>
  <c r="AV67" i="48"/>
  <c r="AW67" i="48"/>
  <c r="AX67" i="48"/>
  <c r="AY67" i="48"/>
  <c r="AZ67" i="48"/>
  <c r="BA67" i="48"/>
  <c r="BB67" i="48"/>
  <c r="BC67" i="48"/>
  <c r="BD67" i="48"/>
  <c r="BE67" i="48"/>
  <c r="BF67" i="48"/>
  <c r="BG67" i="48"/>
  <c r="BH67" i="48"/>
  <c r="BI67" i="48"/>
  <c r="BJ67" i="48"/>
  <c r="BK67" i="48"/>
  <c r="BL67" i="48"/>
  <c r="BM67" i="48"/>
  <c r="BN67" i="48"/>
  <c r="BO67" i="48"/>
  <c r="BP67" i="48"/>
  <c r="BQ67" i="48"/>
  <c r="BR67" i="48"/>
  <c r="BS67" i="48"/>
  <c r="BT67" i="48"/>
  <c r="BU67" i="48"/>
  <c r="BV67" i="48"/>
  <c r="BW67" i="48"/>
  <c r="BX67" i="48"/>
  <c r="BY67" i="48"/>
  <c r="BZ67" i="48"/>
  <c r="CA67" i="48"/>
  <c r="CB67" i="48"/>
  <c r="CC67" i="48"/>
  <c r="CD67" i="48"/>
  <c r="CE67" i="48"/>
  <c r="CF67" i="48"/>
  <c r="CG67" i="48"/>
  <c r="C68" i="48"/>
  <c r="D68" i="48"/>
  <c r="E68" i="48"/>
  <c r="F68" i="48"/>
  <c r="G68" i="48"/>
  <c r="H68" i="48"/>
  <c r="I68" i="48"/>
  <c r="J68" i="48"/>
  <c r="K68" i="48"/>
  <c r="L68" i="48"/>
  <c r="M68" i="48"/>
  <c r="N68" i="48"/>
  <c r="O68" i="48"/>
  <c r="P68" i="48"/>
  <c r="Q68" i="48"/>
  <c r="R68" i="48"/>
  <c r="S68" i="48"/>
  <c r="T68" i="48"/>
  <c r="U68" i="48"/>
  <c r="V68" i="48"/>
  <c r="W68" i="48"/>
  <c r="X68" i="48"/>
  <c r="Y68" i="48"/>
  <c r="Z68" i="48"/>
  <c r="AA68" i="48"/>
  <c r="AB68" i="48"/>
  <c r="AC68" i="48"/>
  <c r="AD68" i="48"/>
  <c r="AE68" i="48"/>
  <c r="AF68" i="48"/>
  <c r="AG68" i="48"/>
  <c r="AH68" i="48"/>
  <c r="AI68" i="48"/>
  <c r="AJ68" i="48"/>
  <c r="AK68" i="48"/>
  <c r="AL68" i="48"/>
  <c r="AM68" i="48"/>
  <c r="AN68" i="48"/>
  <c r="AO68" i="48"/>
  <c r="AP68" i="48"/>
  <c r="AQ68" i="48"/>
  <c r="AR68" i="48"/>
  <c r="AS68" i="48"/>
  <c r="AT68" i="48"/>
  <c r="AU68" i="48"/>
  <c r="AV68" i="48"/>
  <c r="AW68" i="48"/>
  <c r="AX68" i="48"/>
  <c r="AY68" i="48"/>
  <c r="AZ68" i="48"/>
  <c r="BA68" i="48"/>
  <c r="BB68" i="48"/>
  <c r="BC68" i="48"/>
  <c r="BD68" i="48"/>
  <c r="BE68" i="48"/>
  <c r="BF68" i="48"/>
  <c r="BG68" i="48"/>
  <c r="BH68" i="48"/>
  <c r="BI68" i="48"/>
  <c r="BJ68" i="48"/>
  <c r="BK68" i="48"/>
  <c r="BL68" i="48"/>
  <c r="BM68" i="48"/>
  <c r="BN68" i="48"/>
  <c r="BO68" i="48"/>
  <c r="BP68" i="48"/>
  <c r="BQ68" i="48"/>
  <c r="BR68" i="48"/>
  <c r="BS68" i="48"/>
  <c r="BT68" i="48"/>
  <c r="BU68" i="48"/>
  <c r="BV68" i="48"/>
  <c r="BW68" i="48"/>
  <c r="BX68" i="48"/>
  <c r="BY68" i="48"/>
  <c r="BZ68" i="48"/>
  <c r="CA68" i="48"/>
  <c r="CB68" i="48"/>
  <c r="CC68" i="48"/>
  <c r="CD68" i="48"/>
  <c r="CE68" i="48"/>
  <c r="CF68" i="48"/>
  <c r="CG68" i="48"/>
  <c r="C69" i="48"/>
  <c r="D69" i="48"/>
  <c r="E69" i="48"/>
  <c r="F69" i="48"/>
  <c r="G69" i="48"/>
  <c r="H69" i="48"/>
  <c r="I69" i="48"/>
  <c r="J69" i="48"/>
  <c r="K69" i="48"/>
  <c r="L69" i="48"/>
  <c r="M69" i="48"/>
  <c r="N69" i="48"/>
  <c r="O69" i="48"/>
  <c r="P69" i="48"/>
  <c r="Q69" i="48"/>
  <c r="R69" i="48"/>
  <c r="S69" i="48"/>
  <c r="T69" i="48"/>
  <c r="U69" i="48"/>
  <c r="V69" i="48"/>
  <c r="W69" i="48"/>
  <c r="X69" i="48"/>
  <c r="Y69" i="48"/>
  <c r="Z69" i="48"/>
  <c r="AA69" i="48"/>
  <c r="AB69" i="48"/>
  <c r="AC69" i="48"/>
  <c r="AD69" i="48"/>
  <c r="AE69" i="48"/>
  <c r="AF69" i="48"/>
  <c r="AG69" i="48"/>
  <c r="AH69" i="48"/>
  <c r="AI69" i="48"/>
  <c r="AJ69" i="48"/>
  <c r="AK69" i="48"/>
  <c r="AL69" i="48"/>
  <c r="AM69" i="48"/>
  <c r="AN69" i="48"/>
  <c r="AO69" i="48"/>
  <c r="AP69" i="48"/>
  <c r="AQ69" i="48"/>
  <c r="AR69" i="48"/>
  <c r="AS69" i="48"/>
  <c r="AT69" i="48"/>
  <c r="AU69" i="48"/>
  <c r="AV69" i="48"/>
  <c r="AW69" i="48"/>
  <c r="AX69" i="48"/>
  <c r="AY69" i="48"/>
  <c r="AZ69" i="48"/>
  <c r="BA69" i="48"/>
  <c r="BB69" i="48"/>
  <c r="BC69" i="48"/>
  <c r="BD69" i="48"/>
  <c r="BE69" i="48"/>
  <c r="BF69" i="48"/>
  <c r="BG69" i="48"/>
  <c r="BH69" i="48"/>
  <c r="BI69" i="48"/>
  <c r="BJ69" i="48"/>
  <c r="BK69" i="48"/>
  <c r="BL69" i="48"/>
  <c r="BM69" i="48"/>
  <c r="BN69" i="48"/>
  <c r="BO69" i="48"/>
  <c r="BP69" i="48"/>
  <c r="BQ69" i="48"/>
  <c r="BR69" i="48"/>
  <c r="BS69" i="48"/>
  <c r="BT69" i="48"/>
  <c r="BU69" i="48"/>
  <c r="BV69" i="48"/>
  <c r="BW69" i="48"/>
  <c r="BX69" i="48"/>
  <c r="BY69" i="48"/>
  <c r="BZ69" i="48"/>
  <c r="CA69" i="48"/>
  <c r="CB69" i="48"/>
  <c r="CC69" i="48"/>
  <c r="CD69" i="48"/>
  <c r="CE69" i="48"/>
  <c r="CF69" i="48"/>
  <c r="CG69" i="48"/>
  <c r="C70" i="48"/>
  <c r="D70" i="48"/>
  <c r="E70" i="48"/>
  <c r="F70" i="48"/>
  <c r="G70" i="48"/>
  <c r="H70" i="48"/>
  <c r="I70" i="48"/>
  <c r="J70" i="48"/>
  <c r="K70" i="48"/>
  <c r="L70" i="48"/>
  <c r="M70" i="48"/>
  <c r="N70" i="48"/>
  <c r="O70" i="48"/>
  <c r="P70" i="48"/>
  <c r="Q70" i="48"/>
  <c r="R70" i="48"/>
  <c r="S70" i="48"/>
  <c r="T70" i="48"/>
  <c r="U70" i="48"/>
  <c r="V70" i="48"/>
  <c r="W70" i="48"/>
  <c r="X70" i="48"/>
  <c r="Y70" i="48"/>
  <c r="Z70" i="48"/>
  <c r="AA70" i="48"/>
  <c r="AB70" i="48"/>
  <c r="AC70" i="48"/>
  <c r="AD70" i="48"/>
  <c r="AE70" i="48"/>
  <c r="AF70" i="48"/>
  <c r="AG70" i="48"/>
  <c r="AH70" i="48"/>
  <c r="AI70" i="48"/>
  <c r="AJ70" i="48"/>
  <c r="AK70" i="48"/>
  <c r="AL70" i="48"/>
  <c r="AM70" i="48"/>
  <c r="AN70" i="48"/>
  <c r="AO70" i="48"/>
  <c r="AP70" i="48"/>
  <c r="AQ70" i="48"/>
  <c r="AR70" i="48"/>
  <c r="AS70" i="48"/>
  <c r="AT70" i="48"/>
  <c r="AU70" i="48"/>
  <c r="AV70" i="48"/>
  <c r="AW70" i="48"/>
  <c r="AX70" i="48"/>
  <c r="AY70" i="48"/>
  <c r="AZ70" i="48"/>
  <c r="BA70" i="48"/>
  <c r="BB70" i="48"/>
  <c r="BC70" i="48"/>
  <c r="BD70" i="48"/>
  <c r="BE70" i="48"/>
  <c r="BF70" i="48"/>
  <c r="BG70" i="48"/>
  <c r="BH70" i="48"/>
  <c r="BI70" i="48"/>
  <c r="BJ70" i="48"/>
  <c r="BK70" i="48"/>
  <c r="BL70" i="48"/>
  <c r="BM70" i="48"/>
  <c r="BN70" i="48"/>
  <c r="BO70" i="48"/>
  <c r="BP70" i="48"/>
  <c r="BQ70" i="48"/>
  <c r="BR70" i="48"/>
  <c r="BS70" i="48"/>
  <c r="BT70" i="48"/>
  <c r="BU70" i="48"/>
  <c r="BV70" i="48"/>
  <c r="BW70" i="48"/>
  <c r="BX70" i="48"/>
  <c r="BY70" i="48"/>
  <c r="BZ70" i="48"/>
  <c r="CA70" i="48"/>
  <c r="CB70" i="48"/>
  <c r="CC70" i="48"/>
  <c r="CD70" i="48"/>
  <c r="CE70" i="48"/>
  <c r="CF70" i="48"/>
  <c r="CG70" i="48"/>
  <c r="C71" i="48"/>
  <c r="D71" i="48"/>
  <c r="E71" i="48"/>
  <c r="F71" i="48"/>
  <c r="G71" i="48"/>
  <c r="H71" i="48"/>
  <c r="I71" i="48"/>
  <c r="J71" i="48"/>
  <c r="K71" i="48"/>
  <c r="L71" i="48"/>
  <c r="M71" i="48"/>
  <c r="N71" i="48"/>
  <c r="O71" i="48"/>
  <c r="P71" i="48"/>
  <c r="Q71" i="48"/>
  <c r="R71" i="48"/>
  <c r="S71" i="48"/>
  <c r="T71" i="48"/>
  <c r="U71" i="48"/>
  <c r="V71" i="48"/>
  <c r="W71" i="48"/>
  <c r="X71" i="48"/>
  <c r="Y71" i="48"/>
  <c r="Z71" i="48"/>
  <c r="AA71" i="48"/>
  <c r="AB71" i="48"/>
  <c r="AC71" i="48"/>
  <c r="AD71" i="48"/>
  <c r="AE71" i="48"/>
  <c r="AF71" i="48"/>
  <c r="AG71" i="48"/>
  <c r="AH71" i="48"/>
  <c r="AI71" i="48"/>
  <c r="AJ71" i="48"/>
  <c r="AK71" i="48"/>
  <c r="AL71" i="48"/>
  <c r="AM71" i="48"/>
  <c r="AN71" i="48"/>
  <c r="AO71" i="48"/>
  <c r="AP71" i="48"/>
  <c r="AQ71" i="48"/>
  <c r="AR71" i="48"/>
  <c r="AS71" i="48"/>
  <c r="AT71" i="48"/>
  <c r="AU71" i="48"/>
  <c r="AV71" i="48"/>
  <c r="AW71" i="48"/>
  <c r="AX71" i="48"/>
  <c r="AY71" i="48"/>
  <c r="AZ71" i="48"/>
  <c r="BA71" i="48"/>
  <c r="BB71" i="48"/>
  <c r="BC71" i="48"/>
  <c r="BD71" i="48"/>
  <c r="BE71" i="48"/>
  <c r="BF71" i="48"/>
  <c r="BG71" i="48"/>
  <c r="BH71" i="48"/>
  <c r="BI71" i="48"/>
  <c r="BJ71" i="48"/>
  <c r="BK71" i="48"/>
  <c r="BL71" i="48"/>
  <c r="BM71" i="48"/>
  <c r="BN71" i="48"/>
  <c r="BO71" i="48"/>
  <c r="BP71" i="48"/>
  <c r="BQ71" i="48"/>
  <c r="BR71" i="48"/>
  <c r="BS71" i="48"/>
  <c r="BT71" i="48"/>
  <c r="BU71" i="48"/>
  <c r="BV71" i="48"/>
  <c r="BW71" i="48"/>
  <c r="BX71" i="48"/>
  <c r="BY71" i="48"/>
  <c r="BZ71" i="48"/>
  <c r="CA71" i="48"/>
  <c r="CB71" i="48"/>
  <c r="CC71" i="48"/>
  <c r="CD71" i="48"/>
  <c r="CE71" i="48"/>
  <c r="CF71" i="48"/>
  <c r="CG71" i="48"/>
  <c r="C72" i="48"/>
  <c r="D72" i="48"/>
  <c r="E72" i="48"/>
  <c r="F72" i="48"/>
  <c r="G72" i="48"/>
  <c r="H72" i="48"/>
  <c r="I72" i="48"/>
  <c r="J72" i="48"/>
  <c r="K72" i="48"/>
  <c r="L72" i="48"/>
  <c r="M72" i="48"/>
  <c r="N72" i="48"/>
  <c r="O72" i="48"/>
  <c r="P72" i="48"/>
  <c r="Q72" i="48"/>
  <c r="R72" i="48"/>
  <c r="S72" i="48"/>
  <c r="T72" i="48"/>
  <c r="U72" i="48"/>
  <c r="V72" i="48"/>
  <c r="W72" i="48"/>
  <c r="X72" i="48"/>
  <c r="Y72" i="48"/>
  <c r="Z72" i="48"/>
  <c r="AA72" i="48"/>
  <c r="AB72" i="48"/>
  <c r="AC72" i="48"/>
  <c r="AD72" i="48"/>
  <c r="AE72" i="48"/>
  <c r="AF72" i="48"/>
  <c r="AG72" i="48"/>
  <c r="AH72" i="48"/>
  <c r="AI72" i="48"/>
  <c r="AJ72" i="48"/>
  <c r="AK72" i="48"/>
  <c r="AL72" i="48"/>
  <c r="AM72" i="48"/>
  <c r="AN72" i="48"/>
  <c r="AO72" i="48"/>
  <c r="AP72" i="48"/>
  <c r="AQ72" i="48"/>
  <c r="AR72" i="48"/>
  <c r="AS72" i="48"/>
  <c r="AT72" i="48"/>
  <c r="AU72" i="48"/>
  <c r="AV72" i="48"/>
  <c r="AW72" i="48"/>
  <c r="AX72" i="48"/>
  <c r="AY72" i="48"/>
  <c r="AZ72" i="48"/>
  <c r="BA72" i="48"/>
  <c r="BB72" i="48"/>
  <c r="BC72" i="48"/>
  <c r="BD72" i="48"/>
  <c r="BE72" i="48"/>
  <c r="BF72" i="48"/>
  <c r="BG72" i="48"/>
  <c r="BH72" i="48"/>
  <c r="BI72" i="48"/>
  <c r="BJ72" i="48"/>
  <c r="BK72" i="48"/>
  <c r="BL72" i="48"/>
  <c r="BM72" i="48"/>
  <c r="BN72" i="48"/>
  <c r="BO72" i="48"/>
  <c r="BP72" i="48"/>
  <c r="BQ72" i="48"/>
  <c r="BR72" i="48"/>
  <c r="BS72" i="48"/>
  <c r="BT72" i="48"/>
  <c r="BU72" i="48"/>
  <c r="BV72" i="48"/>
  <c r="BW72" i="48"/>
  <c r="BX72" i="48"/>
  <c r="BY72" i="48"/>
  <c r="BZ72" i="48"/>
  <c r="CA72" i="48"/>
  <c r="CB72" i="48"/>
  <c r="CC72" i="48"/>
  <c r="CD72" i="48"/>
  <c r="CE72" i="48"/>
  <c r="CF72" i="48"/>
  <c r="CG72" i="48"/>
  <c r="C73" i="48"/>
  <c r="D73" i="48"/>
  <c r="E73" i="48"/>
  <c r="F73" i="48"/>
  <c r="G73" i="48"/>
  <c r="H73" i="48"/>
  <c r="I73" i="48"/>
  <c r="J73" i="48"/>
  <c r="K73" i="48"/>
  <c r="L73" i="48"/>
  <c r="M73" i="48"/>
  <c r="N73" i="48"/>
  <c r="O73" i="48"/>
  <c r="P73" i="48"/>
  <c r="Q73" i="48"/>
  <c r="R73" i="48"/>
  <c r="S73" i="48"/>
  <c r="T73" i="48"/>
  <c r="U73" i="48"/>
  <c r="V73" i="48"/>
  <c r="W73" i="48"/>
  <c r="X73" i="48"/>
  <c r="Y73" i="48"/>
  <c r="Z73" i="48"/>
  <c r="AA73" i="48"/>
  <c r="AB73" i="48"/>
  <c r="AC73" i="48"/>
  <c r="AD73" i="48"/>
  <c r="AE73" i="48"/>
  <c r="AF73" i="48"/>
  <c r="AG73" i="48"/>
  <c r="AH73" i="48"/>
  <c r="AI73" i="48"/>
  <c r="AJ73" i="48"/>
  <c r="AK73" i="48"/>
  <c r="AL73" i="48"/>
  <c r="AM73" i="48"/>
  <c r="AN73" i="48"/>
  <c r="AO73" i="48"/>
  <c r="AP73" i="48"/>
  <c r="AQ73" i="48"/>
  <c r="AR73" i="48"/>
  <c r="AS73" i="48"/>
  <c r="AT73" i="48"/>
  <c r="AU73" i="48"/>
  <c r="AV73" i="48"/>
  <c r="AW73" i="48"/>
  <c r="AX73" i="48"/>
  <c r="AY73" i="48"/>
  <c r="AZ73" i="48"/>
  <c r="BA73" i="48"/>
  <c r="BB73" i="48"/>
  <c r="BC73" i="48"/>
  <c r="BD73" i="48"/>
  <c r="BE73" i="48"/>
  <c r="BF73" i="48"/>
  <c r="BG73" i="48"/>
  <c r="BH73" i="48"/>
  <c r="BI73" i="48"/>
  <c r="BJ73" i="48"/>
  <c r="BK73" i="48"/>
  <c r="BL73" i="48"/>
  <c r="BM73" i="48"/>
  <c r="BN73" i="48"/>
  <c r="BO73" i="48"/>
  <c r="BP73" i="48"/>
  <c r="BQ73" i="48"/>
  <c r="BR73" i="48"/>
  <c r="BS73" i="48"/>
  <c r="BT73" i="48"/>
  <c r="BU73" i="48"/>
  <c r="BV73" i="48"/>
  <c r="BW73" i="48"/>
  <c r="BX73" i="48"/>
  <c r="BY73" i="48"/>
  <c r="BZ73" i="48"/>
  <c r="CA73" i="48"/>
  <c r="CB73" i="48"/>
  <c r="CC73" i="48"/>
  <c r="CD73" i="48"/>
  <c r="CE73" i="48"/>
  <c r="CF73" i="48"/>
  <c r="CG73" i="48"/>
  <c r="C74" i="48"/>
  <c r="D74" i="48"/>
  <c r="E74" i="48"/>
  <c r="F74" i="48"/>
  <c r="G74" i="48"/>
  <c r="H74" i="48"/>
  <c r="I74" i="48"/>
  <c r="J74" i="48"/>
  <c r="K74" i="48"/>
  <c r="L74" i="48"/>
  <c r="M74" i="48"/>
  <c r="N74" i="48"/>
  <c r="O74" i="48"/>
  <c r="P74" i="48"/>
  <c r="Q74" i="48"/>
  <c r="R74" i="48"/>
  <c r="S74" i="48"/>
  <c r="T74" i="48"/>
  <c r="U74" i="48"/>
  <c r="V74" i="48"/>
  <c r="W74" i="48"/>
  <c r="X74" i="48"/>
  <c r="Y74" i="48"/>
  <c r="Z74" i="48"/>
  <c r="AA74" i="48"/>
  <c r="AB74" i="48"/>
  <c r="AC74" i="48"/>
  <c r="AD74" i="48"/>
  <c r="AE74" i="48"/>
  <c r="AF74" i="48"/>
  <c r="AG74" i="48"/>
  <c r="AH74" i="48"/>
  <c r="AI74" i="48"/>
  <c r="AJ74" i="48"/>
  <c r="AK74" i="48"/>
  <c r="AL74" i="48"/>
  <c r="AM74" i="48"/>
  <c r="AN74" i="48"/>
  <c r="AO74" i="48"/>
  <c r="AP74" i="48"/>
  <c r="AQ74" i="48"/>
  <c r="AR74" i="48"/>
  <c r="AS74" i="48"/>
  <c r="AT74" i="48"/>
  <c r="AU74" i="48"/>
  <c r="AV74" i="48"/>
  <c r="AW74" i="48"/>
  <c r="AX74" i="48"/>
  <c r="AY74" i="48"/>
  <c r="AZ74" i="48"/>
  <c r="BA74" i="48"/>
  <c r="BB74" i="48"/>
  <c r="BC74" i="48"/>
  <c r="BD74" i="48"/>
  <c r="BE74" i="48"/>
  <c r="BF74" i="48"/>
  <c r="BG74" i="48"/>
  <c r="BH74" i="48"/>
  <c r="BI74" i="48"/>
  <c r="BJ74" i="48"/>
  <c r="BK74" i="48"/>
  <c r="BL74" i="48"/>
  <c r="BM74" i="48"/>
  <c r="BN74" i="48"/>
  <c r="BO74" i="48"/>
  <c r="BP74" i="48"/>
  <c r="BQ74" i="48"/>
  <c r="BR74" i="48"/>
  <c r="BS74" i="48"/>
  <c r="BT74" i="48"/>
  <c r="BU74" i="48"/>
  <c r="BV74" i="48"/>
  <c r="BW74" i="48"/>
  <c r="BX74" i="48"/>
  <c r="BY74" i="48"/>
  <c r="BZ74" i="48"/>
  <c r="CA74" i="48"/>
  <c r="CB74" i="48"/>
  <c r="CC74" i="48"/>
  <c r="CD74" i="48"/>
  <c r="CE74" i="48"/>
  <c r="CF74" i="48"/>
  <c r="CG74" i="48"/>
  <c r="C75" i="48"/>
  <c r="D75" i="48"/>
  <c r="E75" i="48"/>
  <c r="F75" i="48"/>
  <c r="G75" i="48"/>
  <c r="H75" i="48"/>
  <c r="I75" i="48"/>
  <c r="J75" i="48"/>
  <c r="K75" i="48"/>
  <c r="L75" i="48"/>
  <c r="M75" i="48"/>
  <c r="N75" i="48"/>
  <c r="O75" i="48"/>
  <c r="P75" i="48"/>
  <c r="Q75" i="48"/>
  <c r="R75" i="48"/>
  <c r="S75" i="48"/>
  <c r="T75" i="48"/>
  <c r="U75" i="48"/>
  <c r="V75" i="48"/>
  <c r="W75" i="48"/>
  <c r="X75" i="48"/>
  <c r="Y75" i="48"/>
  <c r="Z75" i="48"/>
  <c r="AA75" i="48"/>
  <c r="AB75" i="48"/>
  <c r="AC75" i="48"/>
  <c r="AD75" i="48"/>
  <c r="AE75" i="48"/>
  <c r="AF75" i="48"/>
  <c r="AG75" i="48"/>
  <c r="AH75" i="48"/>
  <c r="AI75" i="48"/>
  <c r="AJ75" i="48"/>
  <c r="AK75" i="48"/>
  <c r="AL75" i="48"/>
  <c r="AM75" i="48"/>
  <c r="AN75" i="48"/>
  <c r="AO75" i="48"/>
  <c r="AP75" i="48"/>
  <c r="AQ75" i="48"/>
  <c r="AR75" i="48"/>
  <c r="AS75" i="48"/>
  <c r="AT75" i="48"/>
  <c r="AU75" i="48"/>
  <c r="AV75" i="48"/>
  <c r="AW75" i="48"/>
  <c r="AX75" i="48"/>
  <c r="AY75" i="48"/>
  <c r="AZ75" i="48"/>
  <c r="BA75" i="48"/>
  <c r="BB75" i="48"/>
  <c r="BC75" i="48"/>
  <c r="BD75" i="48"/>
  <c r="BE75" i="48"/>
  <c r="BF75" i="48"/>
  <c r="BG75" i="48"/>
  <c r="BH75" i="48"/>
  <c r="BI75" i="48"/>
  <c r="BJ75" i="48"/>
  <c r="BK75" i="48"/>
  <c r="BL75" i="48"/>
  <c r="BM75" i="48"/>
  <c r="BN75" i="48"/>
  <c r="BO75" i="48"/>
  <c r="BP75" i="48"/>
  <c r="BQ75" i="48"/>
  <c r="BR75" i="48"/>
  <c r="BS75" i="48"/>
  <c r="BT75" i="48"/>
  <c r="BU75" i="48"/>
  <c r="BV75" i="48"/>
  <c r="BW75" i="48"/>
  <c r="BX75" i="48"/>
  <c r="BY75" i="48"/>
  <c r="BZ75" i="48"/>
  <c r="CA75" i="48"/>
  <c r="CB75" i="48"/>
  <c r="CC75" i="48"/>
  <c r="CD75" i="48"/>
  <c r="CE75" i="48"/>
  <c r="CF75" i="48"/>
  <c r="CG75" i="48"/>
  <c r="C76" i="48"/>
  <c r="D76" i="48"/>
  <c r="E76" i="48"/>
  <c r="F76" i="48"/>
  <c r="G76" i="48"/>
  <c r="H76" i="48"/>
  <c r="I76" i="48"/>
  <c r="J76" i="48"/>
  <c r="K76" i="48"/>
  <c r="L76" i="48"/>
  <c r="M76" i="48"/>
  <c r="N76" i="48"/>
  <c r="O76" i="48"/>
  <c r="P76" i="48"/>
  <c r="Q76" i="48"/>
  <c r="R76" i="48"/>
  <c r="S76" i="48"/>
  <c r="T76" i="48"/>
  <c r="U76" i="48"/>
  <c r="V76" i="48"/>
  <c r="W76" i="48"/>
  <c r="X76" i="48"/>
  <c r="Y76" i="48"/>
  <c r="Z76" i="48"/>
  <c r="AA76" i="48"/>
  <c r="AB76" i="48"/>
  <c r="AC76" i="48"/>
  <c r="AD76" i="48"/>
  <c r="AE76" i="48"/>
  <c r="AF76" i="48"/>
  <c r="AG76" i="48"/>
  <c r="AH76" i="48"/>
  <c r="AI76" i="48"/>
  <c r="AJ76" i="48"/>
  <c r="AK76" i="48"/>
  <c r="AL76" i="48"/>
  <c r="AM76" i="48"/>
  <c r="AN76" i="48"/>
  <c r="AO76" i="48"/>
  <c r="AP76" i="48"/>
  <c r="AQ76" i="48"/>
  <c r="AR76" i="48"/>
  <c r="AS76" i="48"/>
  <c r="AT76" i="48"/>
  <c r="AU76" i="48"/>
  <c r="AV76" i="48"/>
  <c r="AW76" i="48"/>
  <c r="AX76" i="48"/>
  <c r="AY76" i="48"/>
  <c r="AZ76" i="48"/>
  <c r="BA76" i="48"/>
  <c r="BB76" i="48"/>
  <c r="BC76" i="48"/>
  <c r="BD76" i="48"/>
  <c r="BE76" i="48"/>
  <c r="BF76" i="48"/>
  <c r="BG76" i="48"/>
  <c r="BH76" i="48"/>
  <c r="BI76" i="48"/>
  <c r="BJ76" i="48"/>
  <c r="BK76" i="48"/>
  <c r="BL76" i="48"/>
  <c r="BM76" i="48"/>
  <c r="BN76" i="48"/>
  <c r="BO76" i="48"/>
  <c r="BP76" i="48"/>
  <c r="BQ76" i="48"/>
  <c r="BR76" i="48"/>
  <c r="BS76" i="48"/>
  <c r="BT76" i="48"/>
  <c r="BU76" i="48"/>
  <c r="BV76" i="48"/>
  <c r="BW76" i="48"/>
  <c r="BX76" i="48"/>
  <c r="BY76" i="48"/>
  <c r="BZ76" i="48"/>
  <c r="CA76" i="48"/>
  <c r="CB76" i="48"/>
  <c r="CC76" i="48"/>
  <c r="CD76" i="48"/>
  <c r="CE76" i="48"/>
  <c r="CF76" i="48"/>
  <c r="CG76" i="48"/>
  <c r="C77" i="48"/>
  <c r="D77" i="48"/>
  <c r="E77" i="48"/>
  <c r="F77" i="48"/>
  <c r="G77" i="48"/>
  <c r="H77" i="48"/>
  <c r="I77" i="48"/>
  <c r="J77" i="48"/>
  <c r="K77" i="48"/>
  <c r="L77" i="48"/>
  <c r="M77" i="48"/>
  <c r="N77" i="48"/>
  <c r="O77" i="48"/>
  <c r="P77" i="48"/>
  <c r="Q77" i="48"/>
  <c r="R77" i="48"/>
  <c r="S77" i="48"/>
  <c r="T77" i="48"/>
  <c r="U77" i="48"/>
  <c r="V77" i="48"/>
  <c r="W77" i="48"/>
  <c r="X77" i="48"/>
  <c r="Y77" i="48"/>
  <c r="Z77" i="48"/>
  <c r="AA77" i="48"/>
  <c r="AB77" i="48"/>
  <c r="AC77" i="48"/>
  <c r="AD77" i="48"/>
  <c r="AE77" i="48"/>
  <c r="AF77" i="48"/>
  <c r="AG77" i="48"/>
  <c r="AH77" i="48"/>
  <c r="AI77" i="48"/>
  <c r="AJ77" i="48"/>
  <c r="AK77" i="48"/>
  <c r="AL77" i="48"/>
  <c r="AM77" i="48"/>
  <c r="AN77" i="48"/>
  <c r="AO77" i="48"/>
  <c r="AP77" i="48"/>
  <c r="AQ77" i="48"/>
  <c r="AR77" i="48"/>
  <c r="AS77" i="48"/>
  <c r="AT77" i="48"/>
  <c r="AU77" i="48"/>
  <c r="AV77" i="48"/>
  <c r="AW77" i="48"/>
  <c r="AX77" i="48"/>
  <c r="AY77" i="48"/>
  <c r="AZ77" i="48"/>
  <c r="BA77" i="48"/>
  <c r="BB77" i="48"/>
  <c r="BC77" i="48"/>
  <c r="BD77" i="48"/>
  <c r="BE77" i="48"/>
  <c r="BF77" i="48"/>
  <c r="BG77" i="48"/>
  <c r="BH77" i="48"/>
  <c r="BI77" i="48"/>
  <c r="BJ77" i="48"/>
  <c r="BK77" i="48"/>
  <c r="BL77" i="48"/>
  <c r="BM77" i="48"/>
  <c r="BN77" i="48"/>
  <c r="BO77" i="48"/>
  <c r="BP77" i="48"/>
  <c r="BQ77" i="48"/>
  <c r="BR77" i="48"/>
  <c r="BS77" i="48"/>
  <c r="BT77" i="48"/>
  <c r="BU77" i="48"/>
  <c r="BV77" i="48"/>
  <c r="BW77" i="48"/>
  <c r="BX77" i="48"/>
  <c r="BY77" i="48"/>
  <c r="BZ77" i="48"/>
  <c r="CA77" i="48"/>
  <c r="CB77" i="48"/>
  <c r="CC77" i="48"/>
  <c r="CD77" i="48"/>
  <c r="CE77" i="48"/>
  <c r="CF77" i="48"/>
  <c r="CG77" i="48"/>
  <c r="C78" i="48"/>
  <c r="D78" i="48"/>
  <c r="E78" i="48"/>
  <c r="F78" i="48"/>
  <c r="G78" i="48"/>
  <c r="H78" i="48"/>
  <c r="I78" i="48"/>
  <c r="J78" i="48"/>
  <c r="K78" i="48"/>
  <c r="L78" i="48"/>
  <c r="M78" i="48"/>
  <c r="N78" i="48"/>
  <c r="O78" i="48"/>
  <c r="P78" i="48"/>
  <c r="Q78" i="48"/>
  <c r="R78" i="48"/>
  <c r="S78" i="48"/>
  <c r="T78" i="48"/>
  <c r="U78" i="48"/>
  <c r="V78" i="48"/>
  <c r="W78" i="48"/>
  <c r="X78" i="48"/>
  <c r="Y78" i="48"/>
  <c r="Z78" i="48"/>
  <c r="AA78" i="48"/>
  <c r="AB78" i="48"/>
  <c r="AC78" i="48"/>
  <c r="AD78" i="48"/>
  <c r="AE78" i="48"/>
  <c r="AF78" i="48"/>
  <c r="AG78" i="48"/>
  <c r="AH78" i="48"/>
  <c r="AI78" i="48"/>
  <c r="AJ78" i="48"/>
  <c r="AK78" i="48"/>
  <c r="AL78" i="48"/>
  <c r="AM78" i="48"/>
  <c r="AN78" i="48"/>
  <c r="AO78" i="48"/>
  <c r="AP78" i="48"/>
  <c r="AQ78" i="48"/>
  <c r="AR78" i="48"/>
  <c r="AS78" i="48"/>
  <c r="AT78" i="48"/>
  <c r="AU78" i="48"/>
  <c r="AV78" i="48"/>
  <c r="AW78" i="48"/>
  <c r="AX78" i="48"/>
  <c r="AY78" i="48"/>
  <c r="AZ78" i="48"/>
  <c r="BA78" i="48"/>
  <c r="BB78" i="48"/>
  <c r="BC78" i="48"/>
  <c r="BD78" i="48"/>
  <c r="BE78" i="48"/>
  <c r="BF78" i="48"/>
  <c r="BG78" i="48"/>
  <c r="BH78" i="48"/>
  <c r="BI78" i="48"/>
  <c r="BJ78" i="48"/>
  <c r="BK78" i="48"/>
  <c r="BL78" i="48"/>
  <c r="BM78" i="48"/>
  <c r="BN78" i="48"/>
  <c r="BO78" i="48"/>
  <c r="BP78" i="48"/>
  <c r="BQ78" i="48"/>
  <c r="BR78" i="48"/>
  <c r="BS78" i="48"/>
  <c r="BT78" i="48"/>
  <c r="BU78" i="48"/>
  <c r="BV78" i="48"/>
  <c r="BW78" i="48"/>
  <c r="BX78" i="48"/>
  <c r="BY78" i="48"/>
  <c r="BZ78" i="48"/>
  <c r="CA78" i="48"/>
  <c r="CB78" i="48"/>
  <c r="CC78" i="48"/>
  <c r="CD78" i="48"/>
  <c r="CE78" i="48"/>
  <c r="CF78" i="48"/>
  <c r="CG78" i="48"/>
  <c r="C79" i="48"/>
  <c r="D79" i="48"/>
  <c r="E79" i="48"/>
  <c r="F79" i="48"/>
  <c r="G79" i="48"/>
  <c r="H79" i="48"/>
  <c r="I79" i="48"/>
  <c r="J79" i="48"/>
  <c r="K79" i="48"/>
  <c r="L79" i="48"/>
  <c r="M79" i="48"/>
  <c r="N79" i="48"/>
  <c r="O79" i="48"/>
  <c r="P79" i="48"/>
  <c r="Q79" i="48"/>
  <c r="R79" i="48"/>
  <c r="S79" i="48"/>
  <c r="T79" i="48"/>
  <c r="U79" i="48"/>
  <c r="V79" i="48"/>
  <c r="W79" i="48"/>
  <c r="X79" i="48"/>
  <c r="Y79" i="48"/>
  <c r="Z79" i="48"/>
  <c r="AA79" i="48"/>
  <c r="AB79" i="48"/>
  <c r="AC79" i="48"/>
  <c r="AD79" i="48"/>
  <c r="AE79" i="48"/>
  <c r="AF79" i="48"/>
  <c r="AG79" i="48"/>
  <c r="AH79" i="48"/>
  <c r="AI79" i="48"/>
  <c r="AJ79" i="48"/>
  <c r="AK79" i="48"/>
  <c r="AL79" i="48"/>
  <c r="AM79" i="48"/>
  <c r="AN79" i="48"/>
  <c r="AO79" i="48"/>
  <c r="AP79" i="48"/>
  <c r="AQ79" i="48"/>
  <c r="AR79" i="48"/>
  <c r="AS79" i="48"/>
  <c r="AT79" i="48"/>
  <c r="AU79" i="48"/>
  <c r="AV79" i="48"/>
  <c r="AW79" i="48"/>
  <c r="AX79" i="48"/>
  <c r="AY79" i="48"/>
  <c r="AZ79" i="48"/>
  <c r="BA79" i="48"/>
  <c r="BB79" i="48"/>
  <c r="BC79" i="48"/>
  <c r="BD79" i="48"/>
  <c r="BE79" i="48"/>
  <c r="BF79" i="48"/>
  <c r="BG79" i="48"/>
  <c r="BH79" i="48"/>
  <c r="BI79" i="48"/>
  <c r="BJ79" i="48"/>
  <c r="BK79" i="48"/>
  <c r="BL79" i="48"/>
  <c r="BM79" i="48"/>
  <c r="BN79" i="48"/>
  <c r="BO79" i="48"/>
  <c r="BP79" i="48"/>
  <c r="BQ79" i="48"/>
  <c r="BR79" i="48"/>
  <c r="BS79" i="48"/>
  <c r="BT79" i="48"/>
  <c r="BU79" i="48"/>
  <c r="BV79" i="48"/>
  <c r="BW79" i="48"/>
  <c r="BX79" i="48"/>
  <c r="BY79" i="48"/>
  <c r="BZ79" i="48"/>
  <c r="CA79" i="48"/>
  <c r="CB79" i="48"/>
  <c r="CC79" i="48"/>
  <c r="CD79" i="48"/>
  <c r="CE79" i="48"/>
  <c r="CF79" i="48"/>
  <c r="CG79" i="48"/>
  <c r="C80" i="48"/>
  <c r="D80" i="48"/>
  <c r="E80" i="48"/>
  <c r="F80" i="48"/>
  <c r="G80" i="48"/>
  <c r="H80" i="48"/>
  <c r="I80" i="48"/>
  <c r="J80" i="48"/>
  <c r="K80" i="48"/>
  <c r="L80" i="48"/>
  <c r="M80" i="48"/>
  <c r="N80" i="48"/>
  <c r="O80" i="48"/>
  <c r="P80" i="48"/>
  <c r="Q80" i="48"/>
  <c r="R80" i="48"/>
  <c r="S80" i="48"/>
  <c r="T80" i="48"/>
  <c r="U80" i="48"/>
  <c r="V80" i="48"/>
  <c r="W80" i="48"/>
  <c r="X80" i="48"/>
  <c r="Y80" i="48"/>
  <c r="Z80" i="48"/>
  <c r="AA80" i="48"/>
  <c r="AB80" i="48"/>
  <c r="AC80" i="48"/>
  <c r="AD80" i="48"/>
  <c r="AE80" i="48"/>
  <c r="AF80" i="48"/>
  <c r="AG80" i="48"/>
  <c r="AH80" i="48"/>
  <c r="AI80" i="48"/>
  <c r="AJ80" i="48"/>
  <c r="AK80" i="48"/>
  <c r="AL80" i="48"/>
  <c r="AM80" i="48"/>
  <c r="AN80" i="48"/>
  <c r="AO80" i="48"/>
  <c r="AP80" i="48"/>
  <c r="AQ80" i="48"/>
  <c r="AR80" i="48"/>
  <c r="AS80" i="48"/>
  <c r="AT80" i="48"/>
  <c r="AU80" i="48"/>
  <c r="AV80" i="48"/>
  <c r="AW80" i="48"/>
  <c r="AX80" i="48"/>
  <c r="AY80" i="48"/>
  <c r="AZ80" i="48"/>
  <c r="BA80" i="48"/>
  <c r="BB80" i="48"/>
  <c r="BC80" i="48"/>
  <c r="BD80" i="48"/>
  <c r="BE80" i="48"/>
  <c r="BF80" i="48"/>
  <c r="BG80" i="48"/>
  <c r="BH80" i="48"/>
  <c r="BI80" i="48"/>
  <c r="BJ80" i="48"/>
  <c r="BK80" i="48"/>
  <c r="BL80" i="48"/>
  <c r="BM80" i="48"/>
  <c r="BN80" i="48"/>
  <c r="BO80" i="48"/>
  <c r="BP80" i="48"/>
  <c r="BQ80" i="48"/>
  <c r="BR80" i="48"/>
  <c r="BS80" i="48"/>
  <c r="BT80" i="48"/>
  <c r="BU80" i="48"/>
  <c r="BV80" i="48"/>
  <c r="BW80" i="48"/>
  <c r="BX80" i="48"/>
  <c r="BY80" i="48"/>
  <c r="BZ80" i="48"/>
  <c r="CA80" i="48"/>
  <c r="CB80" i="48"/>
  <c r="CC80" i="48"/>
  <c r="CD80" i="48"/>
  <c r="CE80" i="48"/>
  <c r="CF80" i="48"/>
  <c r="CG80" i="48"/>
  <c r="C81" i="48"/>
  <c r="D81" i="48"/>
  <c r="E81" i="48"/>
  <c r="F81" i="48"/>
  <c r="G81" i="48"/>
  <c r="H81" i="48"/>
  <c r="I81" i="48"/>
  <c r="J81" i="48"/>
  <c r="K81" i="48"/>
  <c r="L81" i="48"/>
  <c r="M81" i="48"/>
  <c r="N81" i="48"/>
  <c r="O81" i="48"/>
  <c r="P81" i="48"/>
  <c r="Q81" i="48"/>
  <c r="R81" i="48"/>
  <c r="S81" i="48"/>
  <c r="T81" i="48"/>
  <c r="U81" i="48"/>
  <c r="V81" i="48"/>
  <c r="W81" i="48"/>
  <c r="X81" i="48"/>
  <c r="Y81" i="48"/>
  <c r="Z81" i="48"/>
  <c r="AA81" i="48"/>
  <c r="AB81" i="48"/>
  <c r="AC81" i="48"/>
  <c r="AD81" i="48"/>
  <c r="AE81" i="48"/>
  <c r="AF81" i="48"/>
  <c r="AG81" i="48"/>
  <c r="AH81" i="48"/>
  <c r="AI81" i="48"/>
  <c r="AJ81" i="48"/>
  <c r="AK81" i="48"/>
  <c r="AL81" i="48"/>
  <c r="AM81" i="48"/>
  <c r="AN81" i="48"/>
  <c r="AO81" i="48"/>
  <c r="AP81" i="48"/>
  <c r="AQ81" i="48"/>
  <c r="AR81" i="48"/>
  <c r="AS81" i="48"/>
  <c r="AT81" i="48"/>
  <c r="AU81" i="48"/>
  <c r="AV81" i="48"/>
  <c r="AW81" i="48"/>
  <c r="AX81" i="48"/>
  <c r="AY81" i="48"/>
  <c r="AZ81" i="48"/>
  <c r="BA81" i="48"/>
  <c r="BB81" i="48"/>
  <c r="BC81" i="48"/>
  <c r="BD81" i="48"/>
  <c r="BE81" i="48"/>
  <c r="BF81" i="48"/>
  <c r="BG81" i="48"/>
  <c r="BH81" i="48"/>
  <c r="BI81" i="48"/>
  <c r="BJ81" i="48"/>
  <c r="BK81" i="48"/>
  <c r="BL81" i="48"/>
  <c r="BM81" i="48"/>
  <c r="BN81" i="48"/>
  <c r="BO81" i="48"/>
  <c r="BP81" i="48"/>
  <c r="BQ81" i="48"/>
  <c r="BR81" i="48"/>
  <c r="BS81" i="48"/>
  <c r="BT81" i="48"/>
  <c r="BU81" i="48"/>
  <c r="BV81" i="48"/>
  <c r="BW81" i="48"/>
  <c r="BX81" i="48"/>
  <c r="BY81" i="48"/>
  <c r="BZ81" i="48"/>
  <c r="CA81" i="48"/>
  <c r="CB81" i="48"/>
  <c r="CC81" i="48"/>
  <c r="CD81" i="48"/>
  <c r="CE81" i="48"/>
  <c r="CF81" i="48"/>
  <c r="CG81" i="48"/>
  <c r="C82" i="48"/>
  <c r="D82" i="48"/>
  <c r="E82" i="48"/>
  <c r="F82" i="48"/>
  <c r="G82" i="48"/>
  <c r="H82" i="48"/>
  <c r="I82" i="48"/>
  <c r="J82" i="48"/>
  <c r="K82" i="48"/>
  <c r="L82" i="48"/>
  <c r="M82" i="48"/>
  <c r="N82" i="48"/>
  <c r="O82" i="48"/>
  <c r="P82" i="48"/>
  <c r="Q82" i="48"/>
  <c r="R82" i="48"/>
  <c r="S82" i="48"/>
  <c r="T82" i="48"/>
  <c r="U82" i="48"/>
  <c r="V82" i="48"/>
  <c r="W82" i="48"/>
  <c r="X82" i="48"/>
  <c r="Y82" i="48"/>
  <c r="Z82" i="48"/>
  <c r="AA82" i="48"/>
  <c r="AB82" i="48"/>
  <c r="AC82" i="48"/>
  <c r="AD82" i="48"/>
  <c r="AE82" i="48"/>
  <c r="AF82" i="48"/>
  <c r="AG82" i="48"/>
  <c r="AH82" i="48"/>
  <c r="AI82" i="48"/>
  <c r="AJ82" i="48"/>
  <c r="AK82" i="48"/>
  <c r="AL82" i="48"/>
  <c r="AM82" i="48"/>
  <c r="AN82" i="48"/>
  <c r="AO82" i="48"/>
  <c r="AP82" i="48"/>
  <c r="AQ82" i="48"/>
  <c r="AR82" i="48"/>
  <c r="AS82" i="48"/>
  <c r="AT82" i="48"/>
  <c r="AU82" i="48"/>
  <c r="AV82" i="48"/>
  <c r="AW82" i="48"/>
  <c r="AX82" i="48"/>
  <c r="AY82" i="48"/>
  <c r="AZ82" i="48"/>
  <c r="BA82" i="48"/>
  <c r="BB82" i="48"/>
  <c r="BC82" i="48"/>
  <c r="BD82" i="48"/>
  <c r="BE82" i="48"/>
  <c r="BF82" i="48"/>
  <c r="BG82" i="48"/>
  <c r="BH82" i="48"/>
  <c r="BI82" i="48"/>
  <c r="BJ82" i="48"/>
  <c r="BK82" i="48"/>
  <c r="BL82" i="48"/>
  <c r="BM82" i="48"/>
  <c r="BN82" i="48"/>
  <c r="BO82" i="48"/>
  <c r="BP82" i="48"/>
  <c r="BQ82" i="48"/>
  <c r="BR82" i="48"/>
  <c r="BS82" i="48"/>
  <c r="BT82" i="48"/>
  <c r="BU82" i="48"/>
  <c r="BV82" i="48"/>
  <c r="BW82" i="48"/>
  <c r="BX82" i="48"/>
  <c r="BY82" i="48"/>
  <c r="BZ82" i="48"/>
  <c r="CA82" i="48"/>
  <c r="CB82" i="48"/>
  <c r="CC82" i="48"/>
  <c r="CD82" i="48"/>
  <c r="CE82" i="48"/>
  <c r="CF82" i="48"/>
  <c r="CG82" i="48"/>
  <c r="C83" i="48"/>
  <c r="D83" i="48"/>
  <c r="E83" i="48"/>
  <c r="F83" i="48"/>
  <c r="G83" i="48"/>
  <c r="H83" i="48"/>
  <c r="I83" i="48"/>
  <c r="J83" i="48"/>
  <c r="K83" i="48"/>
  <c r="L83" i="48"/>
  <c r="M83" i="48"/>
  <c r="N83" i="48"/>
  <c r="O83" i="48"/>
  <c r="P83" i="48"/>
  <c r="Q83" i="48"/>
  <c r="R83" i="48"/>
  <c r="S83" i="48"/>
  <c r="T83" i="48"/>
  <c r="U83" i="48"/>
  <c r="V83" i="48"/>
  <c r="W83" i="48"/>
  <c r="X83" i="48"/>
  <c r="Y83" i="48"/>
  <c r="Z83" i="48"/>
  <c r="AA83" i="48"/>
  <c r="AB83" i="48"/>
  <c r="AC83" i="48"/>
  <c r="AD83" i="48"/>
  <c r="AE83" i="48"/>
  <c r="AF83" i="48"/>
  <c r="AG83" i="48"/>
  <c r="AH83" i="48"/>
  <c r="AI83" i="48"/>
  <c r="AJ83" i="48"/>
  <c r="AK83" i="48"/>
  <c r="AL83" i="48"/>
  <c r="AM83" i="48"/>
  <c r="AN83" i="48"/>
  <c r="AO83" i="48"/>
  <c r="AP83" i="48"/>
  <c r="AQ83" i="48"/>
  <c r="AR83" i="48"/>
  <c r="AS83" i="48"/>
  <c r="AT83" i="48"/>
  <c r="AU83" i="48"/>
  <c r="AV83" i="48"/>
  <c r="AW83" i="48"/>
  <c r="AX83" i="48"/>
  <c r="AY83" i="48"/>
  <c r="AZ83" i="48"/>
  <c r="BA83" i="48"/>
  <c r="BB83" i="48"/>
  <c r="BC83" i="48"/>
  <c r="BD83" i="48"/>
  <c r="BE83" i="48"/>
  <c r="BF83" i="48"/>
  <c r="BG83" i="48"/>
  <c r="BH83" i="48"/>
  <c r="BI83" i="48"/>
  <c r="BJ83" i="48"/>
  <c r="BK83" i="48"/>
  <c r="BL83" i="48"/>
  <c r="BM83" i="48"/>
  <c r="BN83" i="48"/>
  <c r="BO83" i="48"/>
  <c r="BP83" i="48"/>
  <c r="BQ83" i="48"/>
  <c r="BR83" i="48"/>
  <c r="BS83" i="48"/>
  <c r="BT83" i="48"/>
  <c r="BU83" i="48"/>
  <c r="BV83" i="48"/>
  <c r="BW83" i="48"/>
  <c r="BX83" i="48"/>
  <c r="BY83" i="48"/>
  <c r="BZ83" i="48"/>
  <c r="CA83" i="48"/>
  <c r="CB83" i="48"/>
  <c r="CC83" i="48"/>
  <c r="CD83" i="48"/>
  <c r="CE83" i="48"/>
  <c r="CF83" i="48"/>
  <c r="CG83" i="48"/>
  <c r="C84" i="48"/>
  <c r="D84" i="48"/>
  <c r="E84" i="48"/>
  <c r="F84" i="48"/>
  <c r="G84" i="48"/>
  <c r="H84" i="48"/>
  <c r="I84" i="48"/>
  <c r="J84" i="48"/>
  <c r="K84" i="48"/>
  <c r="L84" i="48"/>
  <c r="M84" i="48"/>
  <c r="N84" i="48"/>
  <c r="O84" i="48"/>
  <c r="P84" i="48"/>
  <c r="Q84" i="48"/>
  <c r="R84" i="48"/>
  <c r="S84" i="48"/>
  <c r="T84" i="48"/>
  <c r="U84" i="48"/>
  <c r="V84" i="48"/>
  <c r="W84" i="48"/>
  <c r="X84" i="48"/>
  <c r="Y84" i="48"/>
  <c r="Z84" i="48"/>
  <c r="AA84" i="48"/>
  <c r="AB84" i="48"/>
  <c r="AC84" i="48"/>
  <c r="AD84" i="48"/>
  <c r="AE84" i="48"/>
  <c r="AF84" i="48"/>
  <c r="AG84" i="48"/>
  <c r="AH84" i="48"/>
  <c r="AI84" i="48"/>
  <c r="AJ84" i="48"/>
  <c r="AK84" i="48"/>
  <c r="AL84" i="48"/>
  <c r="AM84" i="48"/>
  <c r="AN84" i="48"/>
  <c r="AO84" i="48"/>
  <c r="AP84" i="48"/>
  <c r="AQ84" i="48"/>
  <c r="AR84" i="48"/>
  <c r="AS84" i="48"/>
  <c r="AT84" i="48"/>
  <c r="AU84" i="48"/>
  <c r="AV84" i="48"/>
  <c r="AW84" i="48"/>
  <c r="AX84" i="48"/>
  <c r="AY84" i="48"/>
  <c r="AZ84" i="48"/>
  <c r="BA84" i="48"/>
  <c r="BB84" i="48"/>
  <c r="BC84" i="48"/>
  <c r="BD84" i="48"/>
  <c r="BE84" i="48"/>
  <c r="BF84" i="48"/>
  <c r="BG84" i="48"/>
  <c r="BH84" i="48"/>
  <c r="BI84" i="48"/>
  <c r="BJ84" i="48"/>
  <c r="BK84" i="48"/>
  <c r="BL84" i="48"/>
  <c r="BM84" i="48"/>
  <c r="BN84" i="48"/>
  <c r="BO84" i="48"/>
  <c r="BP84" i="48"/>
  <c r="BQ84" i="48"/>
  <c r="BR84" i="48"/>
  <c r="BS84" i="48"/>
  <c r="BT84" i="48"/>
  <c r="BU84" i="48"/>
  <c r="BV84" i="48"/>
  <c r="BW84" i="48"/>
  <c r="BX84" i="48"/>
  <c r="BY84" i="48"/>
  <c r="BZ84" i="48"/>
  <c r="CA84" i="48"/>
  <c r="CB84" i="48"/>
  <c r="CC84" i="48"/>
  <c r="CD84" i="48"/>
  <c r="CE84" i="48"/>
  <c r="CF84" i="48"/>
  <c r="CG84" i="48"/>
  <c r="C85" i="48"/>
  <c r="D85" i="48"/>
  <c r="E85" i="48"/>
  <c r="F85" i="48"/>
  <c r="G85" i="48"/>
  <c r="H85" i="48"/>
  <c r="I85" i="48"/>
  <c r="J85" i="48"/>
  <c r="K85" i="48"/>
  <c r="L85" i="48"/>
  <c r="M85" i="48"/>
  <c r="N85" i="48"/>
  <c r="O85" i="48"/>
  <c r="P85" i="48"/>
  <c r="Q85" i="48"/>
  <c r="R85" i="48"/>
  <c r="S85" i="48"/>
  <c r="T85" i="48"/>
  <c r="U85" i="48"/>
  <c r="V85" i="48"/>
  <c r="W85" i="48"/>
  <c r="X85" i="48"/>
  <c r="Y85" i="48"/>
  <c r="Z85" i="48"/>
  <c r="AA85" i="48"/>
  <c r="AB85" i="48"/>
  <c r="AC85" i="48"/>
  <c r="AD85" i="48"/>
  <c r="AE85" i="48"/>
  <c r="AF85" i="48"/>
  <c r="AG85" i="48"/>
  <c r="AH85" i="48"/>
  <c r="AI85" i="48"/>
  <c r="AJ85" i="48"/>
  <c r="AK85" i="48"/>
  <c r="AL85" i="48"/>
  <c r="AM85" i="48"/>
  <c r="AN85" i="48"/>
  <c r="AO85" i="48"/>
  <c r="AP85" i="48"/>
  <c r="AQ85" i="48"/>
  <c r="AR85" i="48"/>
  <c r="AS85" i="48"/>
  <c r="AT85" i="48"/>
  <c r="AU85" i="48"/>
  <c r="AV85" i="48"/>
  <c r="AW85" i="48"/>
  <c r="AX85" i="48"/>
  <c r="AY85" i="48"/>
  <c r="AZ85" i="48"/>
  <c r="BA85" i="48"/>
  <c r="BB85" i="48"/>
  <c r="BC85" i="48"/>
  <c r="BD85" i="48"/>
  <c r="BE85" i="48"/>
  <c r="BF85" i="48"/>
  <c r="BG85" i="48"/>
  <c r="BH85" i="48"/>
  <c r="BI85" i="48"/>
  <c r="BJ85" i="48"/>
  <c r="BK85" i="48"/>
  <c r="BL85" i="48"/>
  <c r="BM85" i="48"/>
  <c r="BN85" i="48"/>
  <c r="BO85" i="48"/>
  <c r="BP85" i="48"/>
  <c r="BQ85" i="48"/>
  <c r="BR85" i="48"/>
  <c r="BS85" i="48"/>
  <c r="BT85" i="48"/>
  <c r="BU85" i="48"/>
  <c r="BV85" i="48"/>
  <c r="BW85" i="48"/>
  <c r="BX85" i="48"/>
  <c r="BY85" i="48"/>
  <c r="BZ85" i="48"/>
  <c r="CA85" i="48"/>
  <c r="CB85" i="48"/>
  <c r="CC85" i="48"/>
  <c r="CD85" i="48"/>
  <c r="CE85" i="48"/>
  <c r="CF85" i="48"/>
  <c r="CG85" i="48"/>
  <c r="C86" i="48"/>
  <c r="D86" i="48"/>
  <c r="E86" i="48"/>
  <c r="F86" i="48"/>
  <c r="G86" i="48"/>
  <c r="H86" i="48"/>
  <c r="I86" i="48"/>
  <c r="J86" i="48"/>
  <c r="K86" i="48"/>
  <c r="L86" i="48"/>
  <c r="M86" i="48"/>
  <c r="N86" i="48"/>
  <c r="O86" i="48"/>
  <c r="P86" i="48"/>
  <c r="Q86" i="48"/>
  <c r="R86" i="48"/>
  <c r="S86" i="48"/>
  <c r="T86" i="48"/>
  <c r="U86" i="48"/>
  <c r="V86" i="48"/>
  <c r="W86" i="48"/>
  <c r="X86" i="48"/>
  <c r="Y86" i="48"/>
  <c r="Z86" i="48"/>
  <c r="AA86" i="48"/>
  <c r="AB86" i="48"/>
  <c r="AC86" i="48"/>
  <c r="AD86" i="48"/>
  <c r="AE86" i="48"/>
  <c r="AF86" i="48"/>
  <c r="AG86" i="48"/>
  <c r="AH86" i="48"/>
  <c r="AI86" i="48"/>
  <c r="AJ86" i="48"/>
  <c r="AK86" i="48"/>
  <c r="AL86" i="48"/>
  <c r="AM86" i="48"/>
  <c r="AN86" i="48"/>
  <c r="AO86" i="48"/>
  <c r="AP86" i="48"/>
  <c r="AQ86" i="48"/>
  <c r="AR86" i="48"/>
  <c r="AS86" i="48"/>
  <c r="AT86" i="48"/>
  <c r="AU86" i="48"/>
  <c r="AV86" i="48"/>
  <c r="AW86" i="48"/>
  <c r="AX86" i="48"/>
  <c r="AY86" i="48"/>
  <c r="AZ86" i="48"/>
  <c r="BA86" i="48"/>
  <c r="BB86" i="48"/>
  <c r="BC86" i="48"/>
  <c r="BD86" i="48"/>
  <c r="BE86" i="48"/>
  <c r="BF86" i="48"/>
  <c r="BG86" i="48"/>
  <c r="BH86" i="48"/>
  <c r="BI86" i="48"/>
  <c r="BJ86" i="48"/>
  <c r="BK86" i="48"/>
  <c r="BL86" i="48"/>
  <c r="BM86" i="48"/>
  <c r="BN86" i="48"/>
  <c r="BO86" i="48"/>
  <c r="BP86" i="48"/>
  <c r="BQ86" i="48"/>
  <c r="BR86" i="48"/>
  <c r="BS86" i="48"/>
  <c r="BT86" i="48"/>
  <c r="BU86" i="48"/>
  <c r="BV86" i="48"/>
  <c r="BW86" i="48"/>
  <c r="BX86" i="48"/>
  <c r="BY86" i="48"/>
  <c r="BZ86" i="48"/>
  <c r="CA86" i="48"/>
  <c r="CB86" i="48"/>
  <c r="CC86" i="48"/>
  <c r="CD86" i="48"/>
  <c r="CE86" i="48"/>
  <c r="CF86" i="48"/>
  <c r="CG86" i="48"/>
  <c r="C87" i="48"/>
  <c r="D87" i="48"/>
  <c r="E87" i="48"/>
  <c r="F87" i="48"/>
  <c r="G87" i="48"/>
  <c r="H87" i="48"/>
  <c r="I87" i="48"/>
  <c r="J87" i="48"/>
  <c r="K87" i="48"/>
  <c r="L87" i="48"/>
  <c r="M87" i="48"/>
  <c r="N87" i="48"/>
  <c r="O87" i="48"/>
  <c r="P87" i="48"/>
  <c r="Q87" i="48"/>
  <c r="R87" i="48"/>
  <c r="S87" i="48"/>
  <c r="T87" i="48"/>
  <c r="U87" i="48"/>
  <c r="V87" i="48"/>
  <c r="W87" i="48"/>
  <c r="X87" i="48"/>
  <c r="Y87" i="48"/>
  <c r="Z87" i="48"/>
  <c r="AA87" i="48"/>
  <c r="AB87" i="48"/>
  <c r="AC87" i="48"/>
  <c r="AD87" i="48"/>
  <c r="AE87" i="48"/>
  <c r="AF87" i="48"/>
  <c r="AG87" i="48"/>
  <c r="AH87" i="48"/>
  <c r="AI87" i="48"/>
  <c r="AJ87" i="48"/>
  <c r="AK87" i="48"/>
  <c r="AL87" i="48"/>
  <c r="AM87" i="48"/>
  <c r="AN87" i="48"/>
  <c r="AO87" i="48"/>
  <c r="AP87" i="48"/>
  <c r="AQ87" i="48"/>
  <c r="AR87" i="48"/>
  <c r="AS87" i="48"/>
  <c r="AT87" i="48"/>
  <c r="AU87" i="48"/>
  <c r="AV87" i="48"/>
  <c r="AW87" i="48"/>
  <c r="AX87" i="48"/>
  <c r="AY87" i="48"/>
  <c r="AZ87" i="48"/>
  <c r="BA87" i="48"/>
  <c r="BB87" i="48"/>
  <c r="BC87" i="48"/>
  <c r="BD87" i="48"/>
  <c r="BE87" i="48"/>
  <c r="BF87" i="48"/>
  <c r="BG87" i="48"/>
  <c r="BH87" i="48"/>
  <c r="BI87" i="48"/>
  <c r="BJ87" i="48"/>
  <c r="BK87" i="48"/>
  <c r="BL87" i="48"/>
  <c r="BM87" i="48"/>
  <c r="BN87" i="48"/>
  <c r="BO87" i="48"/>
  <c r="BP87" i="48"/>
  <c r="BQ87" i="48"/>
  <c r="BR87" i="48"/>
  <c r="BS87" i="48"/>
  <c r="BT87" i="48"/>
  <c r="BU87" i="48"/>
  <c r="BV87" i="48"/>
  <c r="BW87" i="48"/>
  <c r="BX87" i="48"/>
  <c r="BY87" i="48"/>
  <c r="BZ87" i="48"/>
  <c r="CA87" i="48"/>
  <c r="CB87" i="48"/>
  <c r="CC87" i="48"/>
  <c r="CD87" i="48"/>
  <c r="CE87" i="48"/>
  <c r="CF87" i="48"/>
  <c r="CG87" i="48"/>
  <c r="C88" i="48"/>
  <c r="D88" i="48"/>
  <c r="E88" i="48"/>
  <c r="F88" i="48"/>
  <c r="G88" i="48"/>
  <c r="H88" i="48"/>
  <c r="I88" i="48"/>
  <c r="J88" i="48"/>
  <c r="K88" i="48"/>
  <c r="L88" i="48"/>
  <c r="M88" i="48"/>
  <c r="N88" i="48"/>
  <c r="O88" i="48"/>
  <c r="P88" i="48"/>
  <c r="Q88" i="48"/>
  <c r="R88" i="48"/>
  <c r="S88" i="48"/>
  <c r="T88" i="48"/>
  <c r="U88" i="48"/>
  <c r="V88" i="48"/>
  <c r="W88" i="48"/>
  <c r="X88" i="48"/>
  <c r="Y88" i="48"/>
  <c r="Z88" i="48"/>
  <c r="AA88" i="48"/>
  <c r="AB88" i="48"/>
  <c r="AC88" i="48"/>
  <c r="AD88" i="48"/>
  <c r="AE88" i="48"/>
  <c r="AF88" i="48"/>
  <c r="AG88" i="48"/>
  <c r="AH88" i="48"/>
  <c r="AI88" i="48"/>
  <c r="AJ88" i="48"/>
  <c r="AK88" i="48"/>
  <c r="AL88" i="48"/>
  <c r="AM88" i="48"/>
  <c r="AN88" i="48"/>
  <c r="AO88" i="48"/>
  <c r="AP88" i="48"/>
  <c r="AQ88" i="48"/>
  <c r="AR88" i="48"/>
  <c r="AS88" i="48"/>
  <c r="AT88" i="48"/>
  <c r="AU88" i="48"/>
  <c r="AV88" i="48"/>
  <c r="AW88" i="48"/>
  <c r="AX88" i="48"/>
  <c r="AY88" i="48"/>
  <c r="AZ88" i="48"/>
  <c r="BA88" i="48"/>
  <c r="BB88" i="48"/>
  <c r="BC88" i="48"/>
  <c r="BD88" i="48"/>
  <c r="BE88" i="48"/>
  <c r="BF88" i="48"/>
  <c r="BG88" i="48"/>
  <c r="BH88" i="48"/>
  <c r="BI88" i="48"/>
  <c r="BJ88" i="48"/>
  <c r="BK88" i="48"/>
  <c r="BL88" i="48"/>
  <c r="BM88" i="48"/>
  <c r="BN88" i="48"/>
  <c r="BO88" i="48"/>
  <c r="BP88" i="48"/>
  <c r="BQ88" i="48"/>
  <c r="BR88" i="48"/>
  <c r="BS88" i="48"/>
  <c r="BT88" i="48"/>
  <c r="BU88" i="48"/>
  <c r="BV88" i="48"/>
  <c r="BW88" i="48"/>
  <c r="BX88" i="48"/>
  <c r="BY88" i="48"/>
  <c r="BZ88" i="48"/>
  <c r="CA88" i="48"/>
  <c r="CB88" i="48"/>
  <c r="CC88" i="48"/>
  <c r="CD88" i="48"/>
  <c r="CE88" i="48"/>
  <c r="CF88" i="48"/>
  <c r="CG88" i="48"/>
  <c r="C89" i="48"/>
  <c r="D89" i="48"/>
  <c r="E89" i="48"/>
  <c r="F89" i="48"/>
  <c r="G89" i="48"/>
  <c r="H89" i="48"/>
  <c r="I89" i="48"/>
  <c r="J89" i="48"/>
  <c r="K89" i="48"/>
  <c r="L89" i="48"/>
  <c r="M89" i="48"/>
  <c r="N89" i="48"/>
  <c r="O89" i="48"/>
  <c r="P89" i="48"/>
  <c r="Q89" i="48"/>
  <c r="R89" i="48"/>
  <c r="S89" i="48"/>
  <c r="T89" i="48"/>
  <c r="U89" i="48"/>
  <c r="V89" i="48"/>
  <c r="W89" i="48"/>
  <c r="X89" i="48"/>
  <c r="Y89" i="48"/>
  <c r="Z89" i="48"/>
  <c r="AA89" i="48"/>
  <c r="AB89" i="48"/>
  <c r="AC89" i="48"/>
  <c r="AD89" i="48"/>
  <c r="AE89" i="48"/>
  <c r="AF89" i="48"/>
  <c r="AG89" i="48"/>
  <c r="AH89" i="48"/>
  <c r="AI89" i="48"/>
  <c r="AJ89" i="48"/>
  <c r="AK89" i="48"/>
  <c r="AL89" i="48"/>
  <c r="AM89" i="48"/>
  <c r="AN89" i="48"/>
  <c r="AO89" i="48"/>
  <c r="AP89" i="48"/>
  <c r="AQ89" i="48"/>
  <c r="AR89" i="48"/>
  <c r="AS89" i="48"/>
  <c r="AT89" i="48"/>
  <c r="AU89" i="48"/>
  <c r="AV89" i="48"/>
  <c r="AW89" i="48"/>
  <c r="AX89" i="48"/>
  <c r="AY89" i="48"/>
  <c r="AZ89" i="48"/>
  <c r="BA89" i="48"/>
  <c r="BB89" i="48"/>
  <c r="BC89" i="48"/>
  <c r="BD89" i="48"/>
  <c r="BE89" i="48"/>
  <c r="BF89" i="48"/>
  <c r="BG89" i="48"/>
  <c r="BH89" i="48"/>
  <c r="BI89" i="48"/>
  <c r="BJ89" i="48"/>
  <c r="BK89" i="48"/>
  <c r="BL89" i="48"/>
  <c r="BM89" i="48"/>
  <c r="BN89" i="48"/>
  <c r="BO89" i="48"/>
  <c r="BP89" i="48"/>
  <c r="BQ89" i="48"/>
  <c r="BR89" i="48"/>
  <c r="BS89" i="48"/>
  <c r="BT89" i="48"/>
  <c r="BU89" i="48"/>
  <c r="BV89" i="48"/>
  <c r="BW89" i="48"/>
  <c r="BX89" i="48"/>
  <c r="BY89" i="48"/>
  <c r="BZ89" i="48"/>
  <c r="CA89" i="48"/>
  <c r="CB89" i="48"/>
  <c r="CC89" i="48"/>
  <c r="CD89" i="48"/>
  <c r="CE89" i="48"/>
  <c r="CF89" i="48"/>
  <c r="CG89" i="48"/>
  <c r="C90" i="48"/>
  <c r="D90" i="48"/>
  <c r="E90" i="48"/>
  <c r="F90" i="48"/>
  <c r="G90" i="48"/>
  <c r="H90" i="48"/>
  <c r="I90" i="48"/>
  <c r="J90" i="48"/>
  <c r="K90" i="48"/>
  <c r="L90" i="48"/>
  <c r="M90" i="48"/>
  <c r="N90" i="48"/>
  <c r="O90" i="48"/>
  <c r="P90" i="48"/>
  <c r="Q90" i="48"/>
  <c r="R90" i="48"/>
  <c r="S90" i="48"/>
  <c r="T90" i="48"/>
  <c r="U90" i="48"/>
  <c r="V90" i="48"/>
  <c r="W90" i="48"/>
  <c r="X90" i="48"/>
  <c r="Y90" i="48"/>
  <c r="Z90" i="48"/>
  <c r="AA90" i="48"/>
  <c r="AB90" i="48"/>
  <c r="AC90" i="48"/>
  <c r="AD90" i="48"/>
  <c r="AE90" i="48"/>
  <c r="AF90" i="48"/>
  <c r="AG90" i="48"/>
  <c r="AH90" i="48"/>
  <c r="AI90" i="48"/>
  <c r="AJ90" i="48"/>
  <c r="AK90" i="48"/>
  <c r="AL90" i="48"/>
  <c r="AM90" i="48"/>
  <c r="AN90" i="48"/>
  <c r="AO90" i="48"/>
  <c r="AP90" i="48"/>
  <c r="AQ90" i="48"/>
  <c r="AR90" i="48"/>
  <c r="AS90" i="48"/>
  <c r="AT90" i="48"/>
  <c r="AU90" i="48"/>
  <c r="AV90" i="48"/>
  <c r="AW90" i="48"/>
  <c r="AX90" i="48"/>
  <c r="AY90" i="48"/>
  <c r="AZ90" i="48"/>
  <c r="BA90" i="48"/>
  <c r="BB90" i="48"/>
  <c r="BC90" i="48"/>
  <c r="BD90" i="48"/>
  <c r="BE90" i="48"/>
  <c r="BF90" i="48"/>
  <c r="BG90" i="48"/>
  <c r="BH90" i="48"/>
  <c r="BI90" i="48"/>
  <c r="BJ90" i="48"/>
  <c r="BK90" i="48"/>
  <c r="BL90" i="48"/>
  <c r="BM90" i="48"/>
  <c r="BN90" i="48"/>
  <c r="BO90" i="48"/>
  <c r="BP90" i="48"/>
  <c r="BQ90" i="48"/>
  <c r="BR90" i="48"/>
  <c r="BS90" i="48"/>
  <c r="BT90" i="48"/>
  <c r="BU90" i="48"/>
  <c r="BV90" i="48"/>
  <c r="BW90" i="48"/>
  <c r="BX90" i="48"/>
  <c r="BY90" i="48"/>
  <c r="BZ90" i="48"/>
  <c r="CA90" i="48"/>
  <c r="CB90" i="48"/>
  <c r="CC90" i="48"/>
  <c r="CD90" i="48"/>
  <c r="CE90" i="48"/>
  <c r="CF90" i="48"/>
  <c r="CG90" i="48"/>
  <c r="C91" i="48"/>
  <c r="D91" i="48"/>
  <c r="E91" i="48"/>
  <c r="F91" i="48"/>
  <c r="G91" i="48"/>
  <c r="H91" i="48"/>
  <c r="I91" i="48"/>
  <c r="J91" i="48"/>
  <c r="K91" i="48"/>
  <c r="L91" i="48"/>
  <c r="M91" i="48"/>
  <c r="N91" i="48"/>
  <c r="O91" i="48"/>
  <c r="P91" i="48"/>
  <c r="Q91" i="48"/>
  <c r="R91" i="48"/>
  <c r="S91" i="48"/>
  <c r="T91" i="48"/>
  <c r="U91" i="48"/>
  <c r="V91" i="48"/>
  <c r="W91" i="48"/>
  <c r="X91" i="48"/>
  <c r="Y91" i="48"/>
  <c r="Z91" i="48"/>
  <c r="AA91" i="48"/>
  <c r="AB91" i="48"/>
  <c r="AC91" i="48"/>
  <c r="AD91" i="48"/>
  <c r="AE91" i="48"/>
  <c r="AF91" i="48"/>
  <c r="AG91" i="48"/>
  <c r="AH91" i="48"/>
  <c r="AI91" i="48"/>
  <c r="AJ91" i="48"/>
  <c r="AK91" i="48"/>
  <c r="AL91" i="48"/>
  <c r="AM91" i="48"/>
  <c r="AN91" i="48"/>
  <c r="AO91" i="48"/>
  <c r="AP91" i="48"/>
  <c r="AQ91" i="48"/>
  <c r="AR91" i="48"/>
  <c r="AS91" i="48"/>
  <c r="AT91" i="48"/>
  <c r="AU91" i="48"/>
  <c r="AV91" i="48"/>
  <c r="AW91" i="48"/>
  <c r="AX91" i="48"/>
  <c r="AY91" i="48"/>
  <c r="AZ91" i="48"/>
  <c r="BA91" i="48"/>
  <c r="BB91" i="48"/>
  <c r="BC91" i="48"/>
  <c r="BD91" i="48"/>
  <c r="BE91" i="48"/>
  <c r="BF91" i="48"/>
  <c r="BG91" i="48"/>
  <c r="BH91" i="48"/>
  <c r="BI91" i="48"/>
  <c r="BJ91" i="48"/>
  <c r="BK91" i="48"/>
  <c r="BL91" i="48"/>
  <c r="BM91" i="48"/>
  <c r="BN91" i="48"/>
  <c r="BO91" i="48"/>
  <c r="BP91" i="48"/>
  <c r="BQ91" i="48"/>
  <c r="BR91" i="48"/>
  <c r="BS91" i="48"/>
  <c r="BT91" i="48"/>
  <c r="BU91" i="48"/>
  <c r="BV91" i="48"/>
  <c r="BW91" i="48"/>
  <c r="BX91" i="48"/>
  <c r="BY91" i="48"/>
  <c r="BZ91" i="48"/>
  <c r="CA91" i="48"/>
  <c r="CB91" i="48"/>
  <c r="CC91" i="48"/>
  <c r="CD91" i="48"/>
  <c r="CE91" i="48"/>
  <c r="CF91" i="48"/>
  <c r="CG91" i="48"/>
  <c r="C92" i="48"/>
  <c r="D92" i="48"/>
  <c r="E92" i="48"/>
  <c r="F92" i="48"/>
  <c r="G92" i="48"/>
  <c r="H92" i="48"/>
  <c r="I92" i="48"/>
  <c r="J92" i="48"/>
  <c r="K92" i="48"/>
  <c r="L92" i="48"/>
  <c r="M92" i="48"/>
  <c r="N92" i="48"/>
  <c r="O92" i="48"/>
  <c r="P92" i="48"/>
  <c r="Q92" i="48"/>
  <c r="R92" i="48"/>
  <c r="S92" i="48"/>
  <c r="T92" i="48"/>
  <c r="U92" i="48"/>
  <c r="V92" i="48"/>
  <c r="W92" i="48"/>
  <c r="X92" i="48"/>
  <c r="Y92" i="48"/>
  <c r="Z92" i="48"/>
  <c r="AA92" i="48"/>
  <c r="AB92" i="48"/>
  <c r="AC92" i="48"/>
  <c r="AD92" i="48"/>
  <c r="AE92" i="48"/>
  <c r="AF92" i="48"/>
  <c r="AG92" i="48"/>
  <c r="AH92" i="48"/>
  <c r="AI92" i="48"/>
  <c r="AJ92" i="48"/>
  <c r="AK92" i="48"/>
  <c r="AL92" i="48"/>
  <c r="AM92" i="48"/>
  <c r="AN92" i="48"/>
  <c r="AO92" i="48"/>
  <c r="AP92" i="48"/>
  <c r="AQ92" i="48"/>
  <c r="AR92" i="48"/>
  <c r="AS92" i="48"/>
  <c r="AT92" i="48"/>
  <c r="AU92" i="48"/>
  <c r="AV92" i="48"/>
  <c r="AW92" i="48"/>
  <c r="AX92" i="48"/>
  <c r="AY92" i="48"/>
  <c r="AZ92" i="48"/>
  <c r="BA92" i="48"/>
  <c r="BB92" i="48"/>
  <c r="BC92" i="48"/>
  <c r="BD92" i="48"/>
  <c r="BE92" i="48"/>
  <c r="BF92" i="48"/>
  <c r="BG92" i="48"/>
  <c r="BH92" i="48"/>
  <c r="BI92" i="48"/>
  <c r="BJ92" i="48"/>
  <c r="BK92" i="48"/>
  <c r="BL92" i="48"/>
  <c r="BM92" i="48"/>
  <c r="BN92" i="48"/>
  <c r="BO92" i="48"/>
  <c r="BP92" i="48"/>
  <c r="BQ92" i="48"/>
  <c r="BR92" i="48"/>
  <c r="BS92" i="48"/>
  <c r="BT92" i="48"/>
  <c r="BU92" i="48"/>
  <c r="BV92" i="48"/>
  <c r="BW92" i="48"/>
  <c r="BX92" i="48"/>
  <c r="BY92" i="48"/>
  <c r="BZ92" i="48"/>
  <c r="CA92" i="48"/>
  <c r="CB92" i="48"/>
  <c r="CC92" i="48"/>
  <c r="CD92" i="48"/>
  <c r="CE92" i="48"/>
  <c r="CF92" i="48"/>
  <c r="CG92" i="48"/>
  <c r="C93" i="48"/>
  <c r="D93" i="48"/>
  <c r="E93" i="48"/>
  <c r="F93" i="48"/>
  <c r="G93" i="48"/>
  <c r="H93" i="48"/>
  <c r="I93" i="48"/>
  <c r="J93" i="48"/>
  <c r="K93" i="48"/>
  <c r="L93" i="48"/>
  <c r="M93" i="48"/>
  <c r="N93" i="48"/>
  <c r="O93" i="48"/>
  <c r="P93" i="48"/>
  <c r="Q93" i="48"/>
  <c r="R93" i="48"/>
  <c r="S93" i="48"/>
  <c r="T93" i="48"/>
  <c r="U93" i="48"/>
  <c r="V93" i="48"/>
  <c r="W93" i="48"/>
  <c r="X93" i="48"/>
  <c r="Y93" i="48"/>
  <c r="Z93" i="48"/>
  <c r="AA93" i="48"/>
  <c r="AB93" i="48"/>
  <c r="AC93" i="48"/>
  <c r="AD93" i="48"/>
  <c r="AE93" i="48"/>
  <c r="AF93" i="48"/>
  <c r="AG93" i="48"/>
  <c r="AH93" i="48"/>
  <c r="AI93" i="48"/>
  <c r="AJ93" i="48"/>
  <c r="AK93" i="48"/>
  <c r="AL93" i="48"/>
  <c r="AM93" i="48"/>
  <c r="AN93" i="48"/>
  <c r="AO93" i="48"/>
  <c r="AP93" i="48"/>
  <c r="AQ93" i="48"/>
  <c r="AR93" i="48"/>
  <c r="AS93" i="48"/>
  <c r="AT93" i="48"/>
  <c r="AU93" i="48"/>
  <c r="AV93" i="48"/>
  <c r="AW93" i="48"/>
  <c r="AX93" i="48"/>
  <c r="AY93" i="48"/>
  <c r="AZ93" i="48"/>
  <c r="BA93" i="48"/>
  <c r="BB93" i="48"/>
  <c r="BC93" i="48"/>
  <c r="BD93" i="48"/>
  <c r="BE93" i="48"/>
  <c r="BF93" i="48"/>
  <c r="BG93" i="48"/>
  <c r="BH93" i="48"/>
  <c r="BI93" i="48"/>
  <c r="BJ93" i="48"/>
  <c r="BK93" i="48"/>
  <c r="BL93" i="48"/>
  <c r="BM93" i="48"/>
  <c r="BN93" i="48"/>
  <c r="BO93" i="48"/>
  <c r="BP93" i="48"/>
  <c r="BQ93" i="48"/>
  <c r="BR93" i="48"/>
  <c r="BS93" i="48"/>
  <c r="BT93" i="48"/>
  <c r="BU93" i="48"/>
  <c r="BV93" i="48"/>
  <c r="BW93" i="48"/>
  <c r="BX93" i="48"/>
  <c r="BY93" i="48"/>
  <c r="BZ93" i="48"/>
  <c r="CA93" i="48"/>
  <c r="CB93" i="48"/>
  <c r="CC93" i="48"/>
  <c r="CD93" i="48"/>
  <c r="CE93" i="48"/>
  <c r="CF93" i="48"/>
  <c r="CG93" i="48"/>
  <c r="C94" i="48"/>
  <c r="D94" i="48"/>
  <c r="E94" i="48"/>
  <c r="F94" i="48"/>
  <c r="G94" i="48"/>
  <c r="H94" i="48"/>
  <c r="I94" i="48"/>
  <c r="J94" i="48"/>
  <c r="K94" i="48"/>
  <c r="L94" i="48"/>
  <c r="M94" i="48"/>
  <c r="N94" i="48"/>
  <c r="O94" i="48"/>
  <c r="P94" i="48"/>
  <c r="Q94" i="48"/>
  <c r="R94" i="48"/>
  <c r="S94" i="48"/>
  <c r="T94" i="48"/>
  <c r="U94" i="48"/>
  <c r="V94" i="48"/>
  <c r="W94" i="48"/>
  <c r="X94" i="48"/>
  <c r="Y94" i="48"/>
  <c r="Z94" i="48"/>
  <c r="AA94" i="48"/>
  <c r="AB94" i="48"/>
  <c r="AC94" i="48"/>
  <c r="AD94" i="48"/>
  <c r="AE94" i="48"/>
  <c r="AF94" i="48"/>
  <c r="AG94" i="48"/>
  <c r="AH94" i="48"/>
  <c r="AI94" i="48"/>
  <c r="AJ94" i="48"/>
  <c r="AK94" i="48"/>
  <c r="AL94" i="48"/>
  <c r="AM94" i="48"/>
  <c r="AN94" i="48"/>
  <c r="AO94" i="48"/>
  <c r="AP94" i="48"/>
  <c r="AQ94" i="48"/>
  <c r="AR94" i="48"/>
  <c r="AS94" i="48"/>
  <c r="AT94" i="48"/>
  <c r="AU94" i="48"/>
  <c r="AV94" i="48"/>
  <c r="AW94" i="48"/>
  <c r="AX94" i="48"/>
  <c r="AY94" i="48"/>
  <c r="AZ94" i="48"/>
  <c r="BA94" i="48"/>
  <c r="BB94" i="48"/>
  <c r="BC94" i="48"/>
  <c r="BD94" i="48"/>
  <c r="BE94" i="48"/>
  <c r="BF94" i="48"/>
  <c r="BG94" i="48"/>
  <c r="BH94" i="48"/>
  <c r="BI94" i="48"/>
  <c r="BJ94" i="48"/>
  <c r="BK94" i="48"/>
  <c r="BL94" i="48"/>
  <c r="BM94" i="48"/>
  <c r="BN94" i="48"/>
  <c r="BO94" i="48"/>
  <c r="BP94" i="48"/>
  <c r="BQ94" i="48"/>
  <c r="BR94" i="48"/>
  <c r="BS94" i="48"/>
  <c r="BT94" i="48"/>
  <c r="BU94" i="48"/>
  <c r="BV94" i="48"/>
  <c r="BW94" i="48"/>
  <c r="BX94" i="48"/>
  <c r="BY94" i="48"/>
  <c r="BZ94" i="48"/>
  <c r="CA94" i="48"/>
  <c r="CB94" i="48"/>
  <c r="CC94" i="48"/>
  <c r="CD94" i="48"/>
  <c r="CE94" i="48"/>
  <c r="CF94" i="48"/>
  <c r="CG94" i="48"/>
  <c r="B42" i="48"/>
  <c r="B43" i="48"/>
  <c r="B44" i="48"/>
  <c r="B45" i="48"/>
  <c r="B46" i="48"/>
  <c r="B47" i="48"/>
  <c r="B48" i="48"/>
  <c r="B49" i="48"/>
  <c r="B50" i="48"/>
  <c r="B51" i="48"/>
  <c r="B52" i="48"/>
  <c r="B53" i="48"/>
  <c r="B54" i="48"/>
  <c r="B55" i="48"/>
  <c r="B56" i="48"/>
  <c r="B57" i="48"/>
  <c r="B58" i="48"/>
  <c r="B59" i="48"/>
  <c r="B60" i="48"/>
  <c r="B61" i="48"/>
  <c r="B62" i="48"/>
  <c r="B63" i="48"/>
  <c r="B64" i="48"/>
  <c r="B65" i="48"/>
  <c r="B66" i="48"/>
  <c r="B67" i="48"/>
  <c r="B68" i="48"/>
  <c r="B69" i="48"/>
  <c r="B70" i="48"/>
  <c r="B71" i="48"/>
  <c r="B72" i="48"/>
  <c r="B73" i="48"/>
  <c r="B74" i="48"/>
  <c r="B75" i="48"/>
  <c r="B76" i="48"/>
  <c r="B77" i="48"/>
  <c r="B78" i="48"/>
  <c r="B79" i="48"/>
  <c r="B80" i="48"/>
  <c r="B81" i="48"/>
  <c r="B82" i="48"/>
  <c r="B83" i="48"/>
  <c r="B84" i="48"/>
  <c r="B85" i="48"/>
  <c r="B86" i="48"/>
  <c r="B87" i="48"/>
  <c r="B88" i="48"/>
  <c r="B89" i="48"/>
  <c r="B90" i="48"/>
  <c r="B91" i="48"/>
  <c r="B92" i="48"/>
  <c r="B93" i="48"/>
  <c r="B94" i="48"/>
  <c r="B41" i="48"/>
  <c r="BL68" i="50"/>
  <c r="BL67" i="50"/>
  <c r="BL69" i="50"/>
  <c r="BL70" i="50"/>
  <c r="BL83" i="50"/>
  <c r="BL86" i="50"/>
  <c r="BL87" i="50"/>
  <c r="C13" i="50"/>
  <c r="K28" i="29"/>
  <c r="BK84" i="45"/>
  <c r="BK85" i="45"/>
  <c r="BF84" i="45"/>
  <c r="BF85" i="45"/>
  <c r="BA84" i="45"/>
  <c r="BA85" i="45"/>
  <c r="AW84" i="45"/>
  <c r="AW85" i="45"/>
  <c r="AR84" i="45"/>
  <c r="AR85" i="45"/>
  <c r="AM84" i="45"/>
  <c r="AM85" i="45"/>
  <c r="AH84" i="45"/>
  <c r="AH85" i="45"/>
  <c r="BJ30" i="45"/>
  <c r="AB23" i="45"/>
  <c r="AC23" i="45"/>
  <c r="F23" i="45"/>
  <c r="G23" i="45"/>
  <c r="H23" i="45"/>
  <c r="I23" i="45"/>
  <c r="J23" i="45"/>
  <c r="K23" i="45"/>
  <c r="L23" i="45"/>
  <c r="M23" i="45"/>
  <c r="N23" i="45"/>
  <c r="O23" i="45"/>
  <c r="P23" i="45"/>
  <c r="Q23" i="45"/>
  <c r="R23" i="45"/>
  <c r="S23" i="45"/>
  <c r="T23" i="45"/>
  <c r="U23" i="45"/>
  <c r="V23" i="45"/>
  <c r="W23" i="45"/>
  <c r="X23" i="45"/>
  <c r="Y23" i="45"/>
  <c r="Z23" i="45"/>
  <c r="AA23" i="45"/>
  <c r="E23" i="45"/>
  <c r="F27" i="29"/>
  <c r="M41" i="29"/>
  <c r="BE30" i="45"/>
  <c r="BJ23" i="45"/>
  <c r="BJ31" i="45"/>
  <c r="BJ33" i="45"/>
  <c r="BJ34" i="45"/>
  <c r="BE23" i="45"/>
  <c r="AZ30" i="45"/>
  <c r="AZ23" i="45"/>
  <c r="AV30" i="45"/>
  <c r="AV23" i="45"/>
  <c r="AQ30" i="45"/>
  <c r="AQ23" i="45"/>
  <c r="AL30" i="45"/>
  <c r="AL23" i="45"/>
  <c r="AG23" i="45"/>
  <c r="AG85" i="45"/>
  <c r="AG84" i="45"/>
  <c r="AG30" i="45"/>
  <c r="BK17" i="44"/>
  <c r="BF17" i="44"/>
  <c r="BA17" i="44"/>
  <c r="AV17" i="44"/>
  <c r="AQ17" i="44"/>
  <c r="AL17" i="44"/>
  <c r="AG17" i="44"/>
  <c r="AH17" i="44"/>
  <c r="BC17" i="44"/>
  <c r="BD17" i="44"/>
  <c r="BE17" i="44"/>
  <c r="BG17" i="44"/>
  <c r="BH17" i="44"/>
  <c r="BI17" i="44"/>
  <c r="BJ17" i="44"/>
  <c r="BL17" i="44"/>
  <c r="L42" i="29"/>
  <c r="L41" i="29"/>
  <c r="AQ31" i="45"/>
  <c r="AQ33" i="45"/>
  <c r="AQ34" i="45"/>
  <c r="BE31" i="45"/>
  <c r="BE33" i="45"/>
  <c r="BE34" i="45"/>
  <c r="AL31" i="45"/>
  <c r="AL33" i="45"/>
  <c r="AL34" i="45"/>
  <c r="AZ31" i="45"/>
  <c r="AZ33" i="45"/>
  <c r="AZ34" i="45"/>
  <c r="AV31" i="45"/>
  <c r="AG31" i="45"/>
  <c r="AG33" i="45"/>
  <c r="F85" i="45"/>
  <c r="G85" i="45"/>
  <c r="H85" i="45"/>
  <c r="I85" i="45"/>
  <c r="J85" i="45"/>
  <c r="K85" i="45"/>
  <c r="L85" i="45"/>
  <c r="M85" i="45"/>
  <c r="N85" i="45"/>
  <c r="O85" i="45"/>
  <c r="P85" i="45"/>
  <c r="Q85" i="45"/>
  <c r="R85" i="45"/>
  <c r="S85" i="45"/>
  <c r="T85" i="45"/>
  <c r="U85" i="45"/>
  <c r="V85" i="45"/>
  <c r="W85" i="45"/>
  <c r="X85" i="45"/>
  <c r="Y85" i="45"/>
  <c r="Z85" i="45"/>
  <c r="AA85" i="45"/>
  <c r="AB85" i="45"/>
  <c r="AC85" i="45"/>
  <c r="AD85" i="45"/>
  <c r="AE85" i="45"/>
  <c r="AF85" i="45"/>
  <c r="AI85" i="45"/>
  <c r="AJ85" i="45"/>
  <c r="AK85" i="45"/>
  <c r="E85" i="45"/>
  <c r="F84" i="45"/>
  <c r="G84" i="45"/>
  <c r="H84" i="45"/>
  <c r="I84" i="45"/>
  <c r="J84" i="45"/>
  <c r="K84" i="45"/>
  <c r="L84" i="45"/>
  <c r="M84" i="45"/>
  <c r="N84" i="45"/>
  <c r="O84" i="45"/>
  <c r="P84" i="45"/>
  <c r="Q84" i="45"/>
  <c r="R84" i="45"/>
  <c r="S84" i="45"/>
  <c r="T84" i="45"/>
  <c r="U84" i="45"/>
  <c r="V84" i="45"/>
  <c r="W84" i="45"/>
  <c r="X84" i="45"/>
  <c r="Y84" i="45"/>
  <c r="Z84" i="45"/>
  <c r="AA84" i="45"/>
  <c r="AB84" i="45"/>
  <c r="AC84" i="45"/>
  <c r="AD84" i="45"/>
  <c r="AE84" i="45"/>
  <c r="AF84" i="45"/>
  <c r="AI84" i="45"/>
  <c r="AJ84" i="45"/>
  <c r="AK84" i="45"/>
  <c r="E84" i="45"/>
  <c r="N47" i="29"/>
  <c r="N48" i="29"/>
  <c r="AG34" i="45"/>
  <c r="BL63" i="45"/>
  <c r="BD63" i="45"/>
  <c r="AV63" i="45"/>
  <c r="AN63" i="45"/>
  <c r="BK63" i="45"/>
  <c r="BC63" i="45"/>
  <c r="AU63" i="45"/>
  <c r="AM63" i="45"/>
  <c r="BJ63" i="45"/>
  <c r="BB63" i="45"/>
  <c r="AT63" i="45"/>
  <c r="AL63" i="45"/>
  <c r="BI63" i="45"/>
  <c r="BA63" i="45"/>
  <c r="AS63" i="45"/>
  <c r="AK63" i="45"/>
  <c r="BH63" i="45"/>
  <c r="AZ63" i="45"/>
  <c r="AR63" i="45"/>
  <c r="AJ63" i="45"/>
  <c r="BF63" i="45"/>
  <c r="AX63" i="45"/>
  <c r="AP63" i="45"/>
  <c r="BE63" i="45"/>
  <c r="AW63" i="45"/>
  <c r="AO63" i="45"/>
  <c r="BG63" i="45"/>
  <c r="AY63" i="45"/>
  <c r="AQ63" i="45"/>
  <c r="AH63" i="45"/>
  <c r="AI63" i="45"/>
  <c r="AV33" i="45"/>
  <c r="AV34" i="45"/>
  <c r="AN84" i="45"/>
  <c r="AO84" i="45"/>
  <c r="AP84" i="45"/>
  <c r="AQ84" i="45"/>
  <c r="AL84" i="45"/>
  <c r="AN85" i="45"/>
  <c r="AO85" i="45"/>
  <c r="AP85" i="45"/>
  <c r="AL85" i="45"/>
  <c r="AS85" i="45"/>
  <c r="AT85" i="45"/>
  <c r="AU85" i="45"/>
  <c r="AQ85" i="45"/>
  <c r="AS84" i="45"/>
  <c r="AT84" i="45"/>
  <c r="AU84" i="45"/>
  <c r="BC23" i="45"/>
  <c r="BD23" i="45"/>
  <c r="BF23" i="45"/>
  <c r="BG23" i="45"/>
  <c r="BH23" i="45"/>
  <c r="BI23" i="45"/>
  <c r="BK23" i="45"/>
  <c r="BL23" i="45"/>
  <c r="AX84" i="45"/>
  <c r="AY84" i="45"/>
  <c r="AZ84" i="45"/>
  <c r="AV84" i="45"/>
  <c r="AX85" i="45"/>
  <c r="AY85" i="45"/>
  <c r="AV85" i="45"/>
  <c r="C8" i="49"/>
  <c r="C9" i="49"/>
  <c r="C10" i="49"/>
  <c r="C11" i="49"/>
  <c r="C12" i="49"/>
  <c r="C14" i="49"/>
  <c r="C15" i="49"/>
  <c r="C16" i="49"/>
  <c r="C17" i="49"/>
  <c r="C18" i="49"/>
  <c r="C19" i="49"/>
  <c r="C20" i="49"/>
  <c r="C21" i="49"/>
  <c r="C22" i="49"/>
  <c r="C23" i="49"/>
  <c r="F23" i="49"/>
  <c r="C24" i="49"/>
  <c r="E16" i="49"/>
  <c r="C13" i="49"/>
  <c r="F13" i="49"/>
  <c r="F22" i="49"/>
  <c r="D8" i="49"/>
  <c r="F20" i="49"/>
  <c r="E19" i="49"/>
  <c r="BB85" i="45"/>
  <c r="BC85" i="45"/>
  <c r="BD85" i="45"/>
  <c r="AZ85" i="45"/>
  <c r="BB84" i="45"/>
  <c r="BC84" i="45"/>
  <c r="BD84" i="45"/>
  <c r="D24" i="49"/>
  <c r="D14" i="49"/>
  <c r="E18" i="49"/>
  <c r="E17" i="49"/>
  <c r="D11" i="49"/>
  <c r="D21" i="49"/>
  <c r="F15" i="49"/>
  <c r="D9" i="49"/>
  <c r="F14" i="49"/>
  <c r="D22" i="49"/>
  <c r="E12" i="49"/>
  <c r="F12" i="49"/>
  <c r="D20" i="49"/>
  <c r="F16" i="49"/>
  <c r="E8" i="49"/>
  <c r="F21" i="49"/>
  <c r="K10" i="48"/>
  <c r="K8" i="48"/>
  <c r="K9" i="48"/>
  <c r="K11" i="48"/>
  <c r="E13" i="49"/>
  <c r="F19" i="49"/>
  <c r="E23" i="49"/>
  <c r="E15" i="49"/>
  <c r="D17" i="49"/>
  <c r="E22" i="49"/>
  <c r="E14" i="49"/>
  <c r="D13" i="49"/>
  <c r="D16" i="49"/>
  <c r="E21" i="49"/>
  <c r="F17" i="49"/>
  <c r="E10" i="49"/>
  <c r="D18" i="49"/>
  <c r="F18" i="49"/>
  <c r="D23" i="49"/>
  <c r="D15" i="49"/>
  <c r="E20" i="49"/>
  <c r="F24" i="49"/>
  <c r="D10" i="49"/>
  <c r="F10" i="49"/>
  <c r="D19" i="49"/>
  <c r="E24" i="49"/>
  <c r="D12" i="49"/>
  <c r="F8" i="49"/>
  <c r="F11" i="49"/>
  <c r="F9" i="49"/>
  <c r="E11" i="49"/>
  <c r="E9" i="49"/>
  <c r="BA21" i="44"/>
  <c r="AZ74" i="45"/>
  <c r="AG21" i="44"/>
  <c r="AV74" i="45"/>
  <c r="BJ74" i="45"/>
  <c r="AQ74" i="45"/>
  <c r="AG74" i="45"/>
  <c r="BF21" i="44"/>
  <c r="AQ21" i="44"/>
  <c r="AL74" i="45"/>
  <c r="BK21" i="44"/>
  <c r="AV21" i="44"/>
  <c r="AL21" i="44"/>
  <c r="BE74" i="45"/>
  <c r="BE78" i="45"/>
  <c r="AV78" i="45"/>
  <c r="BJ78" i="45"/>
  <c r="AQ78" i="45"/>
  <c r="AG78" i="45"/>
  <c r="AZ78" i="45"/>
  <c r="AV25" i="44"/>
  <c r="AL25" i="44"/>
  <c r="AG25" i="44"/>
  <c r="BK25" i="44"/>
  <c r="BF25" i="44"/>
  <c r="BA25" i="44"/>
  <c r="AQ25" i="44"/>
  <c r="AL78" i="45"/>
  <c r="AZ73" i="45"/>
  <c r="AV20" i="44"/>
  <c r="AL20" i="44"/>
  <c r="AG20" i="44"/>
  <c r="BE73" i="45"/>
  <c r="BJ73" i="45"/>
  <c r="AL73" i="45"/>
  <c r="BK20" i="44"/>
  <c r="AQ20" i="44"/>
  <c r="AV73" i="45"/>
  <c r="AG73" i="45"/>
  <c r="BF20" i="44"/>
  <c r="BA20" i="44"/>
  <c r="AQ73" i="45"/>
  <c r="E15" i="48"/>
  <c r="E14" i="48"/>
  <c r="AQ71" i="45"/>
  <c r="BF18" i="44"/>
  <c r="AG18" i="44"/>
  <c r="BE71" i="45"/>
  <c r="AL71" i="45"/>
  <c r="BA18" i="44"/>
  <c r="AV71" i="45"/>
  <c r="BJ71" i="45"/>
  <c r="AG71" i="45"/>
  <c r="AV18" i="44"/>
  <c r="AZ71" i="45"/>
  <c r="AQ18" i="44"/>
  <c r="BK18" i="44"/>
  <c r="BG84" i="45"/>
  <c r="BH84" i="45"/>
  <c r="BI84" i="45"/>
  <c r="BE84" i="45"/>
  <c r="BG85" i="45"/>
  <c r="BH85" i="45"/>
  <c r="BI85" i="45"/>
  <c r="BE85" i="45"/>
  <c r="F21" i="48"/>
  <c r="H21" i="48"/>
  <c r="I21" i="48"/>
  <c r="L21" i="48"/>
  <c r="M21" i="48"/>
  <c r="J21" i="48"/>
  <c r="D21" i="48"/>
  <c r="B21" i="48"/>
  <c r="G21" i="48"/>
  <c r="C21" i="48"/>
  <c r="K21" i="48"/>
  <c r="E21" i="48"/>
  <c r="Q20" i="48"/>
  <c r="Q21" i="48"/>
  <c r="BE20" i="48"/>
  <c r="BE21" i="48"/>
  <c r="R20" i="48"/>
  <c r="R21" i="48"/>
  <c r="Z20" i="48"/>
  <c r="Z21" i="48"/>
  <c r="AH20" i="48"/>
  <c r="AH21" i="48"/>
  <c r="AP20" i="48"/>
  <c r="AP21" i="48"/>
  <c r="AX20" i="48"/>
  <c r="AX21" i="48"/>
  <c r="BF20" i="48"/>
  <c r="BF21" i="48"/>
  <c r="BN20" i="48"/>
  <c r="BN21" i="48"/>
  <c r="CD20" i="48"/>
  <c r="CD21" i="48"/>
  <c r="S20" i="48"/>
  <c r="S21" i="48"/>
  <c r="AA20" i="48"/>
  <c r="AA21" i="48"/>
  <c r="AI20" i="48"/>
  <c r="AI21" i="48"/>
  <c r="AQ20" i="48"/>
  <c r="AQ21" i="48"/>
  <c r="AY20" i="48"/>
  <c r="AY21" i="48"/>
  <c r="BG20" i="48"/>
  <c r="BG21" i="48"/>
  <c r="BO20" i="48"/>
  <c r="BO21" i="48"/>
  <c r="BW20" i="48"/>
  <c r="BW21" i="48"/>
  <c r="CE20" i="48"/>
  <c r="CE21" i="48"/>
  <c r="BV20" i="48"/>
  <c r="BV21" i="48"/>
  <c r="T20" i="48"/>
  <c r="T21" i="48"/>
  <c r="AB20" i="48"/>
  <c r="AB21" i="48"/>
  <c r="AJ20" i="48"/>
  <c r="AJ21" i="48"/>
  <c r="AR20" i="48"/>
  <c r="AR21" i="48"/>
  <c r="AZ20" i="48"/>
  <c r="AZ21" i="48"/>
  <c r="BH20" i="48"/>
  <c r="BH21" i="48"/>
  <c r="BP20" i="48"/>
  <c r="BP21" i="48"/>
  <c r="BX20" i="48"/>
  <c r="BX21" i="48"/>
  <c r="CF20" i="48"/>
  <c r="CF21" i="48"/>
  <c r="W20" i="48"/>
  <c r="W21" i="48"/>
  <c r="BC20" i="48"/>
  <c r="BC21" i="48"/>
  <c r="CA20" i="48"/>
  <c r="CA21" i="48"/>
  <c r="X20" i="48"/>
  <c r="X21" i="48"/>
  <c r="AV20" i="48"/>
  <c r="AV21" i="48"/>
  <c r="BT20" i="48"/>
  <c r="BT21" i="48"/>
  <c r="Y20" i="48"/>
  <c r="Y21" i="48"/>
  <c r="AW20" i="48"/>
  <c r="AW21" i="48"/>
  <c r="CC20" i="48"/>
  <c r="CC21" i="48"/>
  <c r="U20" i="48"/>
  <c r="U21" i="48"/>
  <c r="AC20" i="48"/>
  <c r="AC21" i="48"/>
  <c r="AK20" i="48"/>
  <c r="AK21" i="48"/>
  <c r="AS20" i="48"/>
  <c r="AS21" i="48"/>
  <c r="BA20" i="48"/>
  <c r="BA21" i="48"/>
  <c r="BI20" i="48"/>
  <c r="BI21" i="48"/>
  <c r="BQ20" i="48"/>
  <c r="BQ21" i="48"/>
  <c r="BY20" i="48"/>
  <c r="BY21" i="48"/>
  <c r="N20" i="48"/>
  <c r="N21" i="48"/>
  <c r="AE20" i="48"/>
  <c r="AE21" i="48"/>
  <c r="AM20" i="48"/>
  <c r="AM21" i="48"/>
  <c r="BK20" i="48"/>
  <c r="BK21" i="48"/>
  <c r="AF20" i="48"/>
  <c r="AF21" i="48"/>
  <c r="BD20" i="48"/>
  <c r="BD21" i="48"/>
  <c r="CB20" i="48"/>
  <c r="CB21" i="48"/>
  <c r="AG20" i="48"/>
  <c r="AG21" i="48"/>
  <c r="BM20" i="48"/>
  <c r="BM21" i="48"/>
  <c r="V20" i="48"/>
  <c r="V21" i="48"/>
  <c r="AD20" i="48"/>
  <c r="AD21" i="48"/>
  <c r="AL20" i="48"/>
  <c r="AL21" i="48"/>
  <c r="AT20" i="48"/>
  <c r="AT21" i="48"/>
  <c r="BB20" i="48"/>
  <c r="BB21" i="48"/>
  <c r="BJ20" i="48"/>
  <c r="BJ21" i="48"/>
  <c r="BR20" i="48"/>
  <c r="BR21" i="48"/>
  <c r="BZ20" i="48"/>
  <c r="BZ21" i="48"/>
  <c r="O20" i="48"/>
  <c r="O21" i="48"/>
  <c r="AU20" i="48"/>
  <c r="AU21" i="48"/>
  <c r="BS20" i="48"/>
  <c r="BS21" i="48"/>
  <c r="P20" i="48"/>
  <c r="P21" i="48"/>
  <c r="AN20" i="48"/>
  <c r="AN21" i="48"/>
  <c r="BL20" i="48"/>
  <c r="BL21" i="48"/>
  <c r="AO20" i="48"/>
  <c r="AO21" i="48"/>
  <c r="BU20" i="48"/>
  <c r="BU21" i="48"/>
  <c r="AG19" i="44"/>
  <c r="AG22" i="44"/>
  <c r="AG75" i="45"/>
  <c r="AG72" i="45"/>
  <c r="BE75" i="45"/>
  <c r="BE72" i="45"/>
  <c r="AZ75" i="45"/>
  <c r="AZ72" i="45"/>
  <c r="BJ75" i="45"/>
  <c r="BJ72" i="45"/>
  <c r="BF22" i="44"/>
  <c r="BF19" i="44"/>
  <c r="AV75" i="45"/>
  <c r="AV19" i="44"/>
  <c r="AV29" i="44"/>
  <c r="AV22" i="44"/>
  <c r="AV72" i="45"/>
  <c r="BK22" i="44"/>
  <c r="BK19" i="44"/>
  <c r="BK29" i="44"/>
  <c r="BJ77" i="45"/>
  <c r="AQ77" i="45"/>
  <c r="AG77" i="45"/>
  <c r="AL77" i="45"/>
  <c r="BK24" i="44"/>
  <c r="BF24" i="44"/>
  <c r="BA24" i="44"/>
  <c r="AV24" i="44"/>
  <c r="AQ24" i="44"/>
  <c r="AV77" i="45"/>
  <c r="AG24" i="44"/>
  <c r="BE77" i="45"/>
  <c r="AZ77" i="45"/>
  <c r="AL24" i="44"/>
  <c r="AQ19" i="44"/>
  <c r="AQ22" i="44"/>
  <c r="AQ75" i="45"/>
  <c r="AQ72" i="45"/>
  <c r="AL19" i="44"/>
  <c r="AL75" i="45"/>
  <c r="AL22" i="44"/>
  <c r="AL72" i="45"/>
  <c r="AL76" i="45"/>
  <c r="BK23" i="44"/>
  <c r="BF23" i="44"/>
  <c r="AG23" i="44"/>
  <c r="BJ76" i="45"/>
  <c r="AQ76" i="45"/>
  <c r="BA23" i="44"/>
  <c r="BE76" i="45"/>
  <c r="AV76" i="45"/>
  <c r="AG76" i="45"/>
  <c r="AZ76" i="45"/>
  <c r="AV23" i="44"/>
  <c r="AL23" i="44"/>
  <c r="AQ23" i="44"/>
  <c r="BA22" i="44"/>
  <c r="BA19" i="44"/>
  <c r="BA29" i="44"/>
  <c r="BL84" i="45"/>
  <c r="BJ84" i="45"/>
  <c r="BL85" i="45"/>
  <c r="BJ85" i="45"/>
  <c r="BL30" i="45"/>
  <c r="BL31" i="45"/>
  <c r="BL33" i="45"/>
  <c r="BL34" i="45"/>
  <c r="AG29" i="44"/>
  <c r="AL82" i="45"/>
  <c r="AV82" i="45"/>
  <c r="AG82" i="45"/>
  <c r="AQ82" i="45"/>
  <c r="AZ82" i="45"/>
  <c r="BF29" i="44"/>
  <c r="AQ29" i="44"/>
  <c r="AL29" i="44"/>
  <c r="BE82" i="45"/>
  <c r="BJ82" i="45"/>
  <c r="CF22" i="48"/>
  <c r="CE22" i="48"/>
  <c r="CD22" i="48"/>
  <c r="CC22" i="48"/>
  <c r="CB22" i="48"/>
  <c r="CA22" i="48"/>
  <c r="BZ22" i="48"/>
  <c r="BY22" i="48"/>
  <c r="BX22" i="48"/>
  <c r="BW22" i="48"/>
  <c r="BV22" i="48"/>
  <c r="BU22" i="48"/>
  <c r="BT22" i="48"/>
  <c r="BS22" i="48"/>
  <c r="BR22" i="48"/>
  <c r="BQ22" i="48"/>
  <c r="BP22" i="48"/>
  <c r="BO22" i="48"/>
  <c r="BN22" i="48"/>
  <c r="BM22" i="48"/>
  <c r="BL22" i="48"/>
  <c r="BK22" i="48"/>
  <c r="BJ22" i="48"/>
  <c r="BI22" i="48"/>
  <c r="BH22" i="48"/>
  <c r="BG22" i="48"/>
  <c r="BF22" i="48"/>
  <c r="BE22" i="48"/>
  <c r="BD22" i="48"/>
  <c r="BC22" i="48"/>
  <c r="BB22" i="48"/>
  <c r="BA22" i="48"/>
  <c r="AZ22" i="48"/>
  <c r="AY22" i="48"/>
  <c r="AX22" i="48"/>
  <c r="AW22" i="48"/>
  <c r="AV22" i="48"/>
  <c r="AU22" i="48"/>
  <c r="AT22" i="48"/>
  <c r="AS22" i="48"/>
  <c r="AR22" i="48"/>
  <c r="AQ22" i="48"/>
  <c r="AP22" i="48"/>
  <c r="AO22" i="48"/>
  <c r="AN22" i="48"/>
  <c r="AM22" i="48"/>
  <c r="AL22" i="48"/>
  <c r="AK22" i="48"/>
  <c r="AJ22" i="48"/>
  <c r="AI22" i="48"/>
  <c r="AH22" i="48"/>
  <c r="C22" i="48"/>
  <c r="B22" i="48"/>
  <c r="D19" i="48"/>
  <c r="D22" i="48"/>
  <c r="A29" i="48"/>
  <c r="E19" i="48"/>
  <c r="E22" i="48"/>
  <c r="F19" i="48"/>
  <c r="G19" i="48"/>
  <c r="F22" i="48"/>
  <c r="H19" i="48"/>
  <c r="G22" i="48"/>
  <c r="H22" i="48"/>
  <c r="I19" i="48"/>
  <c r="J19" i="48"/>
  <c r="I22" i="48"/>
  <c r="K19" i="48"/>
  <c r="J22" i="48"/>
  <c r="L19" i="48"/>
  <c r="K22" i="48"/>
  <c r="L22" i="48"/>
  <c r="M19" i="48"/>
  <c r="M22" i="48"/>
  <c r="N19" i="48"/>
  <c r="O19" i="48"/>
  <c r="N22" i="48"/>
  <c r="P19" i="48"/>
  <c r="O22" i="48"/>
  <c r="P22" i="48"/>
  <c r="Q19" i="48"/>
  <c r="Q22" i="48"/>
  <c r="R19" i="48"/>
  <c r="S19" i="48"/>
  <c r="R22" i="48"/>
  <c r="T19" i="48"/>
  <c r="S22" i="48"/>
  <c r="T22" i="48"/>
  <c r="U19" i="48"/>
  <c r="V19" i="48"/>
  <c r="U22" i="48"/>
  <c r="W19" i="48"/>
  <c r="V22" i="48"/>
  <c r="X19" i="48"/>
  <c r="W22" i="48"/>
  <c r="X22" i="48"/>
  <c r="Y19" i="48"/>
  <c r="Y22" i="48"/>
  <c r="Z19" i="48"/>
  <c r="AA19" i="48"/>
  <c r="Z22" i="48"/>
  <c r="AB19" i="48"/>
  <c r="AA22" i="48"/>
  <c r="AB22" i="48"/>
  <c r="AC19" i="48"/>
  <c r="AC22" i="48"/>
  <c r="AD19" i="48"/>
  <c r="AE19" i="48"/>
  <c r="AD22" i="48"/>
  <c r="AF19" i="48"/>
  <c r="AE22" i="48"/>
  <c r="AF22" i="48"/>
  <c r="AG19" i="48"/>
  <c r="AG22" i="48"/>
  <c r="BL73" i="45"/>
  <c r="BL76" i="45"/>
  <c r="BL77" i="45"/>
  <c r="BL74" i="45"/>
  <c r="BL71" i="45"/>
  <c r="BL78" i="45"/>
  <c r="N71" i="45"/>
  <c r="Y71" i="45"/>
  <c r="U71" i="45"/>
  <c r="L71" i="45"/>
  <c r="E71" i="45"/>
  <c r="BC71" i="45"/>
  <c r="AF78" i="45"/>
  <c r="T25" i="44"/>
  <c r="AI25" i="44"/>
  <c r="G76" i="45"/>
  <c r="K76" i="45"/>
  <c r="O76" i="45"/>
  <c r="S76" i="45"/>
  <c r="W76" i="45"/>
  <c r="AA76" i="45"/>
  <c r="AE76" i="45"/>
  <c r="AJ76" i="45"/>
  <c r="AO76" i="45"/>
  <c r="AT76" i="45"/>
  <c r="AY76" i="45"/>
  <c r="BD76" i="45"/>
  <c r="BI76" i="45"/>
  <c r="H76" i="45"/>
  <c r="L76" i="45"/>
  <c r="P76" i="45"/>
  <c r="T76" i="45"/>
  <c r="X76" i="45"/>
  <c r="AB76" i="45"/>
  <c r="AF76" i="45"/>
  <c r="AK76" i="45"/>
  <c r="AP76" i="45"/>
  <c r="AU76" i="45"/>
  <c r="BA76" i="45"/>
  <c r="BF76" i="45"/>
  <c r="BK76" i="45"/>
  <c r="J76" i="45"/>
  <c r="R76" i="45"/>
  <c r="Z76" i="45"/>
  <c r="AI76" i="45"/>
  <c r="AS76" i="45"/>
  <c r="BC76" i="45"/>
  <c r="M76" i="45"/>
  <c r="U76" i="45"/>
  <c r="AC76" i="45"/>
  <c r="AM76" i="45"/>
  <c r="AW76" i="45"/>
  <c r="BG76" i="45"/>
  <c r="F76" i="45"/>
  <c r="N76" i="45"/>
  <c r="V76" i="45"/>
  <c r="AD76" i="45"/>
  <c r="AN76" i="45"/>
  <c r="AX76" i="45"/>
  <c r="BH76" i="45"/>
  <c r="Q76" i="45"/>
  <c r="BB76" i="45"/>
  <c r="F23" i="44"/>
  <c r="J23" i="44"/>
  <c r="Y76" i="45"/>
  <c r="E76" i="45"/>
  <c r="G23" i="44"/>
  <c r="K23" i="44"/>
  <c r="AH76" i="45"/>
  <c r="H23" i="44"/>
  <c r="L23" i="44"/>
  <c r="I76" i="45"/>
  <c r="AR76" i="45"/>
  <c r="N23" i="44"/>
  <c r="R23" i="44"/>
  <c r="V23" i="44"/>
  <c r="Z23" i="44"/>
  <c r="AD23" i="44"/>
  <c r="AI23" i="44"/>
  <c r="AN23" i="44"/>
  <c r="AS23" i="44"/>
  <c r="AX23" i="44"/>
  <c r="BC23" i="44"/>
  <c r="BH23" i="44"/>
  <c r="E23" i="44"/>
  <c r="O23" i="44"/>
  <c r="S23" i="44"/>
  <c r="W23" i="44"/>
  <c r="AA23" i="44"/>
  <c r="AE23" i="44"/>
  <c r="AJ23" i="44"/>
  <c r="AO23" i="44"/>
  <c r="AT23" i="44"/>
  <c r="AY23" i="44"/>
  <c r="BD23" i="44"/>
  <c r="BI23" i="44"/>
  <c r="I23" i="44"/>
  <c r="P23" i="44"/>
  <c r="T23" i="44"/>
  <c r="X23" i="44"/>
  <c r="AB23" i="44"/>
  <c r="AF23" i="44"/>
  <c r="AK23" i="44"/>
  <c r="AP23" i="44"/>
  <c r="AU23" i="44"/>
  <c r="AZ23" i="44"/>
  <c r="BE23" i="44"/>
  <c r="BJ23" i="44"/>
  <c r="M23" i="44"/>
  <c r="Q23" i="44"/>
  <c r="U23" i="44"/>
  <c r="Y23" i="44"/>
  <c r="AC23" i="44"/>
  <c r="AH23" i="44"/>
  <c r="AM23" i="44"/>
  <c r="AR23" i="44"/>
  <c r="AW23" i="44"/>
  <c r="BB23" i="44"/>
  <c r="BG23" i="44"/>
  <c r="BL23" i="44"/>
  <c r="I73" i="45"/>
  <c r="M73" i="45"/>
  <c r="Q73" i="45"/>
  <c r="U73" i="45"/>
  <c r="Y73" i="45"/>
  <c r="AC73" i="45"/>
  <c r="AH73" i="45"/>
  <c r="AM73" i="45"/>
  <c r="AR73" i="45"/>
  <c r="AW73" i="45"/>
  <c r="BB73" i="45"/>
  <c r="BG73" i="45"/>
  <c r="E73" i="45"/>
  <c r="G73" i="45"/>
  <c r="K73" i="45"/>
  <c r="O73" i="45"/>
  <c r="S73" i="45"/>
  <c r="W73" i="45"/>
  <c r="L73" i="45"/>
  <c r="T73" i="45"/>
  <c r="AA73" i="45"/>
  <c r="AF73" i="45"/>
  <c r="AN73" i="45"/>
  <c r="AT73" i="45"/>
  <c r="BA73" i="45"/>
  <c r="BH73" i="45"/>
  <c r="F73" i="45"/>
  <c r="N73" i="45"/>
  <c r="V73" i="45"/>
  <c r="AB73" i="45"/>
  <c r="AI73" i="45"/>
  <c r="AO73" i="45"/>
  <c r="AU73" i="45"/>
  <c r="BC73" i="45"/>
  <c r="BI73" i="45"/>
  <c r="H73" i="45"/>
  <c r="P73" i="45"/>
  <c r="X73" i="45"/>
  <c r="AD73" i="45"/>
  <c r="AJ73" i="45"/>
  <c r="AP73" i="45"/>
  <c r="AX73" i="45"/>
  <c r="BD73" i="45"/>
  <c r="BK73" i="45"/>
  <c r="J73" i="45"/>
  <c r="R73" i="45"/>
  <c r="Z73" i="45"/>
  <c r="AE73" i="45"/>
  <c r="AK73" i="45"/>
  <c r="AS73" i="45"/>
  <c r="AY73" i="45"/>
  <c r="BF73" i="45"/>
  <c r="G77" i="45"/>
  <c r="K77" i="45"/>
  <c r="O77" i="45"/>
  <c r="S77" i="45"/>
  <c r="W77" i="45"/>
  <c r="AA77" i="45"/>
  <c r="AE77" i="45"/>
  <c r="AJ77" i="45"/>
  <c r="AO77" i="45"/>
  <c r="AT77" i="45"/>
  <c r="AY77" i="45"/>
  <c r="BD77" i="45"/>
  <c r="BI77" i="45"/>
  <c r="H77" i="45"/>
  <c r="L77" i="45"/>
  <c r="P77" i="45"/>
  <c r="T77" i="45"/>
  <c r="X77" i="45"/>
  <c r="AB77" i="45"/>
  <c r="AF77" i="45"/>
  <c r="AK77" i="45"/>
  <c r="AP77" i="45"/>
  <c r="AU77" i="45"/>
  <c r="BA77" i="45"/>
  <c r="BF77" i="45"/>
  <c r="BK77" i="45"/>
  <c r="F77" i="45"/>
  <c r="N77" i="45"/>
  <c r="V77" i="45"/>
  <c r="AD77" i="45"/>
  <c r="AN77" i="45"/>
  <c r="AX77" i="45"/>
  <c r="BH77" i="45"/>
  <c r="I77" i="45"/>
  <c r="Q77" i="45"/>
  <c r="Y77" i="45"/>
  <c r="AH77" i="45"/>
  <c r="AR77" i="45"/>
  <c r="BB77" i="45"/>
  <c r="E77" i="45"/>
  <c r="J77" i="45"/>
  <c r="R77" i="45"/>
  <c r="Z77" i="45"/>
  <c r="AI77" i="45"/>
  <c r="AS77" i="45"/>
  <c r="BC77" i="45"/>
  <c r="AM77" i="45"/>
  <c r="G24" i="44"/>
  <c r="K24" i="44"/>
  <c r="O24" i="44"/>
  <c r="S24" i="44"/>
  <c r="W24" i="44"/>
  <c r="AA24" i="44"/>
  <c r="AE24" i="44"/>
  <c r="AJ24" i="44"/>
  <c r="AO24" i="44"/>
  <c r="AT24" i="44"/>
  <c r="AY24" i="44"/>
  <c r="BD24" i="44"/>
  <c r="BI24" i="44"/>
  <c r="M77" i="45"/>
  <c r="AW77" i="45"/>
  <c r="H24" i="44"/>
  <c r="L24" i="44"/>
  <c r="P24" i="44"/>
  <c r="T24" i="44"/>
  <c r="X24" i="44"/>
  <c r="AB24" i="44"/>
  <c r="AF24" i="44"/>
  <c r="AK24" i="44"/>
  <c r="AP24" i="44"/>
  <c r="AU24" i="44"/>
  <c r="AZ24" i="44"/>
  <c r="BE24" i="44"/>
  <c r="BJ24" i="44"/>
  <c r="U77" i="45"/>
  <c r="BG77" i="45"/>
  <c r="I24" i="44"/>
  <c r="M24" i="44"/>
  <c r="Q24" i="44"/>
  <c r="U24" i="44"/>
  <c r="Y24" i="44"/>
  <c r="AC24" i="44"/>
  <c r="AH24" i="44"/>
  <c r="AM24" i="44"/>
  <c r="AR24" i="44"/>
  <c r="AW24" i="44"/>
  <c r="BB24" i="44"/>
  <c r="BG24" i="44"/>
  <c r="BL24" i="44"/>
  <c r="AC77" i="45"/>
  <c r="F24" i="44"/>
  <c r="J24" i="44"/>
  <c r="N24" i="44"/>
  <c r="R24" i="44"/>
  <c r="V24" i="44"/>
  <c r="Z24" i="44"/>
  <c r="AD24" i="44"/>
  <c r="AI24" i="44"/>
  <c r="AN24" i="44"/>
  <c r="AS24" i="44"/>
  <c r="AX24" i="44"/>
  <c r="BC24" i="44"/>
  <c r="BH24" i="44"/>
  <c r="E24" i="44"/>
  <c r="O74" i="45"/>
  <c r="W74" i="45"/>
  <c r="AA74" i="45"/>
  <c r="T74" i="45"/>
  <c r="AB74" i="45"/>
  <c r="J74" i="45"/>
  <c r="AR74" i="45"/>
  <c r="BB74" i="45"/>
  <c r="BG74" i="45"/>
  <c r="N74" i="45"/>
  <c r="AD74" i="45"/>
  <c r="AJ74" i="45"/>
  <c r="BI74" i="45"/>
  <c r="AF74" i="45"/>
  <c r="AP74" i="45"/>
  <c r="AS74" i="45"/>
  <c r="Y74" i="45"/>
  <c r="AK74" i="45"/>
  <c r="AX74" i="45"/>
  <c r="G21" i="44"/>
  <c r="K21" i="44"/>
  <c r="AE21" i="44"/>
  <c r="AO21" i="44"/>
  <c r="AT21" i="44"/>
  <c r="L21" i="44"/>
  <c r="T21" i="44"/>
  <c r="X21" i="44"/>
  <c r="AU21" i="44"/>
  <c r="BE21" i="44"/>
  <c r="BJ21" i="44"/>
  <c r="Y21" i="44"/>
  <c r="AH21" i="44"/>
  <c r="AM21" i="44"/>
  <c r="BL21" i="44"/>
  <c r="J21" i="44"/>
  <c r="N21" i="44"/>
  <c r="AI21" i="44"/>
  <c r="AS21" i="44"/>
  <c r="AX21" i="44"/>
  <c r="AY18" i="44"/>
  <c r="O18" i="44"/>
  <c r="E18" i="44"/>
  <c r="Z18" i="44"/>
  <c r="AP18" i="44"/>
  <c r="G20" i="44"/>
  <c r="K20" i="44"/>
  <c r="O20" i="44"/>
  <c r="S20" i="44"/>
  <c r="W20" i="44"/>
  <c r="AA20" i="44"/>
  <c r="AE20" i="44"/>
  <c r="AJ20" i="44"/>
  <c r="AO20" i="44"/>
  <c r="AT20" i="44"/>
  <c r="AY20" i="44"/>
  <c r="BD20" i="44"/>
  <c r="BI20" i="44"/>
  <c r="H20" i="44"/>
  <c r="L20" i="44"/>
  <c r="T20" i="44"/>
  <c r="X20" i="44"/>
  <c r="AB20" i="44"/>
  <c r="AF20" i="44"/>
  <c r="AK20" i="44"/>
  <c r="AU20" i="44"/>
  <c r="BE20" i="44"/>
  <c r="BJ20" i="44"/>
  <c r="F20" i="44"/>
  <c r="N20" i="44"/>
  <c r="AD20" i="44"/>
  <c r="AS20" i="44"/>
  <c r="BC20" i="44"/>
  <c r="P20" i="44"/>
  <c r="AP20" i="44"/>
  <c r="AZ20" i="44"/>
  <c r="V20" i="44"/>
  <c r="AN20" i="44"/>
  <c r="BH20" i="44"/>
  <c r="I20" i="44"/>
  <c r="M20" i="44"/>
  <c r="Q20" i="44"/>
  <c r="U20" i="44"/>
  <c r="Y20" i="44"/>
  <c r="AC20" i="44"/>
  <c r="AH20" i="44"/>
  <c r="AM20" i="44"/>
  <c r="AR20" i="44"/>
  <c r="AW20" i="44"/>
  <c r="BB20" i="44"/>
  <c r="BG20" i="44"/>
  <c r="BL20" i="44"/>
  <c r="J20" i="44"/>
  <c r="R20" i="44"/>
  <c r="Z20" i="44"/>
  <c r="AI20" i="44"/>
  <c r="AX20" i="44"/>
  <c r="E20" i="44"/>
  <c r="AC18" i="44"/>
  <c r="R62" i="29"/>
  <c r="AH18" i="44"/>
  <c r="AZ18" i="44"/>
  <c r="S18" i="44"/>
  <c r="AN18" i="44"/>
  <c r="AB18" i="44"/>
  <c r="AX71" i="45"/>
  <c r="M18" i="44"/>
  <c r="AW18" i="44"/>
  <c r="J18" i="44"/>
  <c r="AS18" i="44"/>
  <c r="AK18" i="44"/>
  <c r="AE18" i="44"/>
  <c r="AU18" i="44"/>
  <c r="AD21" i="44"/>
  <c r="BG21" i="44"/>
  <c r="U21" i="44"/>
  <c r="AP21" i="44"/>
  <c r="H21" i="44"/>
  <c r="AA21" i="44"/>
  <c r="AN74" i="45"/>
  <c r="AI74" i="45"/>
  <c r="BD74" i="45"/>
  <c r="F74" i="45"/>
  <c r="AM74" i="45"/>
  <c r="P74" i="45"/>
  <c r="K74" i="45"/>
  <c r="AC71" i="45"/>
  <c r="AO71" i="45"/>
  <c r="BA71" i="45"/>
  <c r="AY71" i="45"/>
  <c r="AS71" i="45"/>
  <c r="AR18" i="44"/>
  <c r="F18" i="44"/>
  <c r="AA18" i="44"/>
  <c r="AJ71" i="45"/>
  <c r="BI71" i="45"/>
  <c r="Q18" i="44"/>
  <c r="BB18" i="44"/>
  <c r="H18" i="44"/>
  <c r="N18" i="44"/>
  <c r="AX18" i="44"/>
  <c r="BE18" i="44"/>
  <c r="AJ18" i="44"/>
  <c r="E21" i="44"/>
  <c r="Z21" i="44"/>
  <c r="BB21" i="44"/>
  <c r="Q21" i="44"/>
  <c r="AK21" i="44"/>
  <c r="BI21" i="44"/>
  <c r="W21" i="44"/>
  <c r="AC74" i="45"/>
  <c r="Q74" i="45"/>
  <c r="AY74" i="45"/>
  <c r="U74" i="45"/>
  <c r="AH74" i="45"/>
  <c r="L74" i="45"/>
  <c r="G74" i="45"/>
  <c r="X71" i="45"/>
  <c r="AH71" i="45"/>
  <c r="AM71" i="45"/>
  <c r="AR71" i="45"/>
  <c r="AN71" i="45"/>
  <c r="AU71" i="45"/>
  <c r="I18" i="44"/>
  <c r="U18" i="44"/>
  <c r="BG18" i="44"/>
  <c r="T18" i="44"/>
  <c r="R18" i="44"/>
  <c r="BC18" i="44"/>
  <c r="G18" i="44"/>
  <c r="AO18" i="44"/>
  <c r="BH21" i="44"/>
  <c r="V21" i="44"/>
  <c r="AW21" i="44"/>
  <c r="M21" i="44"/>
  <c r="AF21" i="44"/>
  <c r="BD21" i="44"/>
  <c r="S21" i="44"/>
  <c r="BF74" i="45"/>
  <c r="BK74" i="45"/>
  <c r="AT74" i="45"/>
  <c r="M74" i="45"/>
  <c r="Z74" i="45"/>
  <c r="H74" i="45"/>
  <c r="S71" i="45"/>
  <c r="W71" i="45"/>
  <c r="AF71" i="45"/>
  <c r="AK71" i="45"/>
  <c r="AI71" i="45"/>
  <c r="AD18" i="44"/>
  <c r="BD18" i="44"/>
  <c r="X18" i="44"/>
  <c r="BF71" i="45"/>
  <c r="Y18" i="44"/>
  <c r="BL18" i="44"/>
  <c r="AF18" i="44"/>
  <c r="V18" i="44"/>
  <c r="BH18" i="44"/>
  <c r="K18" i="44"/>
  <c r="AT18" i="44"/>
  <c r="BC21" i="44"/>
  <c r="R21" i="44"/>
  <c r="AR21" i="44"/>
  <c r="I21" i="44"/>
  <c r="AB21" i="44"/>
  <c r="AY21" i="44"/>
  <c r="O21" i="44"/>
  <c r="AU74" i="45"/>
  <c r="BA74" i="45"/>
  <c r="AO74" i="45"/>
  <c r="E74" i="45"/>
  <c r="R74" i="45"/>
  <c r="AE74" i="45"/>
  <c r="BH71" i="45"/>
  <c r="H71" i="45"/>
  <c r="Q71" i="45"/>
  <c r="AA71" i="45"/>
  <c r="AE71" i="45"/>
  <c r="AD71" i="45"/>
  <c r="L18" i="44"/>
  <c r="AW71" i="45"/>
  <c r="BG71" i="45"/>
  <c r="G71" i="45"/>
  <c r="P71" i="45"/>
  <c r="T71" i="45"/>
  <c r="J71" i="45"/>
  <c r="AM18" i="44"/>
  <c r="BJ18" i="44"/>
  <c r="AI18" i="44"/>
  <c r="P18" i="44"/>
  <c r="W18" i="44"/>
  <c r="BI18" i="44"/>
  <c r="AN21" i="44"/>
  <c r="F21" i="44"/>
  <c r="AC21" i="44"/>
  <c r="AZ21" i="44"/>
  <c r="P21" i="44"/>
  <c r="AJ21" i="44"/>
  <c r="BH74" i="45"/>
  <c r="BC74" i="45"/>
  <c r="I74" i="45"/>
  <c r="V74" i="45"/>
  <c r="AW74" i="45"/>
  <c r="X74" i="45"/>
  <c r="S74" i="45"/>
  <c r="AP71" i="45"/>
  <c r="BB71" i="45"/>
  <c r="BK71" i="45"/>
  <c r="K71" i="45"/>
  <c r="O71" i="45"/>
  <c r="F71" i="45"/>
  <c r="AB78" i="45"/>
  <c r="BB78" i="45"/>
  <c r="Q78" i="45"/>
  <c r="AD25" i="44"/>
  <c r="AA78" i="45"/>
  <c r="AR78" i="45"/>
  <c r="I78" i="45"/>
  <c r="AJ25" i="44"/>
  <c r="AH25" i="44"/>
  <c r="AE25" i="44"/>
  <c r="BJ25" i="44"/>
  <c r="AC25" i="44"/>
  <c r="BE25" i="44"/>
  <c r="X25" i="44"/>
  <c r="W78" i="45"/>
  <c r="AX78" i="45"/>
  <c r="AN78" i="45"/>
  <c r="AS78" i="45"/>
  <c r="AI78" i="45"/>
  <c r="AA25" i="44"/>
  <c r="E25" i="44"/>
  <c r="Z25" i="44"/>
  <c r="BL25" i="44"/>
  <c r="Y25" i="44"/>
  <c r="AZ25" i="44"/>
  <c r="P25" i="44"/>
  <c r="AD78" i="45"/>
  <c r="Z78" i="45"/>
  <c r="L78" i="45"/>
  <c r="S78" i="45"/>
  <c r="BI25" i="44"/>
  <c r="W25" i="44"/>
  <c r="BH25" i="44"/>
  <c r="V25" i="44"/>
  <c r="BG25" i="44"/>
  <c r="U25" i="44"/>
  <c r="AU25" i="44"/>
  <c r="L25" i="44"/>
  <c r="F78" i="45"/>
  <c r="R78" i="45"/>
  <c r="H78" i="45"/>
  <c r="O78" i="45"/>
  <c r="BD25" i="44"/>
  <c r="S25" i="44"/>
  <c r="BC25" i="44"/>
  <c r="R25" i="44"/>
  <c r="BB25" i="44"/>
  <c r="Q25" i="44"/>
  <c r="AP25" i="44"/>
  <c r="H25" i="44"/>
  <c r="BG78" i="45"/>
  <c r="J78" i="45"/>
  <c r="BI78" i="45"/>
  <c r="AY25" i="44"/>
  <c r="O25" i="44"/>
  <c r="AX25" i="44"/>
  <c r="N25" i="44"/>
  <c r="AW25" i="44"/>
  <c r="M25" i="44"/>
  <c r="AK25" i="44"/>
  <c r="E78" i="45"/>
  <c r="AW78" i="45"/>
  <c r="AU78" i="45"/>
  <c r="BD78" i="45"/>
  <c r="AT25" i="44"/>
  <c r="K25" i="44"/>
  <c r="AS25" i="44"/>
  <c r="J25" i="44"/>
  <c r="AR25" i="44"/>
  <c r="I25" i="44"/>
  <c r="AF25" i="44"/>
  <c r="Y78" i="45"/>
  <c r="AM78" i="45"/>
  <c r="AP78" i="45"/>
  <c r="AY78" i="45"/>
  <c r="AO25" i="44"/>
  <c r="G25" i="44"/>
  <c r="AN25" i="44"/>
  <c r="F25" i="44"/>
  <c r="AM25" i="44"/>
  <c r="AH78" i="45"/>
  <c r="AB25" i="44"/>
  <c r="BH78" i="45"/>
  <c r="AC78" i="45"/>
  <c r="AK78" i="45"/>
  <c r="AE78" i="45"/>
  <c r="G22" i="44"/>
  <c r="G75" i="45"/>
  <c r="G19" i="44"/>
  <c r="G72" i="45"/>
  <c r="X22" i="44"/>
  <c r="X75" i="45"/>
  <c r="X72" i="45"/>
  <c r="X19" i="44"/>
  <c r="I22" i="44"/>
  <c r="I75" i="45"/>
  <c r="I19" i="44"/>
  <c r="I72" i="45"/>
  <c r="AI22" i="44"/>
  <c r="AI75" i="45"/>
  <c r="AI19" i="44"/>
  <c r="AI72" i="45"/>
  <c r="L22" i="44"/>
  <c r="L75" i="45"/>
  <c r="L72" i="45"/>
  <c r="L19" i="44"/>
  <c r="AD75" i="45"/>
  <c r="AD22" i="44"/>
  <c r="AD72" i="45"/>
  <c r="AD19" i="44"/>
  <c r="O75" i="45"/>
  <c r="O22" i="44"/>
  <c r="O19" i="44"/>
  <c r="O72" i="45"/>
  <c r="AF75" i="45"/>
  <c r="AF22" i="44"/>
  <c r="AF72" i="45"/>
  <c r="AF19" i="44"/>
  <c r="AH75" i="45"/>
  <c r="AH22" i="44"/>
  <c r="AH72" i="45"/>
  <c r="AH19" i="44"/>
  <c r="AS75" i="45"/>
  <c r="AS22" i="44"/>
  <c r="AS19" i="44"/>
  <c r="AS72" i="45"/>
  <c r="T75" i="45"/>
  <c r="T22" i="44"/>
  <c r="T19" i="44"/>
  <c r="T72" i="45"/>
  <c r="E75" i="45"/>
  <c r="E22" i="44"/>
  <c r="E72" i="45"/>
  <c r="E19" i="44"/>
  <c r="AN75" i="45"/>
  <c r="AN22" i="44"/>
  <c r="AN19" i="44"/>
  <c r="AN72" i="45"/>
  <c r="W22" i="44"/>
  <c r="W75" i="45"/>
  <c r="W72" i="45"/>
  <c r="W19" i="44"/>
  <c r="M75" i="45"/>
  <c r="M22" i="44"/>
  <c r="M72" i="45"/>
  <c r="M19" i="44"/>
  <c r="AP75" i="45"/>
  <c r="AP22" i="44"/>
  <c r="AP19" i="44"/>
  <c r="AP72" i="45"/>
  <c r="BL22" i="44"/>
  <c r="BL75" i="45"/>
  <c r="BL72" i="45"/>
  <c r="BL19" i="44"/>
  <c r="BC22" i="44"/>
  <c r="BC75" i="45"/>
  <c r="BC72" i="45"/>
  <c r="BC19" i="44"/>
  <c r="K75" i="45"/>
  <c r="K22" i="44"/>
  <c r="K72" i="45"/>
  <c r="K19" i="44"/>
  <c r="AB22" i="44"/>
  <c r="AB75" i="45"/>
  <c r="AB72" i="45"/>
  <c r="AB19" i="44"/>
  <c r="U75" i="45"/>
  <c r="U22" i="44"/>
  <c r="U72" i="45"/>
  <c r="U19" i="44"/>
  <c r="AX22" i="44"/>
  <c r="AX75" i="45"/>
  <c r="AX19" i="44"/>
  <c r="AX72" i="45"/>
  <c r="AE75" i="45"/>
  <c r="AE22" i="44"/>
  <c r="AE19" i="44"/>
  <c r="AE72" i="45"/>
  <c r="AW75" i="45"/>
  <c r="AW22" i="44"/>
  <c r="AW72" i="45"/>
  <c r="AW19" i="44"/>
  <c r="BA75" i="45"/>
  <c r="AZ22" i="44"/>
  <c r="BA72" i="45"/>
  <c r="AZ19" i="44"/>
  <c r="S75" i="45"/>
  <c r="S22" i="44"/>
  <c r="S19" i="44"/>
  <c r="S72" i="45"/>
  <c r="AK75" i="45"/>
  <c r="AK22" i="44"/>
  <c r="AK19" i="44"/>
  <c r="AK72" i="45"/>
  <c r="AM75" i="45"/>
  <c r="AM22" i="44"/>
  <c r="AM19" i="44"/>
  <c r="AM72" i="45"/>
  <c r="BH75" i="45"/>
  <c r="BH22" i="44"/>
  <c r="BH72" i="45"/>
  <c r="BH19" i="44"/>
  <c r="U78" i="45"/>
  <c r="BK78" i="45"/>
  <c r="X78" i="45"/>
  <c r="AT78" i="45"/>
  <c r="K78" i="45"/>
  <c r="Z71" i="45"/>
  <c r="AC75" i="45"/>
  <c r="AC22" i="44"/>
  <c r="AC19" i="44"/>
  <c r="AC72" i="45"/>
  <c r="AO22" i="44"/>
  <c r="AO75" i="45"/>
  <c r="AO19" i="44"/>
  <c r="AO72" i="45"/>
  <c r="BK75" i="45"/>
  <c r="BJ22" i="44"/>
  <c r="BK72" i="45"/>
  <c r="BJ19" i="44"/>
  <c r="AA75" i="45"/>
  <c r="AA22" i="44"/>
  <c r="AA19" i="44"/>
  <c r="AA72" i="45"/>
  <c r="Y22" i="44"/>
  <c r="Y75" i="45"/>
  <c r="Y72" i="45"/>
  <c r="Y19" i="44"/>
  <c r="AU22" i="44"/>
  <c r="AU75" i="45"/>
  <c r="AU19" i="44"/>
  <c r="AU72" i="45"/>
  <c r="V78" i="45"/>
  <c r="M78" i="45"/>
  <c r="BF78" i="45"/>
  <c r="T78" i="45"/>
  <c r="AO78" i="45"/>
  <c r="G78" i="45"/>
  <c r="V71" i="45"/>
  <c r="BG75" i="45"/>
  <c r="BG22" i="44"/>
  <c r="BG72" i="45"/>
  <c r="BG19" i="44"/>
  <c r="AY75" i="45"/>
  <c r="AY22" i="44"/>
  <c r="AY19" i="44"/>
  <c r="AY72" i="45"/>
  <c r="J75" i="45"/>
  <c r="J22" i="44"/>
  <c r="J72" i="45"/>
  <c r="J19" i="44"/>
  <c r="AJ75" i="45"/>
  <c r="AJ22" i="44"/>
  <c r="AJ72" i="45"/>
  <c r="AJ19" i="44"/>
  <c r="BB75" i="45"/>
  <c r="BB22" i="44"/>
  <c r="BB19" i="44"/>
  <c r="BB72" i="45"/>
  <c r="BF75" i="45"/>
  <c r="BE22" i="44"/>
  <c r="BF72" i="45"/>
  <c r="BE19" i="44"/>
  <c r="F75" i="45"/>
  <c r="F22" i="44"/>
  <c r="F72" i="45"/>
  <c r="F19" i="44"/>
  <c r="N78" i="45"/>
  <c r="BC78" i="45"/>
  <c r="BA78" i="45"/>
  <c r="P78" i="45"/>
  <c r="AJ78" i="45"/>
  <c r="M71" i="45"/>
  <c r="AB71" i="45"/>
  <c r="AT71" i="45"/>
  <c r="BD71" i="45"/>
  <c r="I71" i="45"/>
  <c r="R71" i="45"/>
  <c r="BI22" i="44"/>
  <c r="BI75" i="45"/>
  <c r="BI19" i="44"/>
  <c r="BI72" i="45"/>
  <c r="H22" i="44"/>
  <c r="H75" i="45"/>
  <c r="H72" i="45"/>
  <c r="H19" i="44"/>
  <c r="R22" i="44"/>
  <c r="R75" i="45"/>
  <c r="R19" i="44"/>
  <c r="R72" i="45"/>
  <c r="Q22" i="44"/>
  <c r="Q75" i="45"/>
  <c r="Q19" i="44"/>
  <c r="Q72" i="45"/>
  <c r="AT75" i="45"/>
  <c r="AT22" i="44"/>
  <c r="AT72" i="45"/>
  <c r="AT19" i="44"/>
  <c r="N75" i="45"/>
  <c r="N22" i="44"/>
  <c r="N72" i="45"/>
  <c r="N19" i="44"/>
  <c r="P75" i="45"/>
  <c r="P22" i="44"/>
  <c r="P72" i="45"/>
  <c r="P19" i="44"/>
  <c r="Z75" i="45"/>
  <c r="Z22" i="44"/>
  <c r="Z72" i="45"/>
  <c r="Z19" i="44"/>
  <c r="AR22" i="44"/>
  <c r="AR75" i="45"/>
  <c r="AR19" i="44"/>
  <c r="AR72" i="45"/>
  <c r="BD22" i="44"/>
  <c r="BD75" i="45"/>
  <c r="BD72" i="45"/>
  <c r="BD19" i="44"/>
  <c r="V75" i="45"/>
  <c r="V22" i="44"/>
  <c r="V72" i="45"/>
  <c r="V19" i="44"/>
  <c r="E65" i="45"/>
  <c r="BK30" i="45"/>
  <c r="BK31" i="45"/>
  <c r="BI30" i="45"/>
  <c r="BI31" i="45"/>
  <c r="BI33" i="45"/>
  <c r="BI34" i="45"/>
  <c r="BH30" i="45"/>
  <c r="BH31" i="45"/>
  <c r="BG30" i="45"/>
  <c r="BG31" i="45"/>
  <c r="BF30" i="45"/>
  <c r="BF31" i="45"/>
  <c r="BD30" i="45"/>
  <c r="BD31" i="45"/>
  <c r="BC30" i="45"/>
  <c r="BC31" i="45"/>
  <c r="BB30" i="45"/>
  <c r="BA30" i="45"/>
  <c r="AY30" i="45"/>
  <c r="AX30" i="45"/>
  <c r="AW30" i="45"/>
  <c r="AU30" i="45"/>
  <c r="AT30" i="45"/>
  <c r="AS30" i="45"/>
  <c r="AR30" i="45"/>
  <c r="AP30" i="45"/>
  <c r="AO30" i="45"/>
  <c r="AN30" i="45"/>
  <c r="AM30" i="45"/>
  <c r="AK30" i="45"/>
  <c r="AJ30" i="45"/>
  <c r="AI30" i="45"/>
  <c r="AH30" i="45"/>
  <c r="AF30" i="45"/>
  <c r="AE30" i="45"/>
  <c r="AD30" i="45"/>
  <c r="AC30" i="45"/>
  <c r="AB30" i="45"/>
  <c r="AA30" i="45"/>
  <c r="Z30" i="45"/>
  <c r="Y30" i="45"/>
  <c r="X30" i="45"/>
  <c r="W30" i="45"/>
  <c r="V30" i="45"/>
  <c r="U30" i="45"/>
  <c r="T30" i="45"/>
  <c r="S30" i="45"/>
  <c r="R30" i="45"/>
  <c r="Q30" i="45"/>
  <c r="P30" i="45"/>
  <c r="O30" i="45"/>
  <c r="N30" i="45"/>
  <c r="M30" i="45"/>
  <c r="L30" i="45"/>
  <c r="K30" i="45"/>
  <c r="J30" i="45"/>
  <c r="I30" i="45"/>
  <c r="H30" i="45"/>
  <c r="G30" i="45"/>
  <c r="F30" i="45"/>
  <c r="E30" i="45"/>
  <c r="BB23" i="45"/>
  <c r="BA23" i="45"/>
  <c r="AY23" i="45"/>
  <c r="AX23" i="45"/>
  <c r="AW23" i="45"/>
  <c r="AU23" i="45"/>
  <c r="AT23" i="45"/>
  <c r="AS23" i="45"/>
  <c r="AR23" i="45"/>
  <c r="AP23" i="45"/>
  <c r="AO23" i="45"/>
  <c r="AN23" i="45"/>
  <c r="AM23" i="45"/>
  <c r="AK23" i="45"/>
  <c r="AJ23" i="45"/>
  <c r="AI23" i="45"/>
  <c r="AH23" i="45"/>
  <c r="AF23" i="45"/>
  <c r="AE23" i="45"/>
  <c r="AD23" i="45"/>
  <c r="AD17" i="44"/>
  <c r="AE17" i="44"/>
  <c r="AF17" i="44"/>
  <c r="AI17" i="44"/>
  <c r="AJ17" i="44"/>
  <c r="AK17" i="44"/>
  <c r="AM17" i="44"/>
  <c r="AN17" i="44"/>
  <c r="AO17" i="44"/>
  <c r="AP17" i="44"/>
  <c r="AR17" i="44"/>
  <c r="AS17" i="44"/>
  <c r="AT17" i="44"/>
  <c r="AU17" i="44"/>
  <c r="AW17" i="44"/>
  <c r="AX17" i="44"/>
  <c r="AY17" i="44"/>
  <c r="AZ17" i="44"/>
  <c r="BB17" i="44"/>
  <c r="AC17" i="44"/>
  <c r="AB17" i="44"/>
  <c r="AA17" i="44"/>
  <c r="Z17" i="44"/>
  <c r="Y17" i="44"/>
  <c r="X17" i="44"/>
  <c r="W17" i="44"/>
  <c r="V17" i="44"/>
  <c r="U17" i="44"/>
  <c r="T17" i="44"/>
  <c r="S17" i="44"/>
  <c r="R17" i="44"/>
  <c r="Q17" i="44"/>
  <c r="P17" i="44"/>
  <c r="O17" i="44"/>
  <c r="N17" i="44"/>
  <c r="M17" i="44"/>
  <c r="L17" i="44"/>
  <c r="K17" i="44"/>
  <c r="J17" i="44"/>
  <c r="I17" i="44"/>
  <c r="H17" i="44"/>
  <c r="G17" i="44"/>
  <c r="F17" i="44"/>
  <c r="E17" i="44"/>
  <c r="P62" i="29"/>
  <c r="S62" i="29"/>
  <c r="Q62" i="29"/>
  <c r="T62" i="29"/>
  <c r="BD33" i="45"/>
  <c r="BD34" i="45"/>
  <c r="BF33" i="45"/>
  <c r="BF34" i="45"/>
  <c r="BG33" i="45"/>
  <c r="BG34" i="45"/>
  <c r="BH33" i="45"/>
  <c r="BH34" i="45"/>
  <c r="BK33" i="45"/>
  <c r="BK34" i="45"/>
  <c r="BC33" i="45"/>
  <c r="BC34" i="45"/>
  <c r="R31" i="45"/>
  <c r="R33" i="45"/>
  <c r="AS31" i="45"/>
  <c r="AS33" i="45"/>
  <c r="AS34" i="45"/>
  <c r="J31" i="45"/>
  <c r="Z31" i="45"/>
  <c r="Z33" i="45"/>
  <c r="AI31" i="45"/>
  <c r="AI33" i="45"/>
  <c r="F31" i="45"/>
  <c r="F33" i="45"/>
  <c r="V31" i="45"/>
  <c r="V33" i="45"/>
  <c r="AD31" i="45"/>
  <c r="AD33" i="45"/>
  <c r="AN31" i="45"/>
  <c r="AN33" i="45"/>
  <c r="AN34" i="45"/>
  <c r="AX31" i="45"/>
  <c r="AX33" i="45"/>
  <c r="AX34" i="45"/>
  <c r="N31" i="45"/>
  <c r="N33" i="45"/>
  <c r="P31" i="45"/>
  <c r="P33" i="45"/>
  <c r="BA31" i="45"/>
  <c r="BA33" i="45"/>
  <c r="AR31" i="45"/>
  <c r="AR33" i="45"/>
  <c r="AR34" i="45"/>
  <c r="BB31" i="45"/>
  <c r="BB33" i="45"/>
  <c r="BB34" i="45"/>
  <c r="X31" i="45"/>
  <c r="X33" i="45"/>
  <c r="AF31" i="45"/>
  <c r="AF33" i="45"/>
  <c r="H31" i="45"/>
  <c r="AP31" i="45"/>
  <c r="AP33" i="45"/>
  <c r="AP34" i="45"/>
  <c r="AO31" i="45"/>
  <c r="AO33" i="45"/>
  <c r="AO34" i="45"/>
  <c r="T31" i="45"/>
  <c r="T33" i="45"/>
  <c r="AK31" i="45"/>
  <c r="AK33" i="45"/>
  <c r="AK34" i="45"/>
  <c r="L31" i="45"/>
  <c r="L33" i="45"/>
  <c r="AB31" i="45"/>
  <c r="AB33" i="45"/>
  <c r="AU31" i="45"/>
  <c r="AU33" i="45"/>
  <c r="AU34" i="45"/>
  <c r="AT31" i="45"/>
  <c r="AT33" i="45"/>
  <c r="AJ31" i="45"/>
  <c r="AJ33" i="45"/>
  <c r="AJ34" i="45"/>
  <c r="AY31" i="45"/>
  <c r="AY33" i="45"/>
  <c r="AY34" i="45"/>
  <c r="S31" i="45"/>
  <c r="S33" i="45"/>
  <c r="AA31" i="45"/>
  <c r="AA33" i="45"/>
  <c r="M31" i="45"/>
  <c r="M33" i="45"/>
  <c r="U31" i="45"/>
  <c r="U33" i="45"/>
  <c r="O31" i="45"/>
  <c r="O33" i="45"/>
  <c r="W31" i="45"/>
  <c r="W33" i="45"/>
  <c r="AE31" i="45"/>
  <c r="AE33" i="45"/>
  <c r="K31" i="45"/>
  <c r="K33" i="45"/>
  <c r="G31" i="45"/>
  <c r="G33" i="45"/>
  <c r="AC31" i="45"/>
  <c r="AC33" i="45"/>
  <c r="AW31" i="45"/>
  <c r="AW33" i="45"/>
  <c r="E31" i="45"/>
  <c r="E33" i="45"/>
  <c r="AM31" i="45"/>
  <c r="AM33" i="45"/>
  <c r="AM34" i="45"/>
  <c r="I31" i="45"/>
  <c r="I33" i="45"/>
  <c r="Q31" i="45"/>
  <c r="Q33" i="45"/>
  <c r="Y31" i="45"/>
  <c r="Y33" i="45"/>
  <c r="AH31" i="45"/>
  <c r="H82" i="45"/>
  <c r="G82" i="45"/>
  <c r="AP29" i="44"/>
  <c r="N82" i="45"/>
  <c r="S82" i="45"/>
  <c r="BC29" i="44"/>
  <c r="BF82" i="45"/>
  <c r="BL82" i="45"/>
  <c r="AN29" i="44"/>
  <c r="AM29" i="44"/>
  <c r="AO29" i="44"/>
  <c r="AC82" i="45"/>
  <c r="BG29" i="44"/>
  <c r="BK82" i="45"/>
  <c r="AM82" i="45"/>
  <c r="AW82" i="45"/>
  <c r="AB82" i="45"/>
  <c r="AJ29" i="44"/>
  <c r="W82" i="45"/>
  <c r="AT82" i="45"/>
  <c r="BB82" i="45"/>
  <c r="Y82" i="45"/>
  <c r="U82" i="45"/>
  <c r="AX29" i="44"/>
  <c r="AP82" i="45"/>
  <c r="AS82" i="45"/>
  <c r="AT29" i="44"/>
  <c r="BI82" i="45"/>
  <c r="F82" i="45"/>
  <c r="BB29" i="44"/>
  <c r="J82" i="45"/>
  <c r="M82" i="45"/>
  <c r="BH29" i="44"/>
  <c r="AZ29" i="44"/>
  <c r="AR82" i="45"/>
  <c r="X82" i="45"/>
  <c r="AI82" i="45"/>
  <c r="AN82" i="45"/>
  <c r="AK29" i="44"/>
  <c r="L82" i="45"/>
  <c r="BJ29" i="44"/>
  <c r="Q82" i="45"/>
  <c r="BD82" i="45"/>
  <c r="BC82" i="45"/>
  <c r="BG82" i="45"/>
  <c r="AA82" i="45"/>
  <c r="AY29" i="44"/>
  <c r="AX82" i="45"/>
  <c r="E82" i="45"/>
  <c r="BH82" i="45"/>
  <c r="AS29" i="44"/>
  <c r="AW29" i="44"/>
  <c r="R82" i="45"/>
  <c r="AJ82" i="45"/>
  <c r="AU82" i="45"/>
  <c r="I82" i="45"/>
  <c r="BD29" i="44"/>
  <c r="AO82" i="45"/>
  <c r="AF82" i="45"/>
  <c r="AD82" i="45"/>
  <c r="AR29" i="44"/>
  <c r="P82" i="45"/>
  <c r="BI29" i="44"/>
  <c r="AY82" i="45"/>
  <c r="AU29" i="44"/>
  <c r="AK82" i="45"/>
  <c r="Z82" i="45"/>
  <c r="AI29" i="44"/>
  <c r="V82" i="45"/>
  <c r="BA82" i="45"/>
  <c r="AE82" i="45"/>
  <c r="K82" i="45"/>
  <c r="BL29" i="44"/>
  <c r="T82" i="45"/>
  <c r="AH82" i="45"/>
  <c r="O82" i="45"/>
  <c r="H33" i="45"/>
  <c r="J33" i="45"/>
  <c r="BE29" i="44"/>
  <c r="L29" i="44"/>
  <c r="X29" i="44"/>
  <c r="AD29" i="44"/>
  <c r="E29" i="44"/>
  <c r="I29" i="44"/>
  <c r="M29" i="44"/>
  <c r="Q29" i="44"/>
  <c r="U29" i="44"/>
  <c r="Z29" i="44"/>
  <c r="AE29" i="44"/>
  <c r="P29" i="44"/>
  <c r="Y29" i="44"/>
  <c r="F29" i="44"/>
  <c r="J29" i="44"/>
  <c r="N29" i="44"/>
  <c r="R29" i="44"/>
  <c r="V29" i="44"/>
  <c r="AA29" i="44"/>
  <c r="AF29" i="44"/>
  <c r="H29" i="44"/>
  <c r="T29" i="44"/>
  <c r="AC29" i="44"/>
  <c r="G29" i="44"/>
  <c r="K29" i="44"/>
  <c r="O29" i="44"/>
  <c r="S29" i="44"/>
  <c r="W29" i="44"/>
  <c r="AB29" i="44"/>
  <c r="AH29" i="44"/>
  <c r="BJ59" i="45"/>
  <c r="BB59" i="45"/>
  <c r="AT59" i="45"/>
  <c r="AI59" i="45"/>
  <c r="BI59" i="45"/>
  <c r="BA59" i="45"/>
  <c r="AS59" i="45"/>
  <c r="AH59" i="45"/>
  <c r="BH59" i="45"/>
  <c r="AZ59" i="45"/>
  <c r="AR59" i="45"/>
  <c r="AG59" i="45"/>
  <c r="BG59" i="45"/>
  <c r="AY59" i="45"/>
  <c r="AQ59" i="45"/>
  <c r="AF59" i="45"/>
  <c r="BF59" i="45"/>
  <c r="AX59" i="45"/>
  <c r="AP59" i="45"/>
  <c r="AM59" i="45"/>
  <c r="AE59" i="45"/>
  <c r="BL59" i="45"/>
  <c r="BD59" i="45"/>
  <c r="AV59" i="45"/>
  <c r="AN59" i="45"/>
  <c r="AK59" i="45"/>
  <c r="BK59" i="45"/>
  <c r="BC59" i="45"/>
  <c r="AU59" i="45"/>
  <c r="AJ59" i="45"/>
  <c r="BE59" i="45"/>
  <c r="AW59" i="45"/>
  <c r="AO59" i="45"/>
  <c r="AD59" i="45"/>
  <c r="AL59" i="45"/>
  <c r="BJ57" i="45"/>
  <c r="BB57" i="45"/>
  <c r="AT57" i="45"/>
  <c r="BI57" i="45"/>
  <c r="BA57" i="45"/>
  <c r="AS57" i="45"/>
  <c r="BH57" i="45"/>
  <c r="AZ57" i="45"/>
  <c r="AR57" i="45"/>
  <c r="BG57" i="45"/>
  <c r="AY57" i="45"/>
  <c r="AQ57" i="45"/>
  <c r="AF57" i="45"/>
  <c r="BL57" i="45"/>
  <c r="BD57" i="45"/>
  <c r="AV57" i="45"/>
  <c r="AN57" i="45"/>
  <c r="AK57" i="45"/>
  <c r="BK57" i="45"/>
  <c r="BC57" i="45"/>
  <c r="AU57" i="45"/>
  <c r="AM57" i="45"/>
  <c r="AX57" i="45"/>
  <c r="AJ57" i="45"/>
  <c r="AW57" i="45"/>
  <c r="AI57" i="45"/>
  <c r="AP57" i="45"/>
  <c r="AH57" i="45"/>
  <c r="AO57" i="45"/>
  <c r="AG57" i="45"/>
  <c r="AE57" i="45"/>
  <c r="AC57" i="45"/>
  <c r="BF57" i="45"/>
  <c r="AB57" i="45"/>
  <c r="AL57" i="45"/>
  <c r="BE57" i="45"/>
  <c r="AD57" i="45"/>
  <c r="AX36" i="45"/>
  <c r="AP36" i="45"/>
  <c r="AH36" i="45"/>
  <c r="Z36" i="45"/>
  <c r="R36" i="45"/>
  <c r="J36" i="45"/>
  <c r="AV36" i="45"/>
  <c r="AN36" i="45"/>
  <c r="AF36" i="45"/>
  <c r="X36" i="45"/>
  <c r="P36" i="45"/>
  <c r="H36" i="45"/>
  <c r="AU36" i="45"/>
  <c r="AM36" i="45"/>
  <c r="AE36" i="45"/>
  <c r="W36" i="45"/>
  <c r="O36" i="45"/>
  <c r="G36" i="45"/>
  <c r="AT36" i="45"/>
  <c r="AR36" i="45"/>
  <c r="AJ36" i="45"/>
  <c r="AB36" i="45"/>
  <c r="T36" i="45"/>
  <c r="L36" i="45"/>
  <c r="AY36" i="45"/>
  <c r="AG36" i="45"/>
  <c r="Q36" i="45"/>
  <c r="AW36" i="45"/>
  <c r="AD36" i="45"/>
  <c r="N36" i="45"/>
  <c r="AC36" i="45"/>
  <c r="M36" i="45"/>
  <c r="AQ36" i="45"/>
  <c r="U36" i="45"/>
  <c r="AI36" i="45"/>
  <c r="AS36" i="45"/>
  <c r="AA36" i="45"/>
  <c r="S36" i="45"/>
  <c r="K36" i="45"/>
  <c r="AK36" i="45"/>
  <c r="AO36" i="45"/>
  <c r="Y36" i="45"/>
  <c r="I36" i="45"/>
  <c r="AL36" i="45"/>
  <c r="V36" i="45"/>
  <c r="AU37" i="45"/>
  <c r="AM37" i="45"/>
  <c r="AE37" i="45"/>
  <c r="W37" i="45"/>
  <c r="O37" i="45"/>
  <c r="AS37" i="45"/>
  <c r="AK37" i="45"/>
  <c r="AC37" i="45"/>
  <c r="U37" i="45"/>
  <c r="M37" i="45"/>
  <c r="AZ37" i="45"/>
  <c r="AR37" i="45"/>
  <c r="AJ37" i="45"/>
  <c r="AB37" i="45"/>
  <c r="T37" i="45"/>
  <c r="L37" i="45"/>
  <c r="AA37" i="45"/>
  <c r="K37" i="45"/>
  <c r="AY37" i="45"/>
  <c r="AQ37" i="45"/>
  <c r="AI37" i="45"/>
  <c r="S37" i="45"/>
  <c r="AW37" i="45"/>
  <c r="AO37" i="45"/>
  <c r="AG37" i="45"/>
  <c r="Y37" i="45"/>
  <c r="Q37" i="45"/>
  <c r="I37" i="45"/>
  <c r="AX37" i="45"/>
  <c r="AD37" i="45"/>
  <c r="AF37" i="45"/>
  <c r="AV37" i="45"/>
  <c r="Z37" i="45"/>
  <c r="AT37" i="45"/>
  <c r="X37" i="45"/>
  <c r="AP37" i="45"/>
  <c r="H37" i="45"/>
  <c r="V37" i="45"/>
  <c r="N37" i="45"/>
  <c r="AN37" i="45"/>
  <c r="R37" i="45"/>
  <c r="AL37" i="45"/>
  <c r="P37" i="45"/>
  <c r="AH37" i="45"/>
  <c r="J37" i="45"/>
  <c r="AM49" i="45"/>
  <c r="AZ49" i="45"/>
  <c r="BH49" i="45"/>
  <c r="AK49" i="45"/>
  <c r="AC49" i="45"/>
  <c r="AS49" i="45"/>
  <c r="BA49" i="45"/>
  <c r="BI49" i="45"/>
  <c r="AJ49" i="45"/>
  <c r="AT49" i="45"/>
  <c r="BB49" i="45"/>
  <c r="BJ49" i="45"/>
  <c r="AI49" i="45"/>
  <c r="AR49" i="45"/>
  <c r="AU49" i="45"/>
  <c r="BC49" i="45"/>
  <c r="BK49" i="45"/>
  <c r="AH49" i="45"/>
  <c r="AQ49" i="45"/>
  <c r="AV49" i="45"/>
  <c r="BD49" i="45"/>
  <c r="BL49" i="45"/>
  <c r="AO49" i="45"/>
  <c r="AX49" i="45"/>
  <c r="BF49" i="45"/>
  <c r="AE49" i="45"/>
  <c r="AN49" i="45"/>
  <c r="AY49" i="45"/>
  <c r="BG49" i="45"/>
  <c r="AL49" i="45"/>
  <c r="AD49" i="45"/>
  <c r="Z49" i="45"/>
  <c r="AP49" i="45"/>
  <c r="Y49" i="45"/>
  <c r="V49" i="45"/>
  <c r="AW49" i="45"/>
  <c r="X49" i="45"/>
  <c r="BE49" i="45"/>
  <c r="W49" i="45"/>
  <c r="AG49" i="45"/>
  <c r="AF49" i="45"/>
  <c r="AB49" i="45"/>
  <c r="U49" i="45"/>
  <c r="T49" i="45"/>
  <c r="AA49" i="45"/>
  <c r="BL50" i="45"/>
  <c r="BD50" i="45"/>
  <c r="AV50" i="45"/>
  <c r="AN50" i="45"/>
  <c r="AH50" i="45"/>
  <c r="BK50" i="45"/>
  <c r="BC50" i="45"/>
  <c r="AU50" i="45"/>
  <c r="AM50" i="45"/>
  <c r="AG50" i="45"/>
  <c r="BJ50" i="45"/>
  <c r="BB50" i="45"/>
  <c r="AT50" i="45"/>
  <c r="AF50" i="45"/>
  <c r="BI50" i="45"/>
  <c r="BA50" i="45"/>
  <c r="AS50" i="45"/>
  <c r="AE50" i="45"/>
  <c r="BH50" i="45"/>
  <c r="AZ50" i="45"/>
  <c r="AR50" i="45"/>
  <c r="BF50" i="45"/>
  <c r="AX50" i="45"/>
  <c r="AP50" i="45"/>
  <c r="AJ50" i="45"/>
  <c r="BE50" i="45"/>
  <c r="AW50" i="45"/>
  <c r="AO50" i="45"/>
  <c r="AI50" i="45"/>
  <c r="AL50" i="45"/>
  <c r="AB50" i="45"/>
  <c r="V50" i="45"/>
  <c r="U50" i="45"/>
  <c r="BG50" i="45"/>
  <c r="AK50" i="45"/>
  <c r="AA50" i="45"/>
  <c r="AY50" i="45"/>
  <c r="AD50" i="45"/>
  <c r="Z50" i="45"/>
  <c r="AQ50" i="45"/>
  <c r="AC50" i="45"/>
  <c r="Y50" i="45"/>
  <c r="X50" i="45"/>
  <c r="W50" i="45"/>
  <c r="BG46" i="45"/>
  <c r="AY46" i="45"/>
  <c r="AQ46" i="45"/>
  <c r="BF46" i="45"/>
  <c r="AX46" i="45"/>
  <c r="AP46" i="45"/>
  <c r="BE46" i="45"/>
  <c r="AW46" i="45"/>
  <c r="AO46" i="45"/>
  <c r="BD46" i="45"/>
  <c r="AV46" i="45"/>
  <c r="AN46" i="45"/>
  <c r="BC46" i="45"/>
  <c r="AU46" i="45"/>
  <c r="AM46" i="45"/>
  <c r="BI46" i="45"/>
  <c r="BA46" i="45"/>
  <c r="AS46" i="45"/>
  <c r="BH46" i="45"/>
  <c r="AZ46" i="45"/>
  <c r="AR46" i="45"/>
  <c r="AI46" i="45"/>
  <c r="AB46" i="45"/>
  <c r="S46" i="45"/>
  <c r="AJ46" i="45"/>
  <c r="AA46" i="45"/>
  <c r="BB46" i="45"/>
  <c r="AC46" i="45"/>
  <c r="AK46" i="45"/>
  <c r="Z46" i="45"/>
  <c r="U46" i="45"/>
  <c r="AT46" i="45"/>
  <c r="AD46" i="45"/>
  <c r="AL46" i="45"/>
  <c r="Y46" i="45"/>
  <c r="AE46" i="45"/>
  <c r="X46" i="45"/>
  <c r="V46" i="45"/>
  <c r="T46" i="45"/>
  <c r="AG46" i="45"/>
  <c r="Q46" i="45"/>
  <c r="R46" i="45"/>
  <c r="W46" i="45"/>
  <c r="AF46" i="45"/>
  <c r="AH46" i="45"/>
  <c r="BH47" i="45"/>
  <c r="AZ47" i="45"/>
  <c r="AR47" i="45"/>
  <c r="BG47" i="45"/>
  <c r="AY47" i="45"/>
  <c r="AQ47" i="45"/>
  <c r="BF47" i="45"/>
  <c r="AX47" i="45"/>
  <c r="AP47" i="45"/>
  <c r="BE47" i="45"/>
  <c r="AW47" i="45"/>
  <c r="AO47" i="45"/>
  <c r="AL47" i="45"/>
  <c r="AD47" i="45"/>
  <c r="BD47" i="45"/>
  <c r="AV47" i="45"/>
  <c r="AN47" i="45"/>
  <c r="BJ47" i="45"/>
  <c r="BB47" i="45"/>
  <c r="AT47" i="45"/>
  <c r="AI47" i="45"/>
  <c r="BI47" i="45"/>
  <c r="BA47" i="45"/>
  <c r="AS47" i="45"/>
  <c r="BC47" i="45"/>
  <c r="AK47" i="45"/>
  <c r="AU47" i="45"/>
  <c r="AJ47" i="45"/>
  <c r="U47" i="45"/>
  <c r="AM47" i="45"/>
  <c r="AH47" i="45"/>
  <c r="AB47" i="45"/>
  <c r="AG47" i="45"/>
  <c r="AA47" i="45"/>
  <c r="V47" i="45"/>
  <c r="T47" i="45"/>
  <c r="R47" i="45"/>
  <c r="AF47" i="45"/>
  <c r="Z47" i="45"/>
  <c r="AC47" i="45"/>
  <c r="X47" i="45"/>
  <c r="Y47" i="45"/>
  <c r="W47" i="45"/>
  <c r="AE47" i="45"/>
  <c r="S47" i="45"/>
  <c r="BI61" i="45"/>
  <c r="BB61" i="45"/>
  <c r="AT61" i="45"/>
  <c r="AL61" i="45"/>
  <c r="BH61" i="45"/>
  <c r="BA61" i="45"/>
  <c r="AS61" i="45"/>
  <c r="AK61" i="45"/>
  <c r="BG61" i="45"/>
  <c r="AZ61" i="45"/>
  <c r="AR61" i="45"/>
  <c r="AJ61" i="45"/>
  <c r="BF61" i="45"/>
  <c r="AY61" i="45"/>
  <c r="AQ61" i="45"/>
  <c r="AI61" i="45"/>
  <c r="BE61" i="45"/>
  <c r="AX61" i="45"/>
  <c r="AP61" i="45"/>
  <c r="AH61" i="45"/>
  <c r="BK61" i="45"/>
  <c r="BD61" i="45"/>
  <c r="AV61" i="45"/>
  <c r="AN61" i="45"/>
  <c r="BJ61" i="45"/>
  <c r="BC61" i="45"/>
  <c r="AU61" i="45"/>
  <c r="AM61" i="45"/>
  <c r="BL61" i="45"/>
  <c r="AW61" i="45"/>
  <c r="AO61" i="45"/>
  <c r="AG61" i="45"/>
  <c r="AF61" i="45"/>
  <c r="AZ44" i="45"/>
  <c r="AR44" i="45"/>
  <c r="BG44" i="45"/>
  <c r="AY44" i="45"/>
  <c r="AQ44" i="45"/>
  <c r="BF44" i="45"/>
  <c r="AX44" i="45"/>
  <c r="AP44" i="45"/>
  <c r="BE44" i="45"/>
  <c r="AW44" i="45"/>
  <c r="AO44" i="45"/>
  <c r="BD44" i="45"/>
  <c r="AV44" i="45"/>
  <c r="AN44" i="45"/>
  <c r="BB44" i="45"/>
  <c r="AT44" i="45"/>
  <c r="BA44" i="45"/>
  <c r="AS44" i="45"/>
  <c r="AH44" i="45"/>
  <c r="X44" i="45"/>
  <c r="AG44" i="45"/>
  <c r="W44" i="45"/>
  <c r="AF44" i="45"/>
  <c r="S44" i="45"/>
  <c r="BC44" i="45"/>
  <c r="AE44" i="45"/>
  <c r="AU44" i="45"/>
  <c r="AL44" i="45"/>
  <c r="AD44" i="45"/>
  <c r="AB44" i="45"/>
  <c r="U44" i="45"/>
  <c r="P44" i="45"/>
  <c r="AM44" i="45"/>
  <c r="AJ44" i="45"/>
  <c r="Z44" i="45"/>
  <c r="V44" i="45"/>
  <c r="T44" i="45"/>
  <c r="Q44" i="45"/>
  <c r="O44" i="45"/>
  <c r="AC44" i="45"/>
  <c r="R44" i="45"/>
  <c r="AK44" i="45"/>
  <c r="AA44" i="45"/>
  <c r="Y44" i="45"/>
  <c r="AI44" i="45"/>
  <c r="L39" i="45"/>
  <c r="Y39" i="45"/>
  <c r="AG39" i="45"/>
  <c r="AO39" i="45"/>
  <c r="AW39" i="45"/>
  <c r="P39" i="45"/>
  <c r="Z39" i="45"/>
  <c r="AH39" i="45"/>
  <c r="AP39" i="45"/>
  <c r="AX39" i="45"/>
  <c r="N39" i="45"/>
  <c r="K39" i="45"/>
  <c r="AA39" i="45"/>
  <c r="AI39" i="45"/>
  <c r="AQ39" i="45"/>
  <c r="AY39" i="45"/>
  <c r="Q39" i="45"/>
  <c r="T39" i="45"/>
  <c r="AB39" i="45"/>
  <c r="AJ39" i="45"/>
  <c r="AR39" i="45"/>
  <c r="AZ39" i="45"/>
  <c r="S39" i="45"/>
  <c r="R39" i="45"/>
  <c r="U39" i="45"/>
  <c r="AC39" i="45"/>
  <c r="AK39" i="45"/>
  <c r="AS39" i="45"/>
  <c r="BA39" i="45"/>
  <c r="O39" i="45"/>
  <c r="W39" i="45"/>
  <c r="AE39" i="45"/>
  <c r="AM39" i="45"/>
  <c r="AU39" i="45"/>
  <c r="J39" i="45"/>
  <c r="AL39" i="45"/>
  <c r="AN39" i="45"/>
  <c r="AT39" i="45"/>
  <c r="AV39" i="45"/>
  <c r="M39" i="45"/>
  <c r="AD39" i="45"/>
  <c r="V39" i="45"/>
  <c r="BB39" i="45"/>
  <c r="X39" i="45"/>
  <c r="AF39" i="45"/>
  <c r="BL53" i="45"/>
  <c r="BD53" i="45"/>
  <c r="AV53" i="45"/>
  <c r="AN53" i="45"/>
  <c r="BK53" i="45"/>
  <c r="BC53" i="45"/>
  <c r="AU53" i="45"/>
  <c r="AM53" i="45"/>
  <c r="BJ53" i="45"/>
  <c r="BB53" i="45"/>
  <c r="AT53" i="45"/>
  <c r="BI53" i="45"/>
  <c r="BA53" i="45"/>
  <c r="AS53" i="45"/>
  <c r="BH53" i="45"/>
  <c r="AZ53" i="45"/>
  <c r="AR53" i="45"/>
  <c r="BF53" i="45"/>
  <c r="AX53" i="45"/>
  <c r="AP53" i="45"/>
  <c r="BE53" i="45"/>
  <c r="AW53" i="45"/>
  <c r="AO53" i="45"/>
  <c r="AL53" i="45"/>
  <c r="AD53" i="45"/>
  <c r="BG53" i="45"/>
  <c r="AK53" i="45"/>
  <c r="AC53" i="45"/>
  <c r="AB53" i="45"/>
  <c r="AY53" i="45"/>
  <c r="AJ53" i="45"/>
  <c r="AA53" i="45"/>
  <c r="AQ53" i="45"/>
  <c r="AI53" i="45"/>
  <c r="Z53" i="45"/>
  <c r="AH53" i="45"/>
  <c r="Y53" i="45"/>
  <c r="AF53" i="45"/>
  <c r="AE53" i="45"/>
  <c r="AG53" i="45"/>
  <c r="X53" i="45"/>
  <c r="BA55" i="45"/>
  <c r="AS55" i="45"/>
  <c r="BL55" i="45"/>
  <c r="AZ55" i="45"/>
  <c r="AR55" i="45"/>
  <c r="BK55" i="45"/>
  <c r="BG55" i="45"/>
  <c r="AY55" i="45"/>
  <c r="AQ55" i="45"/>
  <c r="BJ55" i="45"/>
  <c r="BF55" i="45"/>
  <c r="AX55" i="45"/>
  <c r="AP55" i="45"/>
  <c r="AG55" i="45"/>
  <c r="BI55" i="45"/>
  <c r="BE55" i="45"/>
  <c r="AW55" i="45"/>
  <c r="AO55" i="45"/>
  <c r="BC55" i="45"/>
  <c r="AU55" i="45"/>
  <c r="AM55" i="45"/>
  <c r="AL55" i="45"/>
  <c r="BB55" i="45"/>
  <c r="AT55" i="45"/>
  <c r="AI55" i="45"/>
  <c r="AD55" i="45"/>
  <c r="AH55" i="45"/>
  <c r="AC55" i="45"/>
  <c r="BD55" i="45"/>
  <c r="AF55" i="45"/>
  <c r="AB55" i="45"/>
  <c r="AV55" i="45"/>
  <c r="AE55" i="45"/>
  <c r="AA55" i="45"/>
  <c r="Z55" i="45"/>
  <c r="AN55" i="45"/>
  <c r="AK55" i="45"/>
  <c r="BH55" i="45"/>
  <c r="AJ55" i="45"/>
  <c r="AZ38" i="45"/>
  <c r="AR38" i="45"/>
  <c r="AJ38" i="45"/>
  <c r="AB38" i="45"/>
  <c r="T38" i="45"/>
  <c r="L38" i="45"/>
  <c r="I38" i="45"/>
  <c r="AY38" i="45"/>
  <c r="AQ38" i="45"/>
  <c r="AI38" i="45"/>
  <c r="AA38" i="45"/>
  <c r="S38" i="45"/>
  <c r="K38" i="45"/>
  <c r="AX38" i="45"/>
  <c r="AP38" i="45"/>
  <c r="AH38" i="45"/>
  <c r="Z38" i="45"/>
  <c r="R38" i="45"/>
  <c r="J38" i="45"/>
  <c r="AW38" i="45"/>
  <c r="AO38" i="45"/>
  <c r="AG38" i="45"/>
  <c r="Y38" i="45"/>
  <c r="Q38" i="45"/>
  <c r="P38" i="45"/>
  <c r="AV38" i="45"/>
  <c r="AN38" i="45"/>
  <c r="AF38" i="45"/>
  <c r="X38" i="45"/>
  <c r="AT38" i="45"/>
  <c r="AL38" i="45"/>
  <c r="AD38" i="45"/>
  <c r="V38" i="45"/>
  <c r="N38" i="45"/>
  <c r="AM38" i="45"/>
  <c r="AK38" i="45"/>
  <c r="O38" i="45"/>
  <c r="M38" i="45"/>
  <c r="AE38" i="45"/>
  <c r="AC38" i="45"/>
  <c r="AS38" i="45"/>
  <c r="W38" i="45"/>
  <c r="AU38" i="45"/>
  <c r="BA38" i="45"/>
  <c r="U38" i="45"/>
  <c r="AP45" i="45"/>
  <c r="AX45" i="45"/>
  <c r="BF45" i="45"/>
  <c r="AQ45" i="45"/>
  <c r="AY45" i="45"/>
  <c r="BG45" i="45"/>
  <c r="AR45" i="45"/>
  <c r="AZ45" i="45"/>
  <c r="BH45" i="45"/>
  <c r="AS45" i="45"/>
  <c r="BA45" i="45"/>
  <c r="AT45" i="45"/>
  <c r="BB45" i="45"/>
  <c r="AN45" i="45"/>
  <c r="AV45" i="45"/>
  <c r="BD45" i="45"/>
  <c r="AO45" i="45"/>
  <c r="AW45" i="45"/>
  <c r="BE45" i="45"/>
  <c r="AJ45" i="45"/>
  <c r="Z45" i="45"/>
  <c r="AI45" i="45"/>
  <c r="Y45" i="45"/>
  <c r="S45" i="45"/>
  <c r="AH45" i="45"/>
  <c r="X45" i="45"/>
  <c r="AG45" i="45"/>
  <c r="W45" i="45"/>
  <c r="U45" i="45"/>
  <c r="AM45" i="45"/>
  <c r="AF45" i="45"/>
  <c r="AU45" i="45"/>
  <c r="BC45" i="45"/>
  <c r="AL45" i="45"/>
  <c r="AD45" i="45"/>
  <c r="AB45" i="45"/>
  <c r="R45" i="45"/>
  <c r="V45" i="45"/>
  <c r="T45" i="45"/>
  <c r="AK45" i="45"/>
  <c r="P45" i="45"/>
  <c r="AC45" i="45"/>
  <c r="AA45" i="45"/>
  <c r="AE45" i="45"/>
  <c r="Q45" i="45"/>
  <c r="AI62" i="45"/>
  <c r="AQ62" i="45"/>
  <c r="AY62" i="45"/>
  <c r="BH62" i="45"/>
  <c r="AJ62" i="45"/>
  <c r="AR62" i="45"/>
  <c r="AZ62" i="45"/>
  <c r="BI62" i="45"/>
  <c r="AK62" i="45"/>
  <c r="AS62" i="45"/>
  <c r="BA62" i="45"/>
  <c r="BJ62" i="45"/>
  <c r="AL62" i="45"/>
  <c r="AT62" i="45"/>
  <c r="BB62" i="45"/>
  <c r="BK62" i="45"/>
  <c r="AM62" i="45"/>
  <c r="AU62" i="45"/>
  <c r="BC62" i="45"/>
  <c r="BL62" i="45"/>
  <c r="AO62" i="45"/>
  <c r="AW62" i="45"/>
  <c r="BF62" i="45"/>
  <c r="AH62" i="45"/>
  <c r="AP62" i="45"/>
  <c r="AX62" i="45"/>
  <c r="BG62" i="45"/>
  <c r="BE62" i="45"/>
  <c r="BD62" i="45"/>
  <c r="AN62" i="45"/>
  <c r="AV62" i="45"/>
  <c r="AG62" i="45"/>
  <c r="BH48" i="45"/>
  <c r="AZ48" i="45"/>
  <c r="AR48" i="45"/>
  <c r="AE48" i="45"/>
  <c r="BI48" i="45"/>
  <c r="AY48" i="45"/>
  <c r="AQ48" i="45"/>
  <c r="AL48" i="45"/>
  <c r="AD48" i="45"/>
  <c r="BJ48" i="45"/>
  <c r="AX48" i="45"/>
  <c r="AP48" i="45"/>
  <c r="AK48" i="45"/>
  <c r="AC48" i="45"/>
  <c r="BK48" i="45"/>
  <c r="AW48" i="45"/>
  <c r="AO48" i="45"/>
  <c r="AJ48" i="45"/>
  <c r="BD48" i="45"/>
  <c r="AV48" i="45"/>
  <c r="AN48" i="45"/>
  <c r="BF48" i="45"/>
  <c r="BB48" i="45"/>
  <c r="AT48" i="45"/>
  <c r="AG48" i="45"/>
  <c r="BG48" i="45"/>
  <c r="BA48" i="45"/>
  <c r="AS48" i="45"/>
  <c r="AF48" i="45"/>
  <c r="X48" i="45"/>
  <c r="U48" i="45"/>
  <c r="W48" i="45"/>
  <c r="V48" i="45"/>
  <c r="T48" i="45"/>
  <c r="BE48" i="45"/>
  <c r="AB48" i="45"/>
  <c r="BC48" i="45"/>
  <c r="AU48" i="45"/>
  <c r="AI48" i="45"/>
  <c r="Z48" i="45"/>
  <c r="AH48" i="45"/>
  <c r="S48" i="45"/>
  <c r="AM48" i="45"/>
  <c r="AA48" i="45"/>
  <c r="Y48" i="45"/>
  <c r="AH41" i="45"/>
  <c r="AP41" i="45"/>
  <c r="AX41" i="45"/>
  <c r="U41" i="45"/>
  <c r="T41" i="45"/>
  <c r="N41" i="45"/>
  <c r="AI41" i="45"/>
  <c r="AQ41" i="45"/>
  <c r="AB41" i="45"/>
  <c r="AY41" i="45"/>
  <c r="Q41" i="45"/>
  <c r="AJ41" i="45"/>
  <c r="AR41" i="45"/>
  <c r="AA41" i="45"/>
  <c r="AZ41" i="45"/>
  <c r="S41" i="45"/>
  <c r="R41" i="45"/>
  <c r="AC41" i="45"/>
  <c r="AK41" i="45"/>
  <c r="AS41" i="45"/>
  <c r="Z41" i="45"/>
  <c r="BA41" i="45"/>
  <c r="M41" i="45"/>
  <c r="AD41" i="45"/>
  <c r="AL41" i="45"/>
  <c r="AT41" i="45"/>
  <c r="Y41" i="45"/>
  <c r="BB41" i="45"/>
  <c r="O41" i="45"/>
  <c r="AF41" i="45"/>
  <c r="AN41" i="45"/>
  <c r="AV41" i="45"/>
  <c r="W41" i="45"/>
  <c r="BD41" i="45"/>
  <c r="L41" i="45"/>
  <c r="AM41" i="45"/>
  <c r="P41" i="45"/>
  <c r="AO41" i="45"/>
  <c r="AE41" i="45"/>
  <c r="AU41" i="45"/>
  <c r="AW41" i="45"/>
  <c r="BC41" i="45"/>
  <c r="X41" i="45"/>
  <c r="V41" i="45"/>
  <c r="AG41" i="45"/>
  <c r="AZ40" i="45"/>
  <c r="AT40" i="45"/>
  <c r="AL40" i="45"/>
  <c r="AD40" i="45"/>
  <c r="V40" i="45"/>
  <c r="P40" i="45"/>
  <c r="BA40" i="45"/>
  <c r="AS40" i="45"/>
  <c r="AK40" i="45"/>
  <c r="AC40" i="45"/>
  <c r="U40" i="45"/>
  <c r="T40" i="45"/>
  <c r="N40" i="45"/>
  <c r="K40" i="45"/>
  <c r="BB40" i="45"/>
  <c r="AR40" i="45"/>
  <c r="AJ40" i="45"/>
  <c r="AB40" i="45"/>
  <c r="Q40" i="45"/>
  <c r="BC40" i="45"/>
  <c r="AQ40" i="45"/>
  <c r="AI40" i="45"/>
  <c r="AA40" i="45"/>
  <c r="S40" i="45"/>
  <c r="R40" i="45"/>
  <c r="AX40" i="45"/>
  <c r="AP40" i="45"/>
  <c r="AH40" i="45"/>
  <c r="Z40" i="45"/>
  <c r="M40" i="45"/>
  <c r="AV40" i="45"/>
  <c r="AN40" i="45"/>
  <c r="AF40" i="45"/>
  <c r="X40" i="45"/>
  <c r="AW40" i="45"/>
  <c r="O40" i="45"/>
  <c r="AU40" i="45"/>
  <c r="AM40" i="45"/>
  <c r="AY40" i="45"/>
  <c r="AO40" i="45"/>
  <c r="L40" i="45"/>
  <c r="W40" i="45"/>
  <c r="AG40" i="45"/>
  <c r="AE40" i="45"/>
  <c r="Y40" i="45"/>
  <c r="AT35" i="45"/>
  <c r="AL35" i="45"/>
  <c r="AD35" i="45"/>
  <c r="V35" i="45"/>
  <c r="N35" i="45"/>
  <c r="AR35" i="45"/>
  <c r="AJ35" i="45"/>
  <c r="AB35" i="45"/>
  <c r="T35" i="45"/>
  <c r="L35" i="45"/>
  <c r="AQ35" i="45"/>
  <c r="AI35" i="45"/>
  <c r="AA35" i="45"/>
  <c r="S35" i="45"/>
  <c r="K35" i="45"/>
  <c r="AV35" i="45"/>
  <c r="AN35" i="45"/>
  <c r="AF35" i="45"/>
  <c r="X35" i="45"/>
  <c r="P35" i="45"/>
  <c r="H35" i="45"/>
  <c r="AS35" i="45"/>
  <c r="AC35" i="45"/>
  <c r="M35" i="45"/>
  <c r="O35" i="45"/>
  <c r="AP35" i="45"/>
  <c r="Z35" i="45"/>
  <c r="J35" i="45"/>
  <c r="Y35" i="45"/>
  <c r="I35" i="45"/>
  <c r="W35" i="45"/>
  <c r="F35" i="45"/>
  <c r="AO35" i="45"/>
  <c r="AM35" i="45"/>
  <c r="G35" i="45"/>
  <c r="Q35" i="45"/>
  <c r="AG35" i="45"/>
  <c r="AU35" i="45"/>
  <c r="AK35" i="45"/>
  <c r="U35" i="45"/>
  <c r="AE35" i="45"/>
  <c r="AX35" i="45"/>
  <c r="AH35" i="45"/>
  <c r="R35" i="45"/>
  <c r="AW35" i="45"/>
  <c r="BD51" i="45"/>
  <c r="AV51" i="45"/>
  <c r="AN51" i="45"/>
  <c r="AF51" i="45"/>
  <c r="BC51" i="45"/>
  <c r="AU51" i="45"/>
  <c r="AM51" i="45"/>
  <c r="AE51" i="45"/>
  <c r="BB51" i="45"/>
  <c r="AT51" i="45"/>
  <c r="BG51" i="45"/>
  <c r="AL51" i="45"/>
  <c r="AD51" i="45"/>
  <c r="BA51" i="45"/>
  <c r="AS51" i="45"/>
  <c r="BH51" i="45"/>
  <c r="AK51" i="45"/>
  <c r="AC51" i="45"/>
  <c r="AZ51" i="45"/>
  <c r="AR51" i="45"/>
  <c r="BI51" i="45"/>
  <c r="BF51" i="45"/>
  <c r="AX51" i="45"/>
  <c r="AP51" i="45"/>
  <c r="BK51" i="45"/>
  <c r="AH51" i="45"/>
  <c r="BE51" i="45"/>
  <c r="AW51" i="45"/>
  <c r="AO51" i="45"/>
  <c r="BL51" i="45"/>
  <c r="AG51" i="45"/>
  <c r="BJ51" i="45"/>
  <c r="AB51" i="45"/>
  <c r="AA51" i="45"/>
  <c r="Z51" i="45"/>
  <c r="Y51" i="45"/>
  <c r="AY51" i="45"/>
  <c r="AJ51" i="45"/>
  <c r="X51" i="45"/>
  <c r="AI51" i="45"/>
  <c r="AQ51" i="45"/>
  <c r="W51" i="45"/>
  <c r="V51" i="45"/>
  <c r="BK58" i="45"/>
  <c r="BE58" i="45"/>
  <c r="AW58" i="45"/>
  <c r="AO58" i="45"/>
  <c r="AJ58" i="45"/>
  <c r="BJ58" i="45"/>
  <c r="BD58" i="45"/>
  <c r="AV58" i="45"/>
  <c r="AN58" i="45"/>
  <c r="AI58" i="45"/>
  <c r="BI58" i="45"/>
  <c r="BC58" i="45"/>
  <c r="AU58" i="45"/>
  <c r="AH58" i="45"/>
  <c r="BH58" i="45"/>
  <c r="BB58" i="45"/>
  <c r="AT58" i="45"/>
  <c r="AG58" i="45"/>
  <c r="BA58" i="45"/>
  <c r="AS58" i="45"/>
  <c r="AF58" i="45"/>
  <c r="BG58" i="45"/>
  <c r="AY58" i="45"/>
  <c r="AQ58" i="45"/>
  <c r="AL58" i="45"/>
  <c r="AD58" i="45"/>
  <c r="BL58" i="45"/>
  <c r="BF58" i="45"/>
  <c r="AX58" i="45"/>
  <c r="AP58" i="45"/>
  <c r="AK58" i="45"/>
  <c r="AZ58" i="45"/>
  <c r="AM58" i="45"/>
  <c r="AC58" i="45"/>
  <c r="AR58" i="45"/>
  <c r="AE58" i="45"/>
  <c r="BJ54" i="45"/>
  <c r="BB54" i="45"/>
  <c r="AT54" i="45"/>
  <c r="BI54" i="45"/>
  <c r="BA54" i="45"/>
  <c r="AS54" i="45"/>
  <c r="BH54" i="45"/>
  <c r="AZ54" i="45"/>
  <c r="AR54" i="45"/>
  <c r="BG54" i="45"/>
  <c r="AY54" i="45"/>
  <c r="AQ54" i="45"/>
  <c r="BF54" i="45"/>
  <c r="AX54" i="45"/>
  <c r="AP54" i="45"/>
  <c r="BL54" i="45"/>
  <c r="BD54" i="45"/>
  <c r="AV54" i="45"/>
  <c r="AN54" i="45"/>
  <c r="BK54" i="45"/>
  <c r="BC54" i="45"/>
  <c r="AU54" i="45"/>
  <c r="AM54" i="45"/>
  <c r="AO54" i="45"/>
  <c r="AH54" i="45"/>
  <c r="Z54" i="45"/>
  <c r="AG54" i="45"/>
  <c r="AF54" i="45"/>
  <c r="AE54" i="45"/>
  <c r="AL54" i="45"/>
  <c r="AD54" i="45"/>
  <c r="BE54" i="45"/>
  <c r="AJ54" i="45"/>
  <c r="AB54" i="45"/>
  <c r="AA54" i="45"/>
  <c r="Y54" i="45"/>
  <c r="AW54" i="45"/>
  <c r="AK54" i="45"/>
  <c r="AI54" i="45"/>
  <c r="AC54" i="45"/>
  <c r="AX60" i="45"/>
  <c r="BE60" i="45"/>
  <c r="AP60" i="45"/>
  <c r="AH60" i="45"/>
  <c r="AW60" i="45"/>
  <c r="BF60" i="45"/>
  <c r="AO60" i="45"/>
  <c r="AG60" i="45"/>
  <c r="AV60" i="45"/>
  <c r="BG60" i="45"/>
  <c r="AN60" i="45"/>
  <c r="AF60" i="45"/>
  <c r="AU60" i="45"/>
  <c r="BH60" i="45"/>
  <c r="AM60" i="45"/>
  <c r="BB60" i="45"/>
  <c r="AT60" i="45"/>
  <c r="BI60" i="45"/>
  <c r="AL60" i="45"/>
  <c r="AZ60" i="45"/>
  <c r="AR60" i="45"/>
  <c r="BC60" i="45"/>
  <c r="BK60" i="45"/>
  <c r="AJ60" i="45"/>
  <c r="AY60" i="45"/>
  <c r="AQ60" i="45"/>
  <c r="BD60" i="45"/>
  <c r="BL60" i="45"/>
  <c r="AI60" i="45"/>
  <c r="AS60" i="45"/>
  <c r="AK60" i="45"/>
  <c r="AE60" i="45"/>
  <c r="BA60" i="45"/>
  <c r="BJ60" i="45"/>
  <c r="BL56" i="45"/>
  <c r="BF56" i="45"/>
  <c r="AX56" i="45"/>
  <c r="AP56" i="45"/>
  <c r="BE56" i="45"/>
  <c r="AW56" i="45"/>
  <c r="AO56" i="45"/>
  <c r="BD56" i="45"/>
  <c r="AV56" i="45"/>
  <c r="AN56" i="45"/>
  <c r="BC56" i="45"/>
  <c r="AU56" i="45"/>
  <c r="AM56" i="45"/>
  <c r="BH56" i="45"/>
  <c r="BB56" i="45"/>
  <c r="AT56" i="45"/>
  <c r="BJ56" i="45"/>
  <c r="AZ56" i="45"/>
  <c r="AR56" i="45"/>
  <c r="BK56" i="45"/>
  <c r="BG56" i="45"/>
  <c r="AY56" i="45"/>
  <c r="AQ56" i="45"/>
  <c r="AI56" i="45"/>
  <c r="AH56" i="45"/>
  <c r="AG56" i="45"/>
  <c r="AF56" i="45"/>
  <c r="AE56" i="45"/>
  <c r="BA56" i="45"/>
  <c r="BI56" i="45"/>
  <c r="AS56" i="45"/>
  <c r="AK56" i="45"/>
  <c r="AC56" i="45"/>
  <c r="AD56" i="45"/>
  <c r="AB56" i="45"/>
  <c r="AA56" i="45"/>
  <c r="AL56" i="45"/>
  <c r="AJ56" i="45"/>
  <c r="BF43" i="45"/>
  <c r="AS43" i="45"/>
  <c r="AK43" i="45"/>
  <c r="AC43" i="45"/>
  <c r="AZ43" i="45"/>
  <c r="AR43" i="45"/>
  <c r="AJ43" i="45"/>
  <c r="AY43" i="45"/>
  <c r="AQ43" i="45"/>
  <c r="AI43" i="45"/>
  <c r="BA43" i="45"/>
  <c r="AX43" i="45"/>
  <c r="AP43" i="45"/>
  <c r="AH43" i="45"/>
  <c r="BB43" i="45"/>
  <c r="AW43" i="45"/>
  <c r="AO43" i="45"/>
  <c r="AG43" i="45"/>
  <c r="BD43" i="45"/>
  <c r="AU43" i="45"/>
  <c r="AM43" i="45"/>
  <c r="AE43" i="45"/>
  <c r="BE43" i="45"/>
  <c r="AT43" i="45"/>
  <c r="AL43" i="45"/>
  <c r="AD43" i="45"/>
  <c r="AV43" i="45"/>
  <c r="R43" i="45"/>
  <c r="AN43" i="45"/>
  <c r="AF43" i="45"/>
  <c r="AB43" i="45"/>
  <c r="O43" i="45"/>
  <c r="AA43" i="45"/>
  <c r="T43" i="45"/>
  <c r="Z43" i="45"/>
  <c r="S43" i="45"/>
  <c r="X43" i="45"/>
  <c r="V43" i="45"/>
  <c r="U43" i="45"/>
  <c r="P43" i="45"/>
  <c r="Y43" i="45"/>
  <c r="W43" i="45"/>
  <c r="N43" i="45"/>
  <c r="BC43" i="45"/>
  <c r="Q43" i="45"/>
  <c r="BB42" i="45"/>
  <c r="AT42" i="45"/>
  <c r="AL42" i="45"/>
  <c r="AD42" i="45"/>
  <c r="V42" i="45"/>
  <c r="Q42" i="45"/>
  <c r="BA42" i="45"/>
  <c r="AS42" i="45"/>
  <c r="AK42" i="45"/>
  <c r="AC42" i="45"/>
  <c r="U42" i="45"/>
  <c r="R42" i="45"/>
  <c r="AZ42" i="45"/>
  <c r="AR42" i="45"/>
  <c r="AJ42" i="45"/>
  <c r="AB42" i="45"/>
  <c r="S42" i="45"/>
  <c r="AY42" i="45"/>
  <c r="AQ42" i="45"/>
  <c r="AI42" i="45"/>
  <c r="AA42" i="45"/>
  <c r="O42" i="45"/>
  <c r="AX42" i="45"/>
  <c r="AP42" i="45"/>
  <c r="AH42" i="45"/>
  <c r="Z42" i="45"/>
  <c r="BD42" i="45"/>
  <c r="AV42" i="45"/>
  <c r="AN42" i="45"/>
  <c r="AF42" i="45"/>
  <c r="X42" i="45"/>
  <c r="P42" i="45"/>
  <c r="AO42" i="45"/>
  <c r="AU42" i="45"/>
  <c r="AM42" i="45"/>
  <c r="T42" i="45"/>
  <c r="N42" i="45"/>
  <c r="M42" i="45"/>
  <c r="AE42" i="45"/>
  <c r="AG42" i="45"/>
  <c r="AW42" i="45"/>
  <c r="BE42" i="45"/>
  <c r="Y42" i="45"/>
  <c r="BC42" i="45"/>
  <c r="W42" i="45"/>
  <c r="BF52" i="45"/>
  <c r="AX52" i="45"/>
  <c r="AP52" i="45"/>
  <c r="AL52" i="45"/>
  <c r="AD52" i="45"/>
  <c r="BE52" i="45"/>
  <c r="AW52" i="45"/>
  <c r="AO52" i="45"/>
  <c r="AK52" i="45"/>
  <c r="AC52" i="45"/>
  <c r="BK52" i="45"/>
  <c r="BD52" i="45"/>
  <c r="AV52" i="45"/>
  <c r="AN52" i="45"/>
  <c r="AJ52" i="45"/>
  <c r="BL52" i="45"/>
  <c r="BC52" i="45"/>
  <c r="AU52" i="45"/>
  <c r="AM52" i="45"/>
  <c r="AI52" i="45"/>
  <c r="BJ52" i="45"/>
  <c r="BB52" i="45"/>
  <c r="AT52" i="45"/>
  <c r="BH52" i="45"/>
  <c r="AZ52" i="45"/>
  <c r="AR52" i="45"/>
  <c r="AF52" i="45"/>
  <c r="BG52" i="45"/>
  <c r="AY52" i="45"/>
  <c r="AQ52" i="45"/>
  <c r="AE52" i="45"/>
  <c r="Y52" i="45"/>
  <c r="BI52" i="45"/>
  <c r="AH52" i="45"/>
  <c r="BA52" i="45"/>
  <c r="AG52" i="45"/>
  <c r="AS52" i="45"/>
  <c r="AA52" i="45"/>
  <c r="W52" i="45"/>
  <c r="AB52" i="45"/>
  <c r="Z52" i="45"/>
  <c r="X52" i="45"/>
  <c r="F65" i="45"/>
  <c r="AI34" i="45"/>
  <c r="AB34" i="45"/>
  <c r="AD34" i="45"/>
  <c r="J34" i="45"/>
  <c r="AC34" i="45"/>
  <c r="T34" i="45"/>
  <c r="Z34" i="45"/>
  <c r="R34" i="45"/>
  <c r="N34" i="45"/>
  <c r="M34" i="45"/>
  <c r="U34" i="45"/>
  <c r="E34" i="45"/>
  <c r="O34" i="45"/>
  <c r="P34" i="45"/>
  <c r="K34" i="45"/>
  <c r="AE34" i="45"/>
  <c r="AF34" i="45"/>
  <c r="L34" i="45"/>
  <c r="G34" i="45"/>
  <c r="S34" i="45"/>
  <c r="V34" i="45"/>
  <c r="F34" i="45"/>
  <c r="W34" i="45"/>
  <c r="X34" i="45"/>
  <c r="AT34" i="45"/>
  <c r="AA34" i="45"/>
  <c r="BA34" i="45"/>
  <c r="H34" i="45"/>
  <c r="E68" i="45"/>
  <c r="E67" i="45"/>
  <c r="E69" i="45"/>
  <c r="AH34" i="45"/>
  <c r="Y34" i="45"/>
  <c r="Q34" i="45"/>
  <c r="I34" i="45"/>
  <c r="AW34" i="45"/>
  <c r="AP65" i="45"/>
  <c r="AO65" i="45"/>
  <c r="AN65" i="45"/>
  <c r="AQ65" i="45"/>
  <c r="BE65" i="45"/>
  <c r="BJ65" i="45"/>
  <c r="AZ65" i="45"/>
  <c r="AV65" i="45"/>
  <c r="AG65" i="45"/>
  <c r="AL65" i="45"/>
  <c r="BD65" i="45"/>
  <c r="BL65" i="45"/>
  <c r="U65" i="45"/>
  <c r="Y65" i="45"/>
  <c r="AS65" i="45"/>
  <c r="AE65" i="45"/>
  <c r="E70" i="45"/>
  <c r="F66" i="45"/>
  <c r="N65" i="45"/>
  <c r="R65" i="45"/>
  <c r="S65" i="45"/>
  <c r="H65" i="45"/>
  <c r="BH65" i="45"/>
  <c r="AM65" i="45"/>
  <c r="V65" i="45"/>
  <c r="I65" i="45"/>
  <c r="AR65" i="45"/>
  <c r="Z65" i="45"/>
  <c r="G65" i="45"/>
  <c r="W65" i="45"/>
  <c r="L65" i="45"/>
  <c r="AB65" i="45"/>
  <c r="AU65" i="45"/>
  <c r="BI65" i="45"/>
  <c r="O65" i="45"/>
  <c r="AY65" i="45"/>
  <c r="AK65" i="45"/>
  <c r="AC65" i="45"/>
  <c r="AX65" i="45"/>
  <c r="AH65" i="45"/>
  <c r="BC65" i="45"/>
  <c r="AJ65" i="45"/>
  <c r="X65" i="45"/>
  <c r="BG65" i="45"/>
  <c r="BF65" i="45"/>
  <c r="BK65" i="45"/>
  <c r="M65" i="45"/>
  <c r="AW65" i="45"/>
  <c r="AD65" i="45"/>
  <c r="Q65" i="45"/>
  <c r="BB65" i="45"/>
  <c r="AI65" i="45"/>
  <c r="K65" i="45"/>
  <c r="AA65" i="45"/>
  <c r="AT65" i="45"/>
  <c r="P65" i="45"/>
  <c r="AF65" i="45"/>
  <c r="BA65" i="45"/>
  <c r="J65" i="45"/>
  <c r="T65" i="45"/>
  <c r="E83" i="45"/>
  <c r="E86" i="45"/>
  <c r="F68" i="45"/>
  <c r="F67" i="45"/>
  <c r="F69" i="45"/>
  <c r="E87" i="45"/>
  <c r="O41" i="29"/>
  <c r="G66" i="45"/>
  <c r="G68" i="45"/>
  <c r="F70" i="45"/>
  <c r="O48" i="29"/>
  <c r="H66" i="45"/>
  <c r="H68" i="45"/>
  <c r="G67" i="45"/>
  <c r="G69" i="45"/>
  <c r="G70" i="45"/>
  <c r="F83" i="45"/>
  <c r="F86" i="45"/>
  <c r="F87" i="45"/>
  <c r="P41" i="29"/>
  <c r="P48" i="29"/>
  <c r="I66" i="45"/>
  <c r="I68" i="45"/>
  <c r="H67" i="45"/>
  <c r="H69" i="45"/>
  <c r="H70" i="45"/>
  <c r="G83" i="45"/>
  <c r="G86" i="45"/>
  <c r="G87" i="45"/>
  <c r="Q41" i="29"/>
  <c r="Q48" i="29"/>
  <c r="J66" i="45"/>
  <c r="J68" i="45"/>
  <c r="I67" i="45"/>
  <c r="I69" i="45"/>
  <c r="I70" i="45"/>
  <c r="H83" i="45"/>
  <c r="H86" i="45"/>
  <c r="H87" i="45"/>
  <c r="R41" i="29"/>
  <c r="R48" i="29"/>
  <c r="K66" i="45"/>
  <c r="K68" i="45"/>
  <c r="J67" i="45"/>
  <c r="J69" i="45"/>
  <c r="J70" i="45"/>
  <c r="I83" i="45"/>
  <c r="I86" i="45"/>
  <c r="I87" i="45"/>
  <c r="S41" i="29"/>
  <c r="S48" i="29"/>
  <c r="L66" i="45"/>
  <c r="L68" i="45"/>
  <c r="K67" i="45"/>
  <c r="K69" i="45"/>
  <c r="K70" i="45"/>
  <c r="J83" i="45"/>
  <c r="J86" i="45"/>
  <c r="J87" i="45"/>
  <c r="T41" i="29"/>
  <c r="T48" i="29"/>
  <c r="M66" i="45"/>
  <c r="M68" i="45"/>
  <c r="L67" i="45"/>
  <c r="L69" i="45"/>
  <c r="L70" i="45"/>
  <c r="K83" i="45"/>
  <c r="K86" i="45"/>
  <c r="K87" i="45"/>
  <c r="U41" i="29"/>
  <c r="U48" i="29"/>
  <c r="N66" i="45"/>
  <c r="N68" i="45"/>
  <c r="M67" i="45"/>
  <c r="M69" i="45"/>
  <c r="M70" i="45"/>
  <c r="L83" i="45"/>
  <c r="L86" i="45"/>
  <c r="L87" i="45"/>
  <c r="V41" i="29"/>
  <c r="V48" i="29"/>
  <c r="O66" i="45"/>
  <c r="O68" i="45"/>
  <c r="N67" i="45"/>
  <c r="N69" i="45"/>
  <c r="N70" i="45"/>
  <c r="M83" i="45"/>
  <c r="M86" i="45"/>
  <c r="M87" i="45"/>
  <c r="W41" i="29"/>
  <c r="W48" i="29"/>
  <c r="P66" i="45"/>
  <c r="P68" i="45"/>
  <c r="O67" i="45"/>
  <c r="O69" i="45"/>
  <c r="O70" i="45"/>
  <c r="N83" i="45"/>
  <c r="N86" i="45"/>
  <c r="N87" i="45"/>
  <c r="C9" i="45"/>
  <c r="G27" i="29"/>
  <c r="X41" i="29"/>
  <c r="Q66" i="45"/>
  <c r="Q68" i="45"/>
  <c r="P67" i="45"/>
  <c r="P69" i="45"/>
  <c r="P70" i="45"/>
  <c r="O83" i="45"/>
  <c r="O86" i="45"/>
  <c r="O87" i="45"/>
  <c r="Y41" i="29"/>
  <c r="Y48" i="29"/>
  <c r="X48" i="29"/>
  <c r="R66" i="45"/>
  <c r="R68" i="45"/>
  <c r="Q67" i="45"/>
  <c r="Q69" i="45"/>
  <c r="Q70" i="45"/>
  <c r="P83" i="45"/>
  <c r="P86" i="45"/>
  <c r="P87" i="45"/>
  <c r="Z41" i="29"/>
  <c r="Z48" i="29"/>
  <c r="S66" i="45"/>
  <c r="S68" i="45"/>
  <c r="R67" i="45"/>
  <c r="R69" i="45"/>
  <c r="R70" i="45"/>
  <c r="Q83" i="45"/>
  <c r="Q86" i="45"/>
  <c r="Q87" i="45"/>
  <c r="AA41" i="29"/>
  <c r="AA48" i="29"/>
  <c r="T66" i="45"/>
  <c r="T68" i="45"/>
  <c r="S67" i="45"/>
  <c r="S69" i="45"/>
  <c r="S70" i="45"/>
  <c r="R83" i="45"/>
  <c r="R86" i="45"/>
  <c r="R87" i="45"/>
  <c r="AB41" i="29"/>
  <c r="AB48" i="29"/>
  <c r="U66" i="45"/>
  <c r="U68" i="45"/>
  <c r="T67" i="45"/>
  <c r="T69" i="45"/>
  <c r="T70" i="45"/>
  <c r="S83" i="45"/>
  <c r="S86" i="45"/>
  <c r="S87" i="45"/>
  <c r="AC41" i="29"/>
  <c r="AC48" i="29"/>
  <c r="V66" i="45"/>
  <c r="V68" i="45"/>
  <c r="U67" i="45"/>
  <c r="U69" i="45"/>
  <c r="U70" i="45"/>
  <c r="T83" i="45"/>
  <c r="T86" i="45"/>
  <c r="T87" i="45"/>
  <c r="AD41" i="29"/>
  <c r="AD48" i="29"/>
  <c r="W66" i="45"/>
  <c r="W68" i="45"/>
  <c r="V67" i="45"/>
  <c r="V69" i="45"/>
  <c r="V70" i="45"/>
  <c r="U83" i="45"/>
  <c r="U86" i="45"/>
  <c r="U87" i="45"/>
  <c r="AE41" i="29"/>
  <c r="AE48" i="29"/>
  <c r="X66" i="45"/>
  <c r="X68" i="45"/>
  <c r="W67" i="45"/>
  <c r="W69" i="45"/>
  <c r="W70" i="45"/>
  <c r="V83" i="45"/>
  <c r="V86" i="45"/>
  <c r="V87" i="45"/>
  <c r="AF41" i="29"/>
  <c r="AF48" i="29"/>
  <c r="Y66" i="45"/>
  <c r="Y68" i="45"/>
  <c r="X67" i="45"/>
  <c r="X69" i="45"/>
  <c r="X70" i="45"/>
  <c r="W83" i="45"/>
  <c r="W86" i="45"/>
  <c r="W87" i="45"/>
  <c r="AG41" i="29"/>
  <c r="AG48" i="29"/>
  <c r="Z66" i="45"/>
  <c r="Z68" i="45"/>
  <c r="Y67" i="45"/>
  <c r="Y69" i="45"/>
  <c r="Y70" i="45"/>
  <c r="X83" i="45"/>
  <c r="X86" i="45"/>
  <c r="X87" i="45"/>
  <c r="C10" i="45"/>
  <c r="H27" i="29"/>
  <c r="AH41" i="29"/>
  <c r="AA66" i="45"/>
  <c r="AA68" i="45"/>
  <c r="Z67" i="45"/>
  <c r="Z69" i="45"/>
  <c r="Z70" i="45"/>
  <c r="Y83" i="45"/>
  <c r="Y86" i="45"/>
  <c r="Y87" i="45"/>
  <c r="AI41" i="29"/>
  <c r="AI48" i="29"/>
  <c r="AH48" i="29"/>
  <c r="AB66" i="45"/>
  <c r="AB68" i="45"/>
  <c r="AA67" i="45"/>
  <c r="AA69" i="45"/>
  <c r="AA70" i="45"/>
  <c r="Z83" i="45"/>
  <c r="Z86" i="45"/>
  <c r="Z87" i="45"/>
  <c r="AJ41" i="29"/>
  <c r="AJ48" i="29"/>
  <c r="AC66" i="45"/>
  <c r="AC68" i="45"/>
  <c r="AB67" i="45"/>
  <c r="AB69" i="45"/>
  <c r="AB70" i="45"/>
  <c r="AA83" i="45"/>
  <c r="AA86" i="45"/>
  <c r="AA87" i="45"/>
  <c r="AK41" i="29"/>
  <c r="AK48" i="29"/>
  <c r="AD66" i="45"/>
  <c r="AD68" i="45"/>
  <c r="AC67" i="45"/>
  <c r="AC69" i="45"/>
  <c r="AC70" i="45"/>
  <c r="AB83" i="45"/>
  <c r="AB86" i="45"/>
  <c r="AB87" i="45"/>
  <c r="AL41" i="29"/>
  <c r="AL48" i="29"/>
  <c r="AE66" i="45"/>
  <c r="AE68" i="45"/>
  <c r="AD67" i="45"/>
  <c r="AD69" i="45"/>
  <c r="AD70" i="45"/>
  <c r="AC83" i="45"/>
  <c r="AC86" i="45"/>
  <c r="AC87" i="45"/>
  <c r="AM41" i="29"/>
  <c r="AM48" i="29"/>
  <c r="AF66" i="45"/>
  <c r="AF68" i="45"/>
  <c r="AG66" i="45"/>
  <c r="AG68" i="45"/>
  <c r="AE67" i="45"/>
  <c r="AE69" i="45"/>
  <c r="AE70" i="45"/>
  <c r="AD83" i="45"/>
  <c r="AD86" i="45"/>
  <c r="AD87" i="45"/>
  <c r="AN41" i="29"/>
  <c r="AN48" i="29"/>
  <c r="AG67" i="45"/>
  <c r="AG69" i="45"/>
  <c r="AG70" i="45"/>
  <c r="AG83" i="45"/>
  <c r="AG86" i="45"/>
  <c r="AH66" i="45"/>
  <c r="AH68" i="45"/>
  <c r="AF67" i="45"/>
  <c r="AF69" i="45"/>
  <c r="AF70" i="45"/>
  <c r="AE83" i="45"/>
  <c r="AE86" i="45"/>
  <c r="AE87" i="45"/>
  <c r="AO41" i="29"/>
  <c r="AO48" i="29"/>
  <c r="AI66" i="45"/>
  <c r="AI68" i="45"/>
  <c r="AH67" i="45"/>
  <c r="AH69" i="45"/>
  <c r="AH70" i="45"/>
  <c r="AF83" i="45"/>
  <c r="AF86" i="45"/>
  <c r="AF87" i="45"/>
  <c r="AG87" i="45"/>
  <c r="AQ41" i="29"/>
  <c r="AP41" i="29"/>
  <c r="AJ66" i="45"/>
  <c r="AJ68" i="45"/>
  <c r="AI67" i="45"/>
  <c r="AI69" i="45"/>
  <c r="AI70" i="45"/>
  <c r="AH83" i="45"/>
  <c r="AH86" i="45"/>
  <c r="AQ48" i="29"/>
  <c r="AH87" i="45"/>
  <c r="AP48" i="29"/>
  <c r="AK66" i="45"/>
  <c r="AK68" i="45"/>
  <c r="AL66" i="45"/>
  <c r="AJ67" i="45"/>
  <c r="AJ69" i="45"/>
  <c r="AJ70" i="45"/>
  <c r="AI83" i="45"/>
  <c r="AI86" i="45"/>
  <c r="AI87" i="45"/>
  <c r="AS41" i="29"/>
  <c r="C11" i="45"/>
  <c r="I27" i="29"/>
  <c r="AR41" i="29"/>
  <c r="AL68" i="45"/>
  <c r="AK67" i="45"/>
  <c r="AK69" i="45"/>
  <c r="AK70" i="45"/>
  <c r="AJ83" i="45"/>
  <c r="AS48" i="29"/>
  <c r="AR48" i="29"/>
  <c r="AL67" i="45"/>
  <c r="AL69" i="45"/>
  <c r="AL70" i="45"/>
  <c r="AL83" i="45"/>
  <c r="AL86" i="45"/>
  <c r="AM66" i="45"/>
  <c r="AM68" i="45"/>
  <c r="AN66" i="45"/>
  <c r="AN68" i="45"/>
  <c r="AK83" i="45"/>
  <c r="AM67" i="45"/>
  <c r="AM69" i="45"/>
  <c r="AM70" i="45"/>
  <c r="AM83" i="45"/>
  <c r="AM86" i="45"/>
  <c r="AO66" i="45"/>
  <c r="AO68" i="45"/>
  <c r="AN67" i="45"/>
  <c r="AN69" i="45"/>
  <c r="AN70" i="45"/>
  <c r="AP66" i="45"/>
  <c r="AP68" i="45"/>
  <c r="AQ66" i="45"/>
  <c r="AQ68" i="45"/>
  <c r="AO67" i="45"/>
  <c r="AO69" i="45"/>
  <c r="AO70" i="45"/>
  <c r="AN83" i="45"/>
  <c r="AQ67" i="45"/>
  <c r="AQ69" i="45"/>
  <c r="AQ70" i="45"/>
  <c r="AQ83" i="45"/>
  <c r="AQ86" i="45"/>
  <c r="AR66" i="45"/>
  <c r="AR68" i="45"/>
  <c r="AP67" i="45"/>
  <c r="AP69" i="45"/>
  <c r="AP70" i="45"/>
  <c r="AO83" i="45"/>
  <c r="AS66" i="45"/>
  <c r="AS68" i="45"/>
  <c r="AR67" i="45"/>
  <c r="AR69" i="45"/>
  <c r="AR70" i="45"/>
  <c r="AP83" i="45"/>
  <c r="AT66" i="45"/>
  <c r="AT68" i="45"/>
  <c r="AS67" i="45"/>
  <c r="AS69" i="45"/>
  <c r="AS70" i="45"/>
  <c r="AR83" i="45"/>
  <c r="AR86" i="45"/>
  <c r="AU66" i="45"/>
  <c r="AU68" i="45"/>
  <c r="AV66" i="45"/>
  <c r="AV68" i="45"/>
  <c r="AT67" i="45"/>
  <c r="AT69" i="45"/>
  <c r="AT70" i="45"/>
  <c r="AS83" i="45"/>
  <c r="AV67" i="45"/>
  <c r="AV69" i="45"/>
  <c r="AV70" i="45"/>
  <c r="AV83" i="45"/>
  <c r="AV86" i="45"/>
  <c r="AW66" i="45"/>
  <c r="AW68" i="45"/>
  <c r="AU67" i="45"/>
  <c r="AU69" i="45"/>
  <c r="AU70" i="45"/>
  <c r="AT83" i="45"/>
  <c r="AX66" i="45"/>
  <c r="AX68" i="45"/>
  <c r="AW67" i="45"/>
  <c r="AW69" i="45"/>
  <c r="AW70" i="45"/>
  <c r="AU83" i="45"/>
  <c r="AY66" i="45"/>
  <c r="AY68" i="45"/>
  <c r="AZ66" i="45"/>
  <c r="AZ68" i="45"/>
  <c r="AX67" i="45"/>
  <c r="AX69" i="45"/>
  <c r="AX70" i="45"/>
  <c r="AW83" i="45"/>
  <c r="AW86" i="45"/>
  <c r="AZ67" i="45"/>
  <c r="AZ69" i="45"/>
  <c r="AZ70" i="45"/>
  <c r="AZ83" i="45"/>
  <c r="AZ86" i="45"/>
  <c r="BA66" i="45"/>
  <c r="BA68" i="45"/>
  <c r="AY67" i="45"/>
  <c r="AY69" i="45"/>
  <c r="AY70" i="45"/>
  <c r="AX83" i="45"/>
  <c r="BB66" i="45"/>
  <c r="BB68" i="45"/>
  <c r="BA67" i="45"/>
  <c r="BA69" i="45"/>
  <c r="BA70" i="45"/>
  <c r="AY83" i="45"/>
  <c r="BC66" i="45"/>
  <c r="BC68" i="45"/>
  <c r="BB67" i="45"/>
  <c r="BB69" i="45"/>
  <c r="BB70" i="45"/>
  <c r="BA83" i="45"/>
  <c r="BA86" i="45"/>
  <c r="BD66" i="45"/>
  <c r="BD68" i="45"/>
  <c r="BE66" i="45"/>
  <c r="BE68" i="45"/>
  <c r="BC67" i="45"/>
  <c r="BC69" i="45"/>
  <c r="BC70" i="45"/>
  <c r="BB83" i="45"/>
  <c r="BE67" i="45"/>
  <c r="BE69" i="45"/>
  <c r="BE70" i="45"/>
  <c r="BE83" i="45"/>
  <c r="BE86" i="45"/>
  <c r="BF66" i="45"/>
  <c r="BF68" i="45"/>
  <c r="BD67" i="45"/>
  <c r="BD69" i="45"/>
  <c r="BD70" i="45"/>
  <c r="BC83" i="45"/>
  <c r="BG66" i="45"/>
  <c r="BG68" i="45"/>
  <c r="BF67" i="45"/>
  <c r="BF69" i="45"/>
  <c r="BF70" i="45"/>
  <c r="BD83" i="45"/>
  <c r="BH66" i="45"/>
  <c r="BH68" i="45"/>
  <c r="BG67" i="45"/>
  <c r="BG69" i="45"/>
  <c r="BG70" i="45"/>
  <c r="BF83" i="45"/>
  <c r="BF86" i="45"/>
  <c r="BI66" i="45"/>
  <c r="BI68" i="45"/>
  <c r="BJ66" i="45"/>
  <c r="BJ68" i="45"/>
  <c r="BH67" i="45"/>
  <c r="BH69" i="45"/>
  <c r="BH70" i="45"/>
  <c r="BG83" i="45"/>
  <c r="BJ67" i="45"/>
  <c r="BJ69" i="45"/>
  <c r="BJ70" i="45"/>
  <c r="BJ83" i="45"/>
  <c r="BJ86" i="45"/>
  <c r="BK66" i="45"/>
  <c r="BK68" i="45"/>
  <c r="BI67" i="45"/>
  <c r="BI69" i="45"/>
  <c r="BI70" i="45"/>
  <c r="BH83" i="45"/>
  <c r="BL66" i="45"/>
  <c r="BK67" i="45"/>
  <c r="BK69" i="45"/>
  <c r="BK70" i="45"/>
  <c r="BI83" i="45"/>
  <c r="BL68" i="45"/>
  <c r="BL67" i="45"/>
  <c r="BK83" i="45"/>
  <c r="BK86" i="45"/>
  <c r="BL69" i="45"/>
  <c r="BL70" i="45"/>
  <c r="BL83" i="45"/>
  <c r="BL86" i="45"/>
  <c r="AJ86" i="45"/>
  <c r="AJ87" i="45"/>
  <c r="AT41" i="29"/>
  <c r="BI86" i="45"/>
  <c r="BG86" i="45"/>
  <c r="AU86" i="45"/>
  <c r="AK86" i="45"/>
  <c r="BD86" i="45"/>
  <c r="AT86" i="45"/>
  <c r="AO86" i="45"/>
  <c r="BH86" i="45"/>
  <c r="AN86" i="45"/>
  <c r="BC86" i="45"/>
  <c r="AS86" i="45"/>
  <c r="AY86" i="45"/>
  <c r="AX86" i="45"/>
  <c r="BB86" i="45"/>
  <c r="AP86" i="45"/>
  <c r="AT48" i="29"/>
  <c r="AK87" i="45"/>
  <c r="AU41" i="29"/>
  <c r="AU48" i="29"/>
  <c r="AL87" i="45"/>
  <c r="AM87" i="45"/>
  <c r="AV41" i="29"/>
  <c r="AV48" i="29"/>
  <c r="AN87" i="45"/>
  <c r="AW41" i="29"/>
  <c r="AO87" i="45"/>
  <c r="AX41" i="29"/>
  <c r="AW48" i="29"/>
  <c r="AX48" i="29"/>
  <c r="AP87" i="45"/>
  <c r="AY41" i="29"/>
  <c r="AY48" i="29"/>
  <c r="AZ41" i="29"/>
  <c r="AQ87" i="45"/>
  <c r="AZ48" i="29"/>
  <c r="AR87" i="45"/>
  <c r="BA41" i="29"/>
  <c r="BA48" i="29"/>
  <c r="AS87" i="45"/>
  <c r="BB41" i="29"/>
  <c r="BB48" i="29"/>
  <c r="AT87" i="45"/>
  <c r="BC41" i="29"/>
  <c r="BC48" i="29"/>
  <c r="AU87" i="45"/>
  <c r="BD41" i="29"/>
  <c r="AV87" i="45"/>
  <c r="BE41" i="29"/>
  <c r="BD48" i="29"/>
  <c r="BE48" i="29"/>
  <c r="AW87" i="45"/>
  <c r="BF41" i="29"/>
  <c r="BF48" i="29"/>
  <c r="BG41" i="29"/>
  <c r="C12" i="45"/>
  <c r="J27" i="29"/>
  <c r="AX87" i="45"/>
  <c r="AY87" i="45"/>
  <c r="AZ87" i="45"/>
  <c r="BA87" i="45"/>
  <c r="BB87" i="45"/>
  <c r="BC87" i="45"/>
  <c r="BD87" i="45"/>
  <c r="BE87" i="45"/>
  <c r="BF87" i="45"/>
  <c r="BG87" i="45"/>
  <c r="BH87" i="45"/>
  <c r="BI87" i="45"/>
  <c r="BJ87" i="45"/>
  <c r="BK87" i="45"/>
  <c r="BL87" i="45"/>
  <c r="C13" i="45"/>
  <c r="K27" i="29"/>
  <c r="C6" i="45"/>
  <c r="B6" i="45"/>
  <c r="BG48" i="29"/>
  <c r="U62" i="29"/>
  <c r="V62" i="29"/>
  <c r="W62" i="29"/>
  <c r="U63" i="29"/>
  <c r="V63" i="29"/>
  <c r="W63"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E16" authorId="0" shapeId="0" xr:uid="{DADFE3F9-FBC8-4D7B-8EF7-5776B2B69ED4}">
      <text>
        <r>
          <rPr>
            <b/>
            <sz val="9"/>
            <color indexed="81"/>
            <rFont val="Tahoma"/>
            <family val="2"/>
          </rPr>
          <t>Dheeraj Viswanath:</t>
        </r>
        <r>
          <rPr>
            <sz val="9"/>
            <color indexed="81"/>
            <rFont val="Tahoma"/>
            <family val="2"/>
          </rPr>
          <t xml:space="preserve">
Please specify safety consquence factor. A default factor of 6.25 has been applied aligned with CNAIM v2.1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44" authorId="0" shapeId="0" xr:uid="{56600439-219C-488F-9DF1-184422901767}">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B5CCCDD9-3C4D-482F-BE99-08598D3BB239}">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9D70E3B7-F933-4AB8-BB58-16BAE6119E1F}">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2FD45053-11E7-4F01-8EAD-E1CEC0616C81}">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329210D5-3847-474D-BB9F-2AEC0217BEDE}">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sharedStrings.xml><?xml version="1.0" encoding="utf-8"?>
<sst xmlns="http://schemas.openxmlformats.org/spreadsheetml/2006/main" count="1265" uniqueCount="505">
  <si>
    <t>RIIO-ED2 Cost Benefit Analysis template</t>
  </si>
  <si>
    <t xml:space="preserve">Version: </t>
  </si>
  <si>
    <t>Summary</t>
  </si>
  <si>
    <t xml:space="preserve">CBA is an important decision support tool as part of the justification for
investment needs in RIIO-ED2, enabling the DNOs to demonstrate the proposals
included in their business plan provide the optimum solution which demonstrates
best value for consumers. </t>
  </si>
  <si>
    <t>Changes Log</t>
  </si>
  <si>
    <t>For DNO and Ofgem to log changes that are made to the template</t>
  </si>
  <si>
    <t>Date</t>
  </si>
  <si>
    <t>Version</t>
  </si>
  <si>
    <t xml:space="preserve">Amendment </t>
  </si>
  <si>
    <t>Fixed Data - Inflation: Changed inflation assumptions and figures. Alignment to RIIO-ED2 PCFM Model and RIIO-ED2 BPDT Template</t>
  </si>
  <si>
    <t>Fixed Data: Updated values due to inflation value changes</t>
  </si>
  <si>
    <t>Option 1: Addition of Row 67 - Discounted RAV balance</t>
  </si>
  <si>
    <t>Option 1: Row 69 Cost of Capital formula changed to incorporate discounted WACC</t>
  </si>
  <si>
    <t>Option 1: Row 84 and 85 changed discount formulas (inc safety)</t>
  </si>
  <si>
    <t>Option 1: Added column E "Pre RIIO-ED2 Costs"</t>
  </si>
  <si>
    <t>Option 1: C9:C13 NPV formulas changed (added "Whole Life") NPV</t>
  </si>
  <si>
    <t>Option 1: Added Row 35 Depn of 2023 additions</t>
  </si>
  <si>
    <t xml:space="preserve">Option 1: Changed formula row 85 and 86. Example =IFERROR(IF(E16&lt;($C$15-2023),1,IF((E16-($C$15-2023))&gt;30,(D$85/(1+'Fixed Data'!$E$10)),(1/(1+'Fixed Data'!$E$9)^(E16-($C$15-2023))))),0)
 from =IFERROR(IF(E16&lt;($C$15-2020),1,IF((E16-($C$15-2020))&gt;30,(D$85/(1+'Fixed Data'!$E$10)),(1/(1+'Fixed Data'!$E$9)^(E16-($C$15-2020))))),0)
</t>
  </si>
  <si>
    <t xml:space="preserve">Applied CNAIM v2.0 safety multiplier (6.25) to E14 and E15 </t>
  </si>
  <si>
    <t>Options 1: C10,C11,C12,C13 formulas changed</t>
  </si>
  <si>
    <t>Fixed data - Changed E15 and E16 formulas and addition of safety consquence factor parameter in E17</t>
  </si>
  <si>
    <t>Options 1: Formula change in row 84</t>
  </si>
  <si>
    <t>Options 1: Formula change in row 85</t>
  </si>
  <si>
    <t>Options 1: Removed Column E "RIIO-ED2 Costs"</t>
  </si>
  <si>
    <t xml:space="preserve">Baseline Scenario: Removed Column E "Pre-ED2 Costs" </t>
  </si>
  <si>
    <t>Baseline Scenario and Option 1: Added additional cost categories (Whole System Costs)</t>
  </si>
  <si>
    <t xml:space="preserve">Baseline Scenario and Option 1: ED period changed from 4 years to 5 years from ED7 to ED13 </t>
  </si>
  <si>
    <t>Fixed Data - Inflation: Changed inflation assumptions and figures. Alignment to RIIO-ED2 PCFM Model and RIIO-ED2 BPDT Template for Years 2014 to 2028 inclusive</t>
  </si>
  <si>
    <t>Option 1 Tab Formula Update Cell C12</t>
  </si>
  <si>
    <t>Option 1 Tab Depreciation Formula amended across rows 35-48 to reflect depreciation of asset life of 45 years</t>
  </si>
  <si>
    <t>Option 1 Tab - Formula inserting on column BE to reflect depreciation of asset life of 45 years</t>
  </si>
  <si>
    <t>Option 1 Tab - Formula inserting on cells: AG62, AH63, AI64, AG83, AG83, AL83, AL86, AQ83, AQ86, AV83, AV86, AZ83, AZ86, BE83, BE86, BJ83 and BJ86</t>
  </si>
  <si>
    <t>Various title corrections and unbolding formatting corrections</t>
  </si>
  <si>
    <t>Baseline Scenario Tab Formula Update Cells BA35, BF35 and BK35</t>
  </si>
  <si>
    <t>Option 1 Tab - Formula inserting on cells E23 - AC23, BJ30 and BJ31</t>
  </si>
  <si>
    <t>Option 1 Tab - Formula correction on cells AH86, AM86, AR86, AW86, BA86, BF86 and BK86</t>
  </si>
  <si>
    <t>Fixed Data Tab - Inserting of a table of data for depreciation calculations on the Options 1 Tab</t>
  </si>
  <si>
    <t>Option Summary Tab - Changed "LV swtichgear BPDT CV3 rows 15 to 22" to "LV switchgear BPDT CV3 rows 43 to 51" in cell E31/E32</t>
  </si>
  <si>
    <t>Option 1 Tab Cell C11 Formula change to AH87</t>
  </si>
  <si>
    <t>Opt 1 Formula Correction Row 93 from $H22 to H$22</t>
  </si>
  <si>
    <t>Option 1: Corrected formula is rows 35 to 64 to pick up the capitalised investment from previous year.</t>
  </si>
  <si>
    <t xml:space="preserve">The formulae in AH66, AM66, AR66, AW66, BA66, BF66, and BJ66 of Option 1 were incorrect. The following corrections have been made:                                                                                                                                                                                                                a. AH66 should be “=AG68” not “=AF68”
b. AM66 should be “=AL68” not “=AK68”
c. AR66 should be “=AQ68” not “=AP68”
d. AW66 should be “=AV68” not “=AU68” 
e. BA66 should be “=AZ68” not “=AY68” 
f. BF66 should be “=BE68” not “=BD68”
g. BK66 should be “=BJ68” not “=BI68”
</t>
  </si>
  <si>
    <t xml:space="preserve">The 30 year NPV figure in cell C11 was referencing AI87 (31 years) instead of AH87. </t>
  </si>
  <si>
    <r>
      <t xml:space="preserve">Changes to depreciation calculations in </t>
    </r>
    <r>
      <rPr>
        <u/>
        <sz val="10"/>
        <color theme="1"/>
        <rFont val="Verdana"/>
        <family val="2"/>
      </rPr>
      <t>Row 35 to Row 64</t>
    </r>
    <r>
      <rPr>
        <sz val="10"/>
        <color theme="1"/>
        <rFont val="Verdana"/>
        <family val="2"/>
      </rPr>
      <t xml:space="preserve"> of the Option 1 tab E.g - Cell F35: “=E$33/'Fixed Data'!$E$13*'Fixed Data'!I41”</t>
    </r>
  </si>
  <si>
    <t xml:space="preserve">Fix the formula in Cell BF64 </t>
  </si>
  <si>
    <t>Guidance</t>
  </si>
  <si>
    <t>Guidance for CBA spreadsheet model</t>
  </si>
  <si>
    <t>Tab</t>
  </si>
  <si>
    <t>Instructions</t>
  </si>
  <si>
    <t>Option summary</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</si>
  <si>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</si>
  <si>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Fixed data</t>
  </si>
  <si>
    <t>Enter pre-tax WACC and prices consistent with your business plan</t>
  </si>
  <si>
    <t>Baseline scenario</t>
  </si>
  <si>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</si>
  <si>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t>Working baseline</t>
  </si>
  <si>
    <t>Show any calculation used to derive the values in your baseline scenario</t>
  </si>
  <si>
    <t>Option 1</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</si>
  <si>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</si>
  <si>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Working 1</t>
  </si>
  <si>
    <t>Show any calculation used to derive the values in your CBA</t>
  </si>
  <si>
    <t>Colour code:</t>
  </si>
  <si>
    <t>User populated cells</t>
  </si>
  <si>
    <t>Summation formula</t>
  </si>
  <si>
    <t>Other formula</t>
  </si>
  <si>
    <t>The user should populate the light blue cells. All other cells are either fixed or auto-populated.</t>
  </si>
  <si>
    <r>
      <t>Enter costs / benef</t>
    </r>
    <r>
      <rPr>
        <sz val="10"/>
        <rFont val="Gill Sans MT"/>
        <family val="2"/>
      </rPr>
      <t xml:space="preserve">its in 2020 / 21 prices </t>
    </r>
    <r>
      <rPr>
        <sz val="10"/>
        <color theme="1"/>
        <rFont val="Gill Sans MT"/>
        <family val="2"/>
      </rPr>
      <t>(£m).</t>
    </r>
  </si>
  <si>
    <t>Costs should be entered as negative values.</t>
  </si>
  <si>
    <t>Benefits (i.e. avoided costs) should be entered a positive values.</t>
  </si>
  <si>
    <t>Costs entered should correspond to values set out in company business plans i.e. should exclude RPEs and include ongoing efficiencies consistent with assumptions contained in your business plan submission.</t>
  </si>
  <si>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</si>
  <si>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t>Where a 'do minimum option' exists, Option 1 should represent your 'do minimum' or 'reference scenario' e.g. do nothing, ongoing maintenance of existing asset or the option which requires the minimum investment .</t>
  </si>
  <si>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</si>
  <si>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 xml:space="preserve">Please highlight your chosen option by colouring the worksheet tab yellow.  </t>
  </si>
  <si>
    <t>Option Summary</t>
  </si>
  <si>
    <t>308/SSEPD/NLR/HV_TRANSF</t>
  </si>
  <si>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</si>
  <si>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Adopted</t>
  </si>
  <si>
    <t>The condition related replacement of end-of-life HV transformers</t>
  </si>
  <si>
    <t xml:space="preserve">Rejected </t>
  </si>
  <si>
    <t>If investment is to replace an existing asset / asset class, please state the condition of the asset / asset class (HI / CI etc.)</t>
  </si>
  <si>
    <t>As per ED2 Health Score Investment Criteria</t>
  </si>
  <si>
    <t>List below all options considered to meet the stated aim</t>
  </si>
  <si>
    <t>Options considered / project name</t>
  </si>
  <si>
    <t>Comment</t>
  </si>
  <si>
    <t>Tier 2 Compliant Replacement</t>
  </si>
  <si>
    <t>The proactive replacement of end of life HV transformers with a low loss unit compliant with latest EU regulations on transformer losses</t>
  </si>
  <si>
    <t>LV OLTC Equipped Replacement</t>
  </si>
  <si>
    <t>The proactive replacement of end of life HV transformers with tranformers equipped with an LV OLTC which is also compliant with latest EU regulation on losses. LV OLTC brings energy consumption savings through CVR.</t>
  </si>
  <si>
    <t>List below the short list of those options which have been costed within this CBA workbook</t>
  </si>
  <si>
    <t>Option no.</t>
  </si>
  <si>
    <t>Options considered</t>
  </si>
  <si>
    <t>Decision</t>
  </si>
  <si>
    <t>For the chosen option only, provide detail of where CBA expenditure included in this CBA is reported in the BPDT pack. e.g. LV switchgear BPDT CV3 rows 43 to 51.</t>
  </si>
  <si>
    <t>DNO spend within ED2</t>
  </si>
  <si>
    <t>NPVs based on payback periods</t>
  </si>
  <si>
    <t>10 years</t>
  </si>
  <si>
    <t>20 years</t>
  </si>
  <si>
    <t>30 years</t>
  </si>
  <si>
    <t>45 years</t>
  </si>
  <si>
    <t>Whole Life NPV</t>
  </si>
  <si>
    <t>DNO view</t>
  </si>
  <si>
    <t>CV7 - Asset Replacement</t>
  </si>
  <si>
    <t>Trend Graphs</t>
  </si>
  <si>
    <t>Reflective of cost to consumers for options undertook. Delta shows the positive / negative NPV versus the option of lowest initial cost in ED2, to demonstrate potential value of spending in ED2 vs future periods.</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</si>
  <si>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</si>
  <si>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ED1 Outlay</t>
  </si>
  <si>
    <t>Year</t>
  </si>
  <si>
    <t>Monetised Benefit Breakdowns</t>
  </si>
  <si>
    <r>
      <t xml:space="preserve">Comparison of expected benefits across the initial 45 year horizan </t>
    </r>
    <r>
      <rPr>
        <i/>
        <sz val="12"/>
        <color theme="1"/>
        <rFont val="Gill Sans MT"/>
        <family val="2"/>
      </rPr>
      <t>(discounted for time value of money)</t>
    </r>
    <r>
      <rPr>
        <sz val="12"/>
        <color theme="1"/>
        <rFont val="Gill Sans MT"/>
        <family val="2"/>
      </rPr>
      <t xml:space="preserve"> to show how projects are expected to deliver value for consumers.</t>
    </r>
  </si>
  <si>
    <t>Avoided DNO costs</t>
  </si>
  <si>
    <t>Losses</t>
  </si>
  <si>
    <t>CO2 associated with Losses</t>
  </si>
  <si>
    <t>CI</t>
  </si>
  <si>
    <t>CML</t>
  </si>
  <si>
    <t>Change in emissions</t>
  </si>
  <si>
    <t>Fatality</t>
  </si>
  <si>
    <t>Major Injury</t>
  </si>
  <si>
    <t>Oil Leakage</t>
  </si>
  <si>
    <t>Fixed Data</t>
  </si>
  <si>
    <r>
      <rPr>
        <b/>
        <sz val="10"/>
        <color theme="1"/>
        <rFont val="Verdana"/>
        <family val="2"/>
      </rPr>
      <t>Decarbonisation of electricity assumption:</t>
    </r>
    <r>
      <rPr>
        <sz val="11"/>
        <color theme="1"/>
        <rFont val="Verdana"/>
        <family val="2"/>
      </rPr>
      <t xml:space="preserve">
Power sector emissions are anticipated to reduce to 10g/kWh by 2050. Assume a linear decarbonisation pathway from 2020/21 until 2050. 
Power sector emissions reduce by 0 g/kWh p.a. between now and 2030. Beyond 2050 keep emissions at 10g/kWh 
1,000 kg = 1 tonne; 1,000 kWh = 1 MWh; 1 kg = 1,000g</t>
    </r>
  </si>
  <si>
    <t>Parameters</t>
  </si>
  <si>
    <t>pre-tax WACC</t>
  </si>
  <si>
    <t>enter DNO specific pre-tax WACC figure</t>
  </si>
  <si>
    <t>Losses (£/MWh)</t>
  </si>
  <si>
    <t>Discount Rate &lt;= 30 years</t>
  </si>
  <si>
    <t>HMRC Green Book (see Discount Factors spreadsheet 'Standard Discount Factors' tab</t>
  </si>
  <si>
    <t>HMRC Green Book Link</t>
  </si>
  <si>
    <t>Cost per litre oil (£/litre)</t>
  </si>
  <si>
    <t>Discount Rate &gt; 30 years</t>
  </si>
  <si>
    <t>CI (£s per interruption)</t>
  </si>
  <si>
    <t>Discount rate for safety &lt;= 30 years</t>
  </si>
  <si>
    <t>HMRC Green Book (see Discount Factors spreadsheet 'Health Discount Factors' tab</t>
  </si>
  <si>
    <t>CML (£s per minute lost)</t>
  </si>
  <si>
    <t xml:space="preserve">Discount rate for safety &gt; 30 years </t>
  </si>
  <si>
    <t>Assumed Asset Life (Years)</t>
  </si>
  <si>
    <t>Cost per Fatality (£m)</t>
  </si>
  <si>
    <t>£m (2018/19 prices)</t>
  </si>
  <si>
    <t>Health and Safety Executive Link</t>
  </si>
  <si>
    <t>Cost per Non Fatal injury (£m)</t>
  </si>
  <si>
    <t>Safety Disproportion Factor</t>
  </si>
  <si>
    <t>Calendar Year</t>
  </si>
  <si>
    <r>
      <t>g CO</t>
    </r>
    <r>
      <rPr>
        <b/>
        <vertAlign val="subscript"/>
        <sz val="10"/>
        <color theme="0"/>
        <rFont val="Verdana"/>
        <family val="2"/>
      </rPr>
      <t>2</t>
    </r>
    <r>
      <rPr>
        <b/>
        <sz val="10"/>
        <color theme="0"/>
        <rFont val="Verdana"/>
        <family val="2"/>
      </rPr>
      <t>e per kWh
(Defra)</t>
    </r>
  </si>
  <si>
    <t>Traded carbon price (£/t 2017/18 prices)</t>
  </si>
  <si>
    <t>Traded carbon price (£/t 2020/21 prices)</t>
  </si>
  <si>
    <t>Electricity GHG conversion factor (tonnes per MWh)</t>
  </si>
  <si>
    <t xml:space="preserve">Source: </t>
  </si>
  <si>
    <t>Updated short-term traded carbon values used for UK policy appraisal (2018)</t>
  </si>
  <si>
    <t>Guidance on estimating carbon values beyond 2050</t>
  </si>
  <si>
    <t xml:space="preserve">Note: </t>
  </si>
  <si>
    <t>Source used for carbon values after 2030. Application of decarbonisation of electricity assumption. 
Values adjsuted to 2017/18 prices (column E)</t>
  </si>
  <si>
    <t xml:space="preserve">Source:  </t>
  </si>
  <si>
    <t>https://www.gov.uk/government/publications/greenhouse-gas-reporting-conversion-factors-2020</t>
  </si>
  <si>
    <t>Carbon Valuation Link</t>
  </si>
  <si>
    <t>Carbon Values Beyond 2050 (2008/2009 Prices)</t>
  </si>
  <si>
    <t xml:space="preserve">Depreciation Figures for Asset Life </t>
  </si>
  <si>
    <t>end</t>
  </si>
  <si>
    <t>Fixed data - Inflation</t>
  </si>
  <si>
    <t>Regulatory Year</t>
  </si>
  <si>
    <t>Average Index</t>
  </si>
  <si>
    <t>Coversion from FY to 2017/18</t>
  </si>
  <si>
    <t>Conversion from FY to 2020/21</t>
  </si>
  <si>
    <t>Inverse Conversion from FY to 2020/21</t>
  </si>
  <si>
    <t>2004/05</t>
  </si>
  <si>
    <t>2005/06</t>
  </si>
  <si>
    <t>2006/07</t>
  </si>
  <si>
    <t>2007/08</t>
  </si>
  <si>
    <t>2008/09</t>
  </si>
  <si>
    <t>2009/10</t>
  </si>
  <si>
    <t>2010/11</t>
  </si>
  <si>
    <t>2011/12</t>
  </si>
  <si>
    <t>2012/13</t>
  </si>
  <si>
    <t>2013/14</t>
  </si>
  <si>
    <t>2014/15</t>
  </si>
  <si>
    <t>2015/16</t>
  </si>
  <si>
    <t>2016/17</t>
  </si>
  <si>
    <t>2017/18</t>
  </si>
  <si>
    <t>2018/19</t>
  </si>
  <si>
    <t>2019/20</t>
  </si>
  <si>
    <t>2020/21</t>
  </si>
  <si>
    <t>RIIO-ED2 PCFM</t>
  </si>
  <si>
    <t>Calendar year</t>
  </si>
  <si>
    <t>Outturn/Forecast (financial year average inflation)</t>
  </si>
  <si>
    <t>OUTTURN</t>
  </si>
  <si>
    <t>FORECAST</t>
  </si>
  <si>
    <t>Retail Prices Index (financial year average)</t>
  </si>
  <si>
    <t>RPI inflation (financial year average)</t>
  </si>
  <si>
    <t>Consumer Prices Index incl. owner occupiers’ housing costs (financial year average)</t>
  </si>
  <si>
    <t>CPIH inflation (financial year average)</t>
  </si>
  <si>
    <t>Combined RPI-CPIH price index (financial year average)</t>
  </si>
  <si>
    <t>Combined RPI-CPIH inflation (financial year average)</t>
  </si>
  <si>
    <t>Combined RPI-CPIH real to nominal prices conversion factor</t>
  </si>
  <si>
    <t>Long term CPIH inflation forecast</t>
  </si>
  <si>
    <t>Risk Register</t>
  </si>
  <si>
    <t>Baseline Scenario</t>
  </si>
  <si>
    <t>CBA - Baseline Scenario</t>
  </si>
  <si>
    <t>RIIO-ED2</t>
  </si>
  <si>
    <t>RIIO-ED3</t>
  </si>
  <si>
    <t>RIIO-ED4</t>
  </si>
  <si>
    <t>RIIO-ED5</t>
  </si>
  <si>
    <t>RIIO-ED6</t>
  </si>
  <si>
    <t>RIIO-ED7</t>
  </si>
  <si>
    <t>RIIO-ED8</t>
  </si>
  <si>
    <t>RIIO-ED9</t>
  </si>
  <si>
    <t>RIIO-ED10</t>
  </si>
  <si>
    <t>RIIO-ED11</t>
  </si>
  <si>
    <t>RIIO-ED12</t>
  </si>
  <si>
    <t>RIIO-ED13</t>
  </si>
  <si>
    <t>Calculation</t>
  </si>
  <si>
    <t>Units</t>
  </si>
  <si>
    <t>Investment</t>
  </si>
  <si>
    <t>Inspections &amp; Maintenance</t>
  </si>
  <si>
    <t>[Add notes here]</t>
  </si>
  <si>
    <t>£m</t>
  </si>
  <si>
    <t>Asset Replacement</t>
  </si>
  <si>
    <t>Please specify</t>
  </si>
  <si>
    <t>Total investment</t>
  </si>
  <si>
    <t>Societal costs (£m)</t>
  </si>
  <si>
    <t>CO2e associated with losses</t>
  </si>
  <si>
    <t>Customer interruptions (CI)</t>
  </si>
  <si>
    <t>Customer minutes lost (CML)</t>
  </si>
  <si>
    <t>Other GHG emissions (CO2e) i.e. not associated with losses</t>
  </si>
  <si>
    <t>Major injury</t>
  </si>
  <si>
    <t>Oil leakage</t>
  </si>
  <si>
    <t>Other 1 (specify)</t>
  </si>
  <si>
    <t>Other 2 (specify)</t>
  </si>
  <si>
    <t>Other 3 (specify)</t>
  </si>
  <si>
    <t>Total societal net benefits</t>
  </si>
  <si>
    <t>Non-DNO (eg societal) benefits</t>
  </si>
  <si>
    <t>Societal costs</t>
  </si>
  <si>
    <t>Reduced losses</t>
  </si>
  <si>
    <t>MWh</t>
  </si>
  <si>
    <t>Reduced emissions associated with losses</t>
  </si>
  <si>
    <t>tCO2e</t>
  </si>
  <si>
    <t>Reduced number of customers interrupted</t>
  </si>
  <si>
    <t>no.</t>
  </si>
  <si>
    <t>Reduced customer minutes lost</t>
  </si>
  <si>
    <t>Mins</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</si>
  <si>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</si>
  <si>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</si>
  <si>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t>%</t>
  </si>
  <si>
    <r>
      <t>Reduced probability of major injury</t>
    </r>
    <r>
      <rPr>
        <vertAlign val="superscript"/>
        <sz val="10"/>
        <color theme="1"/>
        <rFont val="Gill Sans MT"/>
        <family val="2"/>
      </rPr>
      <t>2</t>
    </r>
  </si>
  <si>
    <t>Reduced oil leakage</t>
  </si>
  <si>
    <t>Litres</t>
  </si>
  <si>
    <t xml:space="preserve">Monetised Risk - Memo Line </t>
  </si>
  <si>
    <r>
      <rPr>
        <sz val="10"/>
        <color theme="1"/>
        <rFont val="Gill Sans MT"/>
        <family val="2"/>
      </rPr>
      <t>Inc</t>
    </r>
    <r>
      <rPr>
        <sz val="10"/>
        <color theme="1"/>
        <rFont val="Gill Sans MT"/>
        <family val="2"/>
      </rPr>
      <t>ludes all GHG not associated with losses e.g. SF6 converted to tCO2e using Defra conversion factors</t>
    </r>
  </si>
  <si>
    <t xml:space="preserve">http://www.defra.gov.uk/publications/2012/05/30/pb13773-2012-ghg-conversion/  </t>
  </si>
  <si>
    <t>Where losses are entered in terms of MWh, the CO2e associated with those losses will be calculated based on an assumed GHG conversion factor.   The tCO2e are monetised using DECC traded carbon values.</t>
  </si>
  <si>
    <t>All other GHG emissions not associated with losses should be entered in row 33 to avoid double counting.</t>
  </si>
  <si>
    <t xml:space="preserve">http://www.hse.gov.uk/risk/theory/alarpcheck.htm  </t>
  </si>
  <si>
    <t xml:space="preserve">Atypicals Non Sev Weather </t>
  </si>
  <si>
    <t>Atypicals Non Sev Weather (excluded from Totex)</t>
  </si>
  <si>
    <t>Atypicals Non Sev Weather (Non Price Control)</t>
  </si>
  <si>
    <t>Blackstart</t>
  </si>
  <si>
    <t>BT21CN</t>
  </si>
  <si>
    <t>Civil Works Condition Driven</t>
  </si>
  <si>
    <t>Closely Associated Indirects</t>
  </si>
  <si>
    <t>Connection costs outside of the price control</t>
  </si>
  <si>
    <t>Connections within the price control</t>
  </si>
  <si>
    <t>Core BS</t>
  </si>
  <si>
    <t>Core CAI</t>
  </si>
  <si>
    <t>De Minimis</t>
  </si>
  <si>
    <t>Directly remunerated services (excluding connections, other consented activities, legacy meters and de minimis)</t>
  </si>
  <si>
    <t>Dismantlement</t>
  </si>
  <si>
    <t>Diversions (Excluding Rail Electrification)</t>
  </si>
  <si>
    <t>Diversions (Rail Electrification)</t>
  </si>
  <si>
    <t>Environmental Reporting</t>
  </si>
  <si>
    <t>Fault Level Reinforcement</t>
  </si>
  <si>
    <t>Faults</t>
  </si>
  <si>
    <t>Flood Mitigation</t>
  </si>
  <si>
    <t>High  Value Projects DPCR5</t>
  </si>
  <si>
    <t>High  Value Projects RIIO-ED1</t>
  </si>
  <si>
    <t>High  Value Projects RIIO-ED2</t>
  </si>
  <si>
    <t>IFI &amp; LCN Fund</t>
  </si>
  <si>
    <t>Innovation in ED2 (NEW)</t>
  </si>
  <si>
    <t>Inspections</t>
  </si>
  <si>
    <t>IT and Telecoms (Non-Op)</t>
  </si>
  <si>
    <t>IT&amp; Telecoms (Business Support)</t>
  </si>
  <si>
    <t>Legacy meters</t>
  </si>
  <si>
    <t>Legal &amp; Safety</t>
  </si>
  <si>
    <t>Monitoring equipment (Secondary Network)</t>
  </si>
  <si>
    <t>Network Innovation Allowance (NIA)</t>
  </si>
  <si>
    <t>Network Innovation Competition (NIC)</t>
  </si>
  <si>
    <t>Network Operating Costs</t>
  </si>
  <si>
    <t>New Transmission Capacity Charges</t>
  </si>
  <si>
    <t>ONIs</t>
  </si>
  <si>
    <t>Operational IT and telecoms</t>
  </si>
  <si>
    <t>Operational Training (CAI)</t>
  </si>
  <si>
    <t>Other consented Activities</t>
  </si>
  <si>
    <t>Other costs within Price Control</t>
  </si>
  <si>
    <t>Other Non Activity Based Costs</t>
  </si>
  <si>
    <t>Out of Area Networks</t>
  </si>
  <si>
    <t>Overhead Line Clearances</t>
  </si>
  <si>
    <t>Pass through</t>
  </si>
  <si>
    <t>Physical Security</t>
  </si>
  <si>
    <t>Property (Non-Op)</t>
  </si>
  <si>
    <t>Property Mgt</t>
  </si>
  <si>
    <t>QoS &amp; North of Scotland Resilience</t>
  </si>
  <si>
    <t>Refurbishment non NARM</t>
  </si>
  <si>
    <t>Refurbishment NARM</t>
  </si>
  <si>
    <t>Reinforcement (Primary Network)</t>
  </si>
  <si>
    <t>Reinforcement (Secondary Network)</t>
  </si>
  <si>
    <t>Remote Generation Opex</t>
  </si>
  <si>
    <t>Repair and Maintenance</t>
  </si>
  <si>
    <t>Rising and Lateral Mains</t>
  </si>
  <si>
    <t>Severe Weather 1 in 20</t>
  </si>
  <si>
    <t>Shetland</t>
  </si>
  <si>
    <t>Small Tools and Equipment</t>
  </si>
  <si>
    <t>Smart Metering Roll Out</t>
  </si>
  <si>
    <t>Smart Meters</t>
  </si>
  <si>
    <t>Substation Electricity</t>
  </si>
  <si>
    <t>Tree Cutting</t>
  </si>
  <si>
    <t>Vehicles and Transport (CAI)</t>
  </si>
  <si>
    <t>Vehicles and Transport (Non-Op)</t>
  </si>
  <si>
    <t>Visual Amenity</t>
  </si>
  <si>
    <t>Wayleaves</t>
  </si>
  <si>
    <t>Worst Served Customers</t>
  </si>
  <si>
    <t>Whole Systems Cost - Other Electricity Distribution Licensees</t>
  </si>
  <si>
    <t>Whole Systems Cost - Electricity Transmission Licensees</t>
  </si>
  <si>
    <r>
      <t xml:space="preserve">Workings / assumptions used for costing </t>
    </r>
    <r>
      <rPr>
        <b/>
        <sz val="10"/>
        <color rgb="FF0070C0"/>
        <rFont val="Calibri"/>
        <family val="2"/>
        <scheme val="minor"/>
      </rPr>
      <t>Baseline</t>
    </r>
  </si>
  <si>
    <t>Use this sheet to provide details of assumptions and calculation methodology used in CBA model</t>
  </si>
  <si>
    <t>Term (years from first year of RIIO-ED2)</t>
  </si>
  <si>
    <t>NPV (£m)</t>
  </si>
  <si>
    <t>First year of investment out flow</t>
  </si>
  <si>
    <t>6.6/11kV Transformer (GM) @£16.3k</t>
  </si>
  <si>
    <t xml:space="preserve">Avoided DNO costs </t>
  </si>
  <si>
    <t>Total avoided DNO costs</t>
  </si>
  <si>
    <t>Total DNO net benefits before capitalisation</t>
  </si>
  <si>
    <t>(1) = investment + DNO benefits</t>
  </si>
  <si>
    <t>Capitalisation rates</t>
  </si>
  <si>
    <t>(2)</t>
  </si>
  <si>
    <t>Capitalised investment</t>
  </si>
  <si>
    <t>(3)=(1)x(2)</t>
  </si>
  <si>
    <t>Investment to be expensed</t>
  </si>
  <si>
    <t>(4)=(1)-(3)</t>
  </si>
  <si>
    <t>Depn of 2024 additions</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</si>
  <si>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</si>
  <si>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t>Depn of 2025 additions</t>
  </si>
  <si>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</si>
  <si>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t>Depn of 2026 additions</t>
  </si>
  <si>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</si>
  <si>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t>Depn of 2027 additions</t>
  </si>
  <si>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</si>
  <si>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t>Depn of 2028 additions</t>
  </si>
  <si>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</si>
  <si>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t>Depn of 2029 additions</t>
  </si>
  <si>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</si>
  <si>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t>Depn of 2030 additions</t>
  </si>
  <si>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</si>
  <si>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t>Depn of 2031 additions</t>
  </si>
  <si>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</si>
  <si>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t>Depn of 2032 additions</t>
  </si>
  <si>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</si>
  <si>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t>Depn of 2033 additions</t>
  </si>
  <si>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</si>
  <si>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t>Depn of 2034 additions</t>
  </si>
  <si>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</si>
  <si>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t>Depn of 2035 additions</t>
  </si>
  <si>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</si>
  <si>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t>Depn of 2036 additions</t>
  </si>
  <si>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</si>
  <si>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t>Depn of 2037 additions</t>
  </si>
  <si>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</si>
  <si>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t>Depn of 2038 additions</t>
  </si>
  <si>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</si>
  <si>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t>Depn of 2039 additions</t>
  </si>
  <si>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</si>
  <si>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t>Depn of 2040 additions</t>
  </si>
  <si>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</si>
  <si>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t>Depn of 2041 additions</t>
  </si>
  <si>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</si>
  <si>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t>Depn of 2042 additions</t>
  </si>
  <si>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</si>
  <si>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t>Depn of 2043 additions</t>
  </si>
  <si>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</si>
  <si>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t>Depn of 2044 additions</t>
  </si>
  <si>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</si>
  <si>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t>Depn of 2045 additions</t>
  </si>
  <si>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</si>
  <si>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Depn of 2046 additions</t>
  </si>
  <si>
    <r>
      <t>(5)</t>
    </r>
    <r>
      <rPr>
        <vertAlign val="subscript"/>
        <sz val="10"/>
        <color theme="1"/>
        <rFont val="Gill Sans MT"/>
        <family val="2"/>
      </rPr>
      <t>2046</t>
    </r>
    <r>
      <rPr>
        <sz val="10"/>
        <color theme="1"/>
        <rFont val="Gill Sans MT"/>
        <family val="2"/>
      </rPr>
      <t>=(3)</t>
    </r>
    <r>
      <rPr>
        <vertAlign val="subscript"/>
        <sz val="10"/>
        <color theme="1"/>
        <rFont val="Gill Sans MT"/>
        <family val="2"/>
      </rPr>
      <t>2046</t>
    </r>
    <r>
      <rPr>
        <sz val="10"/>
        <color theme="1"/>
        <rFont val="Gill Sans MT"/>
        <family val="2"/>
      </rPr>
      <t>*Dep_rate</t>
    </r>
    <r>
      <rPr>
        <vertAlign val="subscript"/>
        <sz val="10"/>
        <color theme="1"/>
        <rFont val="Gill Sans MT"/>
        <family val="2"/>
      </rPr>
      <t>t</t>
    </r>
  </si>
  <si>
    <t>Depn of 2047 additions</t>
  </si>
  <si>
    <r>
      <t>(5)</t>
    </r>
    <r>
      <rPr>
        <vertAlign val="subscript"/>
        <sz val="10"/>
        <color theme="1"/>
        <rFont val="Gill Sans MT"/>
        <family val="2"/>
      </rPr>
      <t>2047</t>
    </r>
    <r>
      <rPr>
        <sz val="10"/>
        <color theme="1"/>
        <rFont val="Gill Sans MT"/>
        <family val="2"/>
      </rPr>
      <t>=(3)</t>
    </r>
    <r>
      <rPr>
        <vertAlign val="subscript"/>
        <sz val="10"/>
        <color theme="1"/>
        <rFont val="Gill Sans MT"/>
        <family val="2"/>
      </rPr>
      <t>2047</t>
    </r>
    <r>
      <rPr>
        <sz val="10"/>
        <color theme="1"/>
        <rFont val="Gill Sans MT"/>
        <family val="2"/>
      </rPr>
      <t>*Dep_rate</t>
    </r>
    <r>
      <rPr>
        <vertAlign val="subscript"/>
        <sz val="10"/>
        <color theme="1"/>
        <rFont val="Gill Sans MT"/>
        <family val="2"/>
      </rPr>
      <t>t</t>
    </r>
  </si>
  <si>
    <t>Depn of 2048 additions</t>
  </si>
  <si>
    <r>
      <t>(5)</t>
    </r>
    <r>
      <rPr>
        <vertAlign val="subscript"/>
        <sz val="10"/>
        <color theme="1"/>
        <rFont val="Gill Sans MT"/>
        <family val="2"/>
      </rPr>
      <t>2048</t>
    </r>
    <r>
      <rPr>
        <sz val="10"/>
        <color theme="1"/>
        <rFont val="Gill Sans MT"/>
        <family val="2"/>
      </rPr>
      <t>=(3)</t>
    </r>
    <r>
      <rPr>
        <vertAlign val="subscript"/>
        <sz val="10"/>
        <color theme="1"/>
        <rFont val="Gill Sans MT"/>
        <family val="2"/>
      </rPr>
      <t>2048</t>
    </r>
    <r>
      <rPr>
        <sz val="10"/>
        <color theme="1"/>
        <rFont val="Gill Sans MT"/>
        <family val="2"/>
      </rPr>
      <t>*Dep_rate</t>
    </r>
    <r>
      <rPr>
        <vertAlign val="subscript"/>
        <sz val="10"/>
        <color theme="1"/>
        <rFont val="Gill Sans MT"/>
        <family val="2"/>
      </rPr>
      <t>t</t>
    </r>
  </si>
  <si>
    <t>Depn of 2049 additions</t>
  </si>
  <si>
    <r>
      <t>(5)</t>
    </r>
    <r>
      <rPr>
        <vertAlign val="subscript"/>
        <sz val="10"/>
        <color theme="1"/>
        <rFont val="Gill Sans MT"/>
        <family val="2"/>
      </rPr>
      <t>2049</t>
    </r>
    <r>
      <rPr>
        <sz val="10"/>
        <color theme="1"/>
        <rFont val="Gill Sans MT"/>
        <family val="2"/>
      </rPr>
      <t>=(3)</t>
    </r>
    <r>
      <rPr>
        <vertAlign val="subscript"/>
        <sz val="10"/>
        <color theme="1"/>
        <rFont val="Gill Sans MT"/>
        <family val="2"/>
      </rPr>
      <t>2049</t>
    </r>
    <r>
      <rPr>
        <sz val="10"/>
        <color theme="1"/>
        <rFont val="Gill Sans MT"/>
        <family val="2"/>
      </rPr>
      <t>*Dep_rate</t>
    </r>
    <r>
      <rPr>
        <vertAlign val="subscript"/>
        <sz val="10"/>
        <color theme="1"/>
        <rFont val="Gill Sans MT"/>
        <family val="2"/>
      </rPr>
      <t>t</t>
    </r>
  </si>
  <si>
    <t>Depn of 2050 additions</t>
  </si>
  <si>
    <r>
      <t>(5)</t>
    </r>
    <r>
      <rPr>
        <vertAlign val="subscript"/>
        <sz val="10"/>
        <color theme="1"/>
        <rFont val="Gill Sans MT"/>
        <family val="2"/>
      </rPr>
      <t>2050</t>
    </r>
    <r>
      <rPr>
        <sz val="10"/>
        <color theme="1"/>
        <rFont val="Gill Sans MT"/>
        <family val="2"/>
      </rPr>
      <t>=(3)</t>
    </r>
    <r>
      <rPr>
        <vertAlign val="subscript"/>
        <sz val="10"/>
        <color theme="1"/>
        <rFont val="Gill Sans MT"/>
        <family val="2"/>
      </rPr>
      <t>2050</t>
    </r>
    <r>
      <rPr>
        <sz val="10"/>
        <color theme="1"/>
        <rFont val="Gill Sans MT"/>
        <family val="2"/>
      </rPr>
      <t>*Dep_rate</t>
    </r>
    <r>
      <rPr>
        <vertAlign val="subscript"/>
        <sz val="10"/>
        <color theme="1"/>
        <rFont val="Gill Sans MT"/>
        <family val="2"/>
      </rPr>
      <t>t</t>
    </r>
  </si>
  <si>
    <t>Depn of 2051 additions</t>
  </si>
  <si>
    <r>
      <t>(5)</t>
    </r>
    <r>
      <rPr>
        <vertAlign val="subscript"/>
        <sz val="10"/>
        <color theme="1"/>
        <rFont val="Gill Sans MT"/>
        <family val="2"/>
      </rPr>
      <t>2051</t>
    </r>
    <r>
      <rPr>
        <sz val="10"/>
        <color theme="1"/>
        <rFont val="Gill Sans MT"/>
        <family val="2"/>
      </rPr>
      <t>=(3)</t>
    </r>
    <r>
      <rPr>
        <vertAlign val="subscript"/>
        <sz val="10"/>
        <color theme="1"/>
        <rFont val="Gill Sans MT"/>
        <family val="2"/>
      </rPr>
      <t>2051</t>
    </r>
    <r>
      <rPr>
        <sz val="10"/>
        <color theme="1"/>
        <rFont val="Gill Sans MT"/>
        <family val="2"/>
      </rPr>
      <t>*Dep_rate</t>
    </r>
    <r>
      <rPr>
        <vertAlign val="subscript"/>
        <sz val="10"/>
        <color theme="1"/>
        <rFont val="Gill Sans MT"/>
        <family val="2"/>
      </rPr>
      <t>t</t>
    </r>
  </si>
  <si>
    <t>Depn of 2052 additions</t>
  </si>
  <si>
    <r>
      <t>(5)</t>
    </r>
    <r>
      <rPr>
        <vertAlign val="subscript"/>
        <sz val="10"/>
        <color theme="1"/>
        <rFont val="Gill Sans MT"/>
        <family val="2"/>
      </rPr>
      <t>2052</t>
    </r>
    <r>
      <rPr>
        <sz val="10"/>
        <color theme="1"/>
        <rFont val="Gill Sans MT"/>
        <family val="2"/>
      </rPr>
      <t>=(3)</t>
    </r>
    <r>
      <rPr>
        <vertAlign val="subscript"/>
        <sz val="10"/>
        <color theme="1"/>
        <rFont val="Gill Sans MT"/>
        <family val="2"/>
      </rPr>
      <t>2052</t>
    </r>
    <r>
      <rPr>
        <sz val="10"/>
        <color theme="1"/>
        <rFont val="Gill Sans MT"/>
        <family val="2"/>
      </rPr>
      <t>*Dep_rate</t>
    </r>
    <r>
      <rPr>
        <vertAlign val="subscript"/>
        <sz val="10"/>
        <color theme="1"/>
        <rFont val="Gill Sans MT"/>
        <family val="2"/>
      </rPr>
      <t>t</t>
    </r>
  </si>
  <si>
    <t>Depn of 2053 additions</t>
  </si>
  <si>
    <r>
      <t>(5)</t>
    </r>
    <r>
      <rPr>
        <vertAlign val="subscript"/>
        <sz val="10"/>
        <color theme="1"/>
        <rFont val="Gill Sans MT"/>
        <family val="2"/>
      </rPr>
      <t>2053</t>
    </r>
    <r>
      <rPr>
        <sz val="10"/>
        <color theme="1"/>
        <rFont val="Gill Sans MT"/>
        <family val="2"/>
      </rPr>
      <t>=(3)</t>
    </r>
    <r>
      <rPr>
        <vertAlign val="subscript"/>
        <sz val="10"/>
        <color theme="1"/>
        <rFont val="Gill Sans MT"/>
        <family val="2"/>
      </rPr>
      <t>2053</t>
    </r>
    <r>
      <rPr>
        <sz val="10"/>
        <color theme="1"/>
        <rFont val="Gill Sans MT"/>
        <family val="2"/>
      </rPr>
      <t>*Dep_rate</t>
    </r>
    <r>
      <rPr>
        <vertAlign val="subscript"/>
        <sz val="10"/>
        <color theme="1"/>
        <rFont val="Gill Sans MT"/>
        <family val="2"/>
      </rPr>
      <t>t</t>
    </r>
  </si>
  <si>
    <t>Depreciation</t>
  </si>
  <si>
    <r>
      <t>(5)=∑(5)</t>
    </r>
    <r>
      <rPr>
        <vertAlign val="subscript"/>
        <sz val="10"/>
        <color theme="1"/>
        <rFont val="Gill Sans MT"/>
        <family val="2"/>
      </rPr>
      <t>t</t>
    </r>
  </si>
  <si>
    <t>Opening RAV balance</t>
  </si>
  <si>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</si>
  <si>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Discounted RAV balance</t>
  </si>
  <si>
    <r>
      <t>(6</t>
    </r>
    <r>
      <rPr>
        <vertAlign val="superscript"/>
        <sz val="10"/>
        <color theme="1"/>
        <rFont val="Verdana"/>
        <family val="2"/>
      </rPr>
      <t>D</t>
    </r>
    <r>
      <rPr>
        <sz val="11"/>
        <color theme="1"/>
        <rFont val="Calibri"/>
        <family val="2"/>
        <scheme val="minor"/>
      </rPr>
      <t>)=(6</t>
    </r>
    <r>
      <rPr>
        <vertAlign val="superscript"/>
        <sz val="10"/>
        <color theme="1"/>
        <rFont val="Verdana"/>
        <family val="2"/>
      </rPr>
      <t>cl</t>
    </r>
    <r>
      <rPr>
        <sz val="11"/>
        <color theme="1"/>
        <rFont val="Calibri"/>
        <family val="2"/>
        <scheme val="minor"/>
      </rPr>
      <t>)*(1/1+WACC))</t>
    </r>
  </si>
  <si>
    <t>Closing RAV balance</t>
  </si>
  <si>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</si>
  <si>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Cost of Capital</t>
  </si>
  <si>
    <r>
      <t>(6)=avg[(6</t>
    </r>
    <r>
      <rPr>
        <vertAlign val="superscript"/>
        <sz val="10"/>
        <color theme="1"/>
        <rFont val="Verdana"/>
        <family val="2"/>
      </rPr>
      <t>D</t>
    </r>
    <r>
      <rPr>
        <sz val="10"/>
        <color theme="1"/>
        <rFont val="Verdana"/>
        <family val="2"/>
      </rPr>
      <t>),(6</t>
    </r>
    <r>
      <rPr>
        <vertAlign val="superscript"/>
        <sz val="10"/>
        <color theme="1"/>
        <rFont val="Verdana"/>
        <family val="2"/>
      </rPr>
      <t>op</t>
    </r>
    <r>
      <rPr>
        <sz val="10"/>
        <color theme="1"/>
        <rFont val="Verdana"/>
        <family val="2"/>
      </rPr>
      <t>)]xWACC</t>
    </r>
  </si>
  <si>
    <t>Total Net DNO benefits</t>
  </si>
  <si>
    <t>(7)=(4)+(5)+(6)</t>
  </si>
  <si>
    <t>Societal benefits (£m) i.e. costs avoided</t>
  </si>
  <si>
    <t>Net benefits</t>
  </si>
  <si>
    <t>Discount factor</t>
  </si>
  <si>
    <t>=1/[(1+SRTP)^n]</t>
  </si>
  <si>
    <t>Discount factor (safety)</t>
  </si>
  <si>
    <t>=1/[(1+PTPR)^n]</t>
  </si>
  <si>
    <t>Discounted net benefits</t>
  </si>
  <si>
    <t>Cumulative discounted net benefits</t>
  </si>
  <si>
    <t>Enter values as increments (delta) relative to your reference scenario. Reductions are entered as positive numbers and increases as negative numbers.</t>
  </si>
  <si>
    <t>Societal net benefits (impact relative to business as usual scenario)</t>
  </si>
  <si>
    <t>Reduced/Increased losses</t>
  </si>
  <si>
    <t>Reduced/Increased emissions associated with losses</t>
  </si>
  <si>
    <t>Reduced/Increased number of customers interrupted</t>
  </si>
  <si>
    <t>Reduced/Increased customer minutes lost</t>
  </si>
  <si>
    <r>
      <t>Reduced/Increased emissions (not associated with losses)</t>
    </r>
    <r>
      <rPr>
        <vertAlign val="superscript"/>
        <sz val="10"/>
        <color theme="1"/>
        <rFont val="Gill Sans MT"/>
        <family val="2"/>
      </rPr>
      <t>1</t>
    </r>
  </si>
  <si>
    <r>
      <t>Reduced/Increased probability of fatality</t>
    </r>
    <r>
      <rPr>
        <vertAlign val="superscript"/>
        <sz val="10"/>
        <color theme="1"/>
        <rFont val="Gill Sans MT"/>
        <family val="2"/>
      </rPr>
      <t>2</t>
    </r>
  </si>
  <si>
    <r>
      <t>Reduced/Increased probability of major injury</t>
    </r>
    <r>
      <rPr>
        <vertAlign val="superscript"/>
        <sz val="10"/>
        <color theme="1"/>
        <rFont val="Gill Sans MT"/>
        <family val="2"/>
      </rPr>
      <t>2</t>
    </r>
  </si>
  <si>
    <t>Reduced/Increased oil leakage</t>
  </si>
  <si>
    <t>All other GHG emissions not associated with losses should be entered in row 90 to avoid double counting.</t>
  </si>
  <si>
    <t>Refurbishment SDI</t>
  </si>
  <si>
    <r>
      <t xml:space="preserve">Workings / assumptions used for costing </t>
    </r>
    <r>
      <rPr>
        <b/>
        <sz val="10"/>
        <color rgb="FF0070C0"/>
        <rFont val="Calibri"/>
        <family val="2"/>
        <scheme val="minor"/>
      </rPr>
      <t>option 1</t>
    </r>
  </si>
  <si>
    <r>
      <t xml:space="preserve">Use this sheet to provide details of </t>
    </r>
    <r>
      <rPr>
        <b/>
        <sz val="10"/>
        <color rgb="FFFF0000"/>
        <rFont val="Calibri"/>
        <family val="2"/>
        <scheme val="minor"/>
      </rPr>
      <t>assumptions</t>
    </r>
    <r>
      <rPr>
        <b/>
        <sz val="10"/>
        <color theme="1"/>
        <rFont val="Calibri"/>
        <family val="2"/>
        <scheme val="minor"/>
      </rPr>
      <t xml:space="preserve"> and calculation methodology used in CBA model</t>
    </r>
  </si>
  <si>
    <t>Option Description:</t>
  </si>
  <si>
    <t>Replacement of HI5 11kV/0.4kV Transformer with a Tier 2 compliant transformer</t>
  </si>
  <si>
    <t>HI5</t>
  </si>
  <si>
    <t>Total Volumes for intervention (SSES)</t>
  </si>
  <si>
    <t>Based upon Future Risk volumes from CBRM for SSES</t>
  </si>
  <si>
    <t>C1</t>
  </si>
  <si>
    <t>C2</t>
  </si>
  <si>
    <t>C3</t>
  </si>
  <si>
    <t>C4</t>
  </si>
  <si>
    <t>Total Annual Volumes (SSES)</t>
  </si>
  <si>
    <t>Number of Customers per HV Transformer</t>
  </si>
  <si>
    <t xml:space="preserve">average of all HV Transformers </t>
  </si>
  <si>
    <t>Replacement Unit Cost (£k)</t>
  </si>
  <si>
    <t>Probability of Failures</t>
  </si>
  <si>
    <t>SSES</t>
  </si>
  <si>
    <t>SSEH</t>
  </si>
  <si>
    <t>HI1</t>
  </si>
  <si>
    <t>all PoF values from Devons fault rate analysis</t>
  </si>
  <si>
    <t>HI2</t>
  </si>
  <si>
    <t>HI3</t>
  </si>
  <si>
    <t>HI4</t>
  </si>
  <si>
    <t>Average CML per fault</t>
  </si>
  <si>
    <t>-</t>
  </si>
  <si>
    <t>values taken from SSEN fault data analysis</t>
  </si>
  <si>
    <t>Average CI per fault</t>
  </si>
  <si>
    <t>Annual Environmental Impacts</t>
  </si>
  <si>
    <t>Oil Leakage (litres)</t>
  </si>
  <si>
    <t>Value taken from CBRM v2</t>
  </si>
  <si>
    <t>Carbon Footprint of Replacement (tonnes.CO2e)</t>
  </si>
  <si>
    <t>Safety (Annual)</t>
  </si>
  <si>
    <t>Probability of Fatality</t>
  </si>
  <si>
    <t>values taken from CNAIM v2</t>
  </si>
  <si>
    <t>Probability of Major Injury</t>
  </si>
  <si>
    <t xml:space="preserve">not required as number above includes major injury probability </t>
  </si>
  <si>
    <t>Annual Network Losses Per Transformer</t>
  </si>
  <si>
    <t>Existing</t>
  </si>
  <si>
    <t>Replacement</t>
  </si>
  <si>
    <t>HV Transformer Capacity (MVA)</t>
  </si>
  <si>
    <t>Average Capacity Factor</t>
  </si>
  <si>
    <t>Transformer efficiency (%)</t>
  </si>
  <si>
    <t>Reduction in Losses</t>
  </si>
  <si>
    <t>Total Annual Losses (MWh)</t>
  </si>
  <si>
    <t>Annual CML impact</t>
  </si>
  <si>
    <t xml:space="preserve">Change in CML impact from baseline (assets start at HI5) to HI1 </t>
  </si>
  <si>
    <t>Annual CI Impact</t>
  </si>
  <si>
    <t xml:space="preserve">Change in CI impact from baseline (assets start at HI5) to HI1 </t>
  </si>
  <si>
    <t>Carbon Impact of Replacement (tonnes.CO2e)</t>
  </si>
  <si>
    <t>The carbon impact of replacement - one off in year impacts</t>
  </si>
  <si>
    <t>Reduction in Losses (MWh)</t>
  </si>
  <si>
    <t>The cumulative improvement in losses due to new transformers</t>
  </si>
  <si>
    <t xml:space="preserve">Change in oil leakage impact from baseline (assets start at HI5) to HI1 </t>
  </si>
  <si>
    <t>Prob of Fatality (%)</t>
  </si>
  <si>
    <t xml:space="preserve">Change in fatality impact from baseline (assets start at HI5) to HI1 </t>
  </si>
  <si>
    <t>Prob of Major Injury (%)</t>
  </si>
  <si>
    <t>Change in Monetised Risk</t>
  </si>
  <si>
    <t>Change in MR when HI5 replaced</t>
  </si>
  <si>
    <t>CBRM Monetised Risk Table (11kV Transfomers)</t>
  </si>
  <si>
    <t>Asset Register Category</t>
  </si>
  <si>
    <t>Criticality Index Band</t>
  </si>
  <si>
    <t>Monetised Risk Benefit for movement from Replacement</t>
  </si>
  <si>
    <t>6.6/11kV Transformer (GM)</t>
  </si>
  <si>
    <t>Option 2</t>
  </si>
  <si>
    <t>6.6/11kV Transformer (GM) @£31.0k</t>
  </si>
  <si>
    <t>Savings due to OLTC CVR</t>
  </si>
  <si>
    <t>Replacement of HI5 11kV/0.4kV Transformer with a lower loss transformer with high CAPEX cost</t>
  </si>
  <si>
    <t>Annual Maint. Cost (£k)</t>
  </si>
  <si>
    <t>vacuum tap changer does does require additional maintenance according to manufacturer</t>
  </si>
  <si>
    <t>OLTC factor</t>
  </si>
  <si>
    <t>Annual reduction in energy use (£)</t>
  </si>
  <si>
    <t>Price of Energy</t>
  </si>
  <si>
    <t>£/MWh</t>
  </si>
  <si>
    <t>£/kWh</t>
  </si>
  <si>
    <t>Reduction in Carbon due to OLTC (MWh)</t>
  </si>
  <si>
    <t>Reduction in Carbon due to OLTC (t.CO2e)</t>
  </si>
  <si>
    <t>Reduction in OLTC energy consumption (£k)</t>
  </si>
  <si>
    <t>Note: MR calculation updated to reflect the unit substation driven replacements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</si>
</sst>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quot;£&quot;#,##0"/>
    <numFmt numFmtId="6" formatCode="&quot;£&quot;#,##0;[Red]\-&quot;£&quot;#,##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_);[Red]\(&quot;£&quot;#,##0.00\)"/>
    <numFmt numFmtId="167" formatCode="0.0%"/>
    <numFmt numFmtId="168" formatCode="#,##0.00;[Red]\(#,##0.00\);\-"/>
    <numFmt numFmtId="169" formatCode="#,##0;[Red]\(#,##0\);\-"/>
    <numFmt numFmtId="170" formatCode="0.000"/>
    <numFmt numFmtId="171" formatCode="[$$-409]#,##0.00"/>
    <numFmt numFmtId="172" formatCode="#,##0.0_);\(#,##0.0\);\-_)"/>
    <numFmt numFmtId="173" formatCode="0.0"/>
    <numFmt numFmtId="174" formatCode="dd\ mmm\ yyyy"/>
    <numFmt numFmtId="175" formatCode="_(* #,##0_);_(* \(#,##0\);_(* &quot;-&quot;_);_(@_)"/>
    <numFmt numFmtId="176" formatCode="0.00000"/>
    <numFmt numFmtId="177" formatCode="0.000%"/>
    <numFmt numFmtId="178" formatCode="0.0000000"/>
    <numFmt numFmtId="179" formatCode="&quot;Whole Life NPV&quot;"/>
    <numFmt numFmtId="180" formatCode="0.00000%"/>
  </numFmts>
  <fonts count="77">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sz val="10"/>
      <name val="Arial"/>
      <family val="2"/>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u/>
      <sz val="8.8000000000000007"/>
      <color theme="10"/>
      <name val="Calibri"/>
      <family val="2"/>
    </font>
    <font>
      <u/>
      <sz val="10"/>
      <color theme="10"/>
      <name val="Calibri"/>
      <family val="2"/>
    </font>
    <font>
      <sz val="10"/>
      <color rgb="FFFF0000"/>
      <name val="Gill Sans MT"/>
      <family val="2"/>
    </font>
    <font>
      <sz val="10"/>
      <name val="Gill Sans MT"/>
      <family val="2"/>
    </font>
    <font>
      <sz val="11"/>
      <name val="Calibri"/>
      <family val="2"/>
      <scheme val="minor"/>
    </font>
    <font>
      <b/>
      <sz val="10"/>
      <color rgb="FF0070C0"/>
      <name val="Gill Sans MT"/>
      <family val="2"/>
    </font>
    <font>
      <b/>
      <sz val="10"/>
      <color theme="0"/>
      <name val="Verdana"/>
      <family val="2"/>
    </font>
    <font>
      <sz val="10"/>
      <color rgb="FFFF0000"/>
      <name val="Verdana"/>
      <family val="2"/>
    </font>
    <font>
      <b/>
      <sz val="10"/>
      <color theme="1"/>
      <name val="Verdana"/>
      <family val="2"/>
    </font>
    <font>
      <sz val="10"/>
      <color theme="0"/>
      <name val="Verdana"/>
      <family val="2"/>
    </font>
    <font>
      <sz val="11"/>
      <name val="CG Omega"/>
      <family val="2"/>
    </font>
    <font>
      <sz val="10"/>
      <name val="Verdana"/>
      <family val="2"/>
    </font>
    <font>
      <b/>
      <sz val="16"/>
      <color theme="0"/>
      <name val="Verdana"/>
      <family val="2"/>
    </font>
    <font>
      <b/>
      <sz val="10"/>
      <name val="Verdana"/>
      <family val="2"/>
    </font>
    <font>
      <u/>
      <sz val="10"/>
      <color theme="0"/>
      <name val="Verdana"/>
      <family val="2"/>
    </font>
    <font>
      <u/>
      <sz val="10"/>
      <name val="Verdana"/>
      <family val="2"/>
    </font>
    <font>
      <b/>
      <sz val="20"/>
      <color theme="0"/>
      <name val="Verdana"/>
      <family val="2"/>
    </font>
    <font>
      <b/>
      <u/>
      <sz val="16"/>
      <color rgb="FFF68220"/>
      <name val="Verdana"/>
      <family val="2"/>
    </font>
    <font>
      <b/>
      <sz val="16"/>
      <color rgb="FFF68220"/>
      <name val="Verdana"/>
      <family val="2"/>
    </font>
    <font>
      <sz val="11"/>
      <color theme="1"/>
      <name val="Verdana"/>
      <family val="2"/>
    </font>
    <font>
      <sz val="8"/>
      <name val="Calibri"/>
      <family val="2"/>
      <scheme val="minor"/>
    </font>
    <font>
      <i/>
      <sz val="10"/>
      <color theme="1"/>
      <name val="Verdana"/>
      <family val="2"/>
    </font>
    <font>
      <sz val="8"/>
      <name val="Verdana"/>
      <family val="2"/>
    </font>
    <font>
      <b/>
      <sz val="9"/>
      <color indexed="81"/>
      <name val="Tahoma"/>
      <family val="2"/>
    </font>
    <font>
      <sz val="9"/>
      <color indexed="81"/>
      <name val="Tahoma"/>
      <family val="2"/>
    </font>
    <font>
      <u/>
      <sz val="8.8000000000000007"/>
      <color theme="10"/>
      <name val="Verdana"/>
      <family val="2"/>
    </font>
    <font>
      <b/>
      <sz val="11"/>
      <color theme="0"/>
      <name val="Verdana"/>
      <family val="2"/>
    </font>
    <font>
      <b/>
      <vertAlign val="subscript"/>
      <sz val="10"/>
      <color theme="0"/>
      <name val="Verdana"/>
      <family val="2"/>
    </font>
    <font>
      <b/>
      <sz val="10"/>
      <color rgb="FF0070C0"/>
      <name val="Calibri"/>
      <family val="2"/>
      <scheme val="minor"/>
    </font>
    <font>
      <b/>
      <sz val="10"/>
      <color rgb="FFFF0000"/>
      <name val="Calibri"/>
      <family val="2"/>
      <scheme val="minor"/>
    </font>
    <font>
      <b/>
      <sz val="10"/>
      <color theme="1"/>
      <name val="Calibri"/>
      <family val="2"/>
      <scheme val="minor"/>
    </font>
    <font>
      <b/>
      <sz val="11"/>
      <color theme="1"/>
      <name val="Verdana"/>
      <family val="2"/>
    </font>
    <font>
      <sz val="10"/>
      <color theme="0" tint="-4.9989318521683403E-2"/>
      <name val="Gill Sans MT"/>
      <family val="2"/>
    </font>
    <font>
      <sz val="10"/>
      <color theme="0" tint="-0.34998626667073579"/>
      <name val="Gill Sans MT"/>
      <family val="2"/>
    </font>
    <font>
      <vertAlign val="superscript"/>
      <sz val="10"/>
      <color theme="1"/>
      <name val="Verdana"/>
      <family val="2"/>
    </font>
    <font>
      <sz val="11"/>
      <name val="Verdana"/>
      <family val="2"/>
    </font>
    <font>
      <sz val="11"/>
      <color theme="1"/>
      <name val="Gill Sans MT"/>
      <family val="2"/>
    </font>
    <font>
      <b/>
      <i/>
      <sz val="10"/>
      <color theme="1"/>
      <name val="Gill Sans MT"/>
      <family val="2"/>
    </font>
    <font>
      <u/>
      <sz val="10"/>
      <color theme="1"/>
      <name val="Verdana"/>
      <family val="2"/>
    </font>
    <font>
      <sz val="11"/>
      <color theme="0"/>
      <name val="Arial"/>
      <family val="2"/>
    </font>
    <font>
      <sz val="14"/>
      <color theme="0"/>
      <name val="Verdana"/>
      <family val="2"/>
    </font>
    <font>
      <sz val="18"/>
      <color theme="1"/>
      <name val="Gill Sans MT"/>
      <family val="2"/>
    </font>
    <font>
      <sz val="12"/>
      <color theme="1"/>
      <name val="Gill Sans MT"/>
      <family val="2"/>
    </font>
    <font>
      <b/>
      <sz val="11"/>
      <color theme="0"/>
      <name val="Calibri"/>
      <family val="2"/>
      <scheme val="minor"/>
    </font>
    <font>
      <b/>
      <sz val="10"/>
      <color theme="0"/>
      <name val="Gill Sans MT"/>
      <family val="2"/>
    </font>
    <font>
      <i/>
      <sz val="12"/>
      <color theme="1"/>
      <name val="Gill Sans MT"/>
      <family val="2"/>
    </font>
    <font>
      <b/>
      <sz val="11"/>
      <name val="Calibri"/>
      <family val="2"/>
      <scheme val="minor"/>
    </font>
    <font>
      <sz val="11"/>
      <color rgb="FF000000"/>
      <name val="Gill Sans MT"/>
      <family val="2"/>
    </font>
    <font>
      <sz val="11"/>
      <color rgb="FF000000"/>
      <name val="Calibri"/>
      <family val="2"/>
    </font>
    <font>
      <b/>
      <sz val="11"/>
      <color rgb="FF000000"/>
      <name val="Calibri"/>
      <family val="2"/>
    </font>
    <font>
      <b/>
      <sz val="11"/>
      <color rgb="FF000000"/>
      <name val="Gill Sans MT"/>
      <family val="2"/>
    </font>
    <font>
      <b/>
      <sz val="11"/>
      <name val="Gill Sans MT"/>
      <family val="2"/>
    </font>
    <font>
      <sz val="11"/>
      <name val="Gill Sans MT"/>
      <family val="2"/>
    </font>
    <font>
      <sz val="11"/>
      <color rgb="FFFF0000"/>
      <name val="Gill Sans MT"/>
      <family val="2"/>
    </font>
    <font>
      <b/>
      <sz val="11"/>
      <name val="Calibri"/>
      <family val="2"/>
    </font>
    <font>
      <sz val="11"/>
      <name val="Calibri"/>
      <family val="2"/>
    </font>
    <font>
      <i/>
      <sz val="11"/>
      <color rgb="FF000000"/>
      <name val="Gill Sans MT"/>
      <family val="2"/>
    </font>
    <font>
      <b/>
      <sz val="12"/>
      <color rgb="FF00598E"/>
      <name val="Arial"/>
      <family val="2"/>
    </font>
    <font>
      <sz val="12"/>
      <color rgb="FF000000"/>
      <name val="Arial"/>
      <family val="2"/>
    </font>
    <font>
      <sz val="11"/>
      <color rgb="FFFFFFFF"/>
      <name val="Gill Sans MT"/>
      <family val="2"/>
    </font>
    <font>
      <sz val="11"/>
      <color rgb="FFFF0000"/>
      <name val="Calibri"/>
      <family val="2"/>
    </font>
    <font>
      <sz val="8"/>
      <color rgb="FF000000"/>
      <name val="Tahoma"/>
      <family val="2"/>
    </font>
  </fonts>
  <fills count="2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1"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366092"/>
        <bgColor indexed="64"/>
      </patternFill>
    </fill>
    <fill>
      <patternFill patternType="solid">
        <fgColor rgb="FFFCE5CC"/>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1"/>
        <bgColor indexed="64"/>
      </patternFill>
    </fill>
    <fill>
      <patternFill patternType="solid">
        <fgColor rgb="FFFFFFFF"/>
        <bgColor rgb="FF000000"/>
      </patternFill>
    </fill>
    <fill>
      <patternFill patternType="solid">
        <fgColor rgb="FFB3DBFF"/>
        <bgColor rgb="FF000000"/>
      </patternFill>
    </fill>
    <fill>
      <patternFill patternType="solid">
        <fgColor rgb="FFBAD8F8"/>
        <bgColor rgb="FF000000"/>
      </patternFill>
    </fill>
    <fill>
      <patternFill patternType="solid">
        <fgColor rgb="FFFFD148"/>
        <bgColor rgb="FF000000"/>
      </patternFill>
    </fill>
  </fills>
  <borders count="3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ck">
        <color auto="1"/>
      </top>
      <bottom/>
      <diagonal/>
    </border>
    <border>
      <left style="thin">
        <color indexed="64"/>
      </left>
      <right style="thin">
        <color indexed="64"/>
      </right>
      <top style="thin">
        <color indexed="64"/>
      </top>
      <bottom style="medium">
        <color indexed="64"/>
      </bottom>
      <diagonal/>
    </border>
    <border>
      <left style="medium">
        <color auto="1"/>
      </left>
      <right style="medium">
        <color auto="1"/>
      </right>
      <top style="medium">
        <color auto="1"/>
      </top>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indexed="64"/>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s>
  <cellStyleXfs count="80">
    <xf numFmtId="0" fontId="0" fillId="0" borderId="0"/>
    <xf numFmtId="9" fontId="6" fillId="0" borderId="0" applyFon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15" fillId="0" borderId="0" applyNumberFormat="0" applyFill="0" applyBorder="0" applyAlignment="0" applyProtection="0">
      <alignment vertical="top"/>
      <protection locked="0"/>
    </xf>
    <xf numFmtId="165" fontId="6" fillId="0" borderId="0" applyFont="0" applyFill="0" applyBorder="0" applyAlignment="0" applyProtection="0"/>
    <xf numFmtId="0" fontId="5" fillId="0" borderId="0"/>
    <xf numFmtId="0" fontId="5" fillId="0" borderId="0"/>
    <xf numFmtId="171" fontId="25" fillId="0" borderId="0"/>
    <xf numFmtId="0" fontId="6" fillId="0" borderId="0"/>
    <xf numFmtId="0" fontId="7" fillId="0" borderId="0"/>
    <xf numFmtId="0" fontId="6" fillId="0" borderId="0"/>
    <xf numFmtId="164" fontId="6" fillId="0" borderId="0" applyFont="0" applyFill="0" applyBorder="0" applyAlignment="0" applyProtection="0"/>
    <xf numFmtId="9" fontId="5" fillId="0" borderId="0" applyFont="0" applyFill="0" applyBorder="0" applyAlignment="0" applyProtection="0"/>
    <xf numFmtId="0" fontId="6" fillId="0" borderId="0"/>
    <xf numFmtId="0" fontId="4" fillId="0" borderId="0"/>
    <xf numFmtId="0" fontId="25" fillId="0" borderId="0"/>
    <xf numFmtId="0" fontId="4" fillId="0" borderId="0"/>
    <xf numFmtId="9" fontId="25" fillId="0" borderId="0" applyFont="0" applyFill="0" applyBorder="0" applyAlignment="0" applyProtection="0"/>
    <xf numFmtId="9" fontId="6" fillId="0" borderId="0" applyFont="0" applyFill="0" applyBorder="0" applyAlignment="0" applyProtection="0"/>
    <xf numFmtId="171" fontId="4" fillId="0" borderId="0"/>
    <xf numFmtId="171" fontId="25" fillId="0" borderId="0"/>
    <xf numFmtId="9" fontId="6"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2" fillId="0" borderId="0"/>
    <xf numFmtId="0" fontId="2" fillId="0" borderId="0"/>
    <xf numFmtId="164" fontId="6"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6" fillId="0" borderId="0"/>
    <xf numFmtId="171" fontId="2" fillId="0" borderId="0"/>
    <xf numFmtId="172" fontId="8" fillId="2" borderId="0"/>
    <xf numFmtId="172" fontId="47" fillId="15" borderId="0"/>
    <xf numFmtId="9" fontId="2"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0" fontId="1" fillId="0" borderId="0"/>
    <xf numFmtId="0" fontId="1" fillId="0" borderId="0"/>
    <xf numFmtId="164" fontId="6"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165"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164" fontId="6"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9" fontId="1"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379">
    <xf numFmtId="0" fontId="0" fillId="0" borderId="0" xfId="0"/>
    <xf numFmtId="0" fontId="8" fillId="0" borderId="0" xfId="0" applyFont="1"/>
    <xf numFmtId="0" fontId="9" fillId="5" borderId="0" xfId="0" applyFont="1" applyFill="1" applyProtection="1">
      <protection locked="0"/>
    </xf>
    <xf numFmtId="0" fontId="9" fillId="4" borderId="7" xfId="0" applyFont="1" applyFill="1" applyBorder="1" applyAlignment="1">
      <alignment horizontal="centerContinuous"/>
    </xf>
    <xf numFmtId="0" fontId="9" fillId="4" borderId="8" xfId="0" applyFont="1" applyFill="1" applyBorder="1" applyAlignment="1">
      <alignment horizontal="centerContinuous"/>
    </xf>
    <xf numFmtId="0" fontId="9" fillId="4" borderId="9" xfId="0" applyFont="1" applyFill="1" applyBorder="1" applyAlignment="1">
      <alignment horizontal="centerContinuous"/>
    </xf>
    <xf numFmtId="0" fontId="8" fillId="0" borderId="0" xfId="0" quotePrefix="1" applyFont="1"/>
    <xf numFmtId="167" fontId="8" fillId="5" borderId="0" xfId="1" applyNumberFormat="1" applyFont="1" applyFill="1" applyBorder="1" applyProtection="1"/>
    <xf numFmtId="0" fontId="9" fillId="0" borderId="6" xfId="0" applyFont="1" applyBorder="1"/>
    <xf numFmtId="0" fontId="9" fillId="0" borderId="0" xfId="0" applyFont="1"/>
    <xf numFmtId="0" fontId="12" fillId="0" borderId="0" xfId="0" applyFont="1"/>
    <xf numFmtId="0" fontId="0" fillId="0" borderId="0" xfId="0" quotePrefix="1"/>
    <xf numFmtId="0" fontId="14" fillId="0" borderId="0" xfId="0" applyFont="1"/>
    <xf numFmtId="0" fontId="8" fillId="0" borderId="0" xfId="0" applyFont="1" applyAlignment="1">
      <alignment horizontal="left" vertical="top" wrapText="1"/>
    </xf>
    <xf numFmtId="0" fontId="8" fillId="0" borderId="0" xfId="0" applyFont="1" applyAlignment="1">
      <alignment horizontal="left"/>
    </xf>
    <xf numFmtId="0" fontId="8" fillId="0" borderId="0" xfId="0" applyFont="1" applyAlignment="1">
      <alignment horizontal="center" vertical="top" wrapText="1"/>
    </xf>
    <xf numFmtId="0" fontId="8" fillId="0" borderId="3" xfId="0" applyFont="1" applyBorder="1" applyAlignment="1">
      <alignment vertical="top" wrapText="1"/>
    </xf>
    <xf numFmtId="168" fontId="8" fillId="5" borderId="0" xfId="0" applyNumberFormat="1" applyFont="1" applyFill="1" applyProtection="1">
      <protection locked="0"/>
    </xf>
    <xf numFmtId="168" fontId="8" fillId="0" borderId="0" xfId="0" applyNumberFormat="1" applyFont="1" applyProtection="1">
      <protection locked="0"/>
    </xf>
    <xf numFmtId="10" fontId="8" fillId="5" borderId="0" xfId="1" applyNumberFormat="1" applyFont="1" applyFill="1" applyBorder="1" applyProtection="1">
      <protection locked="0"/>
    </xf>
    <xf numFmtId="3" fontId="8" fillId="5" borderId="0" xfId="1" applyNumberFormat="1" applyFont="1" applyFill="1" applyBorder="1" applyProtection="1">
      <protection locked="0"/>
    </xf>
    <xf numFmtId="169" fontId="8" fillId="5" borderId="0" xfId="0" applyNumberFormat="1" applyFont="1" applyFill="1" applyProtection="1">
      <protection locked="0"/>
    </xf>
    <xf numFmtId="166" fontId="9" fillId="0" borderId="14" xfId="0" applyNumberFormat="1" applyFont="1" applyBorder="1"/>
    <xf numFmtId="0" fontId="9" fillId="0" borderId="10" xfId="0" applyFont="1" applyBorder="1" applyAlignment="1">
      <alignment horizontal="center" wrapText="1"/>
    </xf>
    <xf numFmtId="0" fontId="9" fillId="0" borderId="13" xfId="0" applyFont="1" applyBorder="1" applyAlignment="1">
      <alignment horizontal="center" wrapText="1"/>
    </xf>
    <xf numFmtId="3" fontId="9" fillId="2" borderId="11" xfId="0" applyNumberFormat="1" applyFont="1" applyFill="1" applyBorder="1" applyAlignment="1">
      <alignment horizontal="center"/>
    </xf>
    <xf numFmtId="3" fontId="9" fillId="0" borderId="11" xfId="0" applyNumberFormat="1" applyFont="1" applyBorder="1" applyAlignment="1">
      <alignment horizontal="center"/>
    </xf>
    <xf numFmtId="0" fontId="18" fillId="0" borderId="0" xfId="0" applyFont="1"/>
    <xf numFmtId="0" fontId="19" fillId="0" borderId="0" xfId="0" quotePrefix="1" applyFont="1"/>
    <xf numFmtId="168" fontId="9" fillId="3" borderId="6" xfId="0" applyNumberFormat="1" applyFont="1" applyFill="1" applyBorder="1" applyProtection="1">
      <protection locked="0"/>
    </xf>
    <xf numFmtId="168" fontId="9" fillId="2" borderId="0" xfId="0" applyNumberFormat="1" applyFont="1" applyFill="1"/>
    <xf numFmtId="168" fontId="8" fillId="0" borderId="0" xfId="0" applyNumberFormat="1" applyFont="1"/>
    <xf numFmtId="168" fontId="9" fillId="0" borderId="1" xfId="0" applyNumberFormat="1" applyFont="1" applyBorder="1"/>
    <xf numFmtId="0" fontId="8" fillId="0" borderId="6" xfId="0" applyFont="1" applyBorder="1"/>
    <xf numFmtId="0" fontId="8" fillId="0" borderId="6" xfId="0" quotePrefix="1" applyFont="1" applyBorder="1"/>
    <xf numFmtId="168" fontId="8" fillId="3" borderId="6" xfId="0" applyNumberFormat="1" applyFont="1" applyFill="1" applyBorder="1" applyProtection="1">
      <protection locked="0"/>
    </xf>
    <xf numFmtId="0" fontId="8" fillId="0" borderId="0" xfId="0" applyFont="1" applyAlignment="1">
      <alignment vertical="center"/>
    </xf>
    <xf numFmtId="168" fontId="8" fillId="5" borderId="0" xfId="0" applyNumberFormat="1" applyFont="1" applyFill="1" applyAlignment="1" applyProtection="1">
      <alignment vertical="center"/>
      <protection locked="0"/>
    </xf>
    <xf numFmtId="168" fontId="8" fillId="3" borderId="0" xfId="0" applyNumberFormat="1" applyFont="1" applyFill="1" applyProtection="1">
      <protection locked="0"/>
    </xf>
    <xf numFmtId="3" fontId="8" fillId="5" borderId="0" xfId="0" applyNumberFormat="1" applyFont="1" applyFill="1"/>
    <xf numFmtId="0" fontId="16" fillId="0" borderId="0" xfId="6" applyFont="1" applyAlignment="1" applyProtection="1">
      <alignment vertical="top"/>
    </xf>
    <xf numFmtId="168" fontId="8" fillId="0" borderId="0" xfId="0" applyNumberFormat="1" applyFont="1" applyAlignment="1" applyProtection="1">
      <alignment horizontal="right"/>
      <protection locked="0"/>
    </xf>
    <xf numFmtId="0" fontId="11" fillId="0" borderId="0" xfId="0" applyFont="1"/>
    <xf numFmtId="165" fontId="8" fillId="0" borderId="0" xfId="7" applyFont="1" applyBorder="1" applyProtection="1"/>
    <xf numFmtId="168" fontId="8" fillId="3" borderId="3" xfId="0" applyNumberFormat="1" applyFont="1" applyFill="1" applyBorder="1" applyAlignment="1" applyProtection="1">
      <alignment horizontal="left"/>
      <protection locked="0"/>
    </xf>
    <xf numFmtId="0" fontId="8" fillId="0" borderId="0" xfId="0" applyFont="1" applyAlignment="1">
      <alignment vertical="top"/>
    </xf>
    <xf numFmtId="0" fontId="17" fillId="0" borderId="0" xfId="0" applyFont="1"/>
    <xf numFmtId="168" fontId="8" fillId="5" borderId="3" xfId="0" applyNumberFormat="1" applyFont="1" applyFill="1" applyBorder="1" applyAlignment="1" applyProtection="1">
      <alignment horizontal="left"/>
      <protection locked="0"/>
    </xf>
    <xf numFmtId="3" fontId="8" fillId="2" borderId="3" xfId="0" applyNumberFormat="1" applyFont="1" applyFill="1" applyBorder="1" applyAlignment="1">
      <alignment horizontal="left"/>
    </xf>
    <xf numFmtId="0" fontId="8" fillId="0" borderId="3" xfId="0" applyFont="1" applyBorder="1" applyAlignment="1">
      <alignment horizontal="left"/>
    </xf>
    <xf numFmtId="0" fontId="9" fillId="0" borderId="3" xfId="0" applyFont="1" applyBorder="1" applyAlignment="1">
      <alignment vertical="top"/>
    </xf>
    <xf numFmtId="0" fontId="9" fillId="0" borderId="3" xfId="0" applyFont="1" applyBorder="1" applyAlignment="1">
      <alignment vertical="top" wrapText="1"/>
    </xf>
    <xf numFmtId="0" fontId="9" fillId="0" borderId="3" xfId="0" applyFont="1" applyBorder="1" applyAlignment="1">
      <alignment horizontal="left" vertical="top" wrapText="1"/>
    </xf>
    <xf numFmtId="0" fontId="13" fillId="0" borderId="0" xfId="0" applyFont="1"/>
    <xf numFmtId="0" fontId="9" fillId="7" borderId="0" xfId="0" applyFont="1" applyFill="1"/>
    <xf numFmtId="0" fontId="8" fillId="7" borderId="0" xfId="0" applyFont="1" applyFill="1"/>
    <xf numFmtId="0" fontId="9" fillId="7" borderId="18" xfId="0" applyFont="1" applyFill="1" applyBorder="1"/>
    <xf numFmtId="0" fontId="8" fillId="7" borderId="18" xfId="0" applyFont="1" applyFill="1" applyBorder="1"/>
    <xf numFmtId="0" fontId="8" fillId="0" borderId="24" xfId="0" applyFont="1" applyBorder="1" applyAlignment="1">
      <alignment vertical="center"/>
    </xf>
    <xf numFmtId="0" fontId="8" fillId="0" borderId="6" xfId="0" applyFont="1" applyBorder="1" applyAlignment="1">
      <alignment vertical="center"/>
    </xf>
    <xf numFmtId="0" fontId="15" fillId="0" borderId="0" xfId="6" applyAlignment="1" applyProtection="1">
      <alignment vertical="top"/>
    </xf>
    <xf numFmtId="0" fontId="8" fillId="0" borderId="6" xfId="0" quotePrefix="1" applyFont="1" applyBorder="1" applyAlignment="1">
      <alignment vertical="center"/>
    </xf>
    <xf numFmtId="0" fontId="5" fillId="0" borderId="0" xfId="9"/>
    <xf numFmtId="0" fontId="24" fillId="9" borderId="0" xfId="11" applyFont="1" applyFill="1"/>
    <xf numFmtId="0" fontId="26" fillId="10" borderId="0" xfId="11" applyFont="1" applyFill="1"/>
    <xf numFmtId="0" fontId="28" fillId="10" borderId="0" xfId="11" applyFont="1" applyFill="1"/>
    <xf numFmtId="0" fontId="26" fillId="9" borderId="0" xfId="11" applyFont="1" applyFill="1"/>
    <xf numFmtId="172" fontId="29" fillId="9" borderId="0" xfId="11" applyNumberFormat="1" applyFont="1" applyFill="1" applyAlignment="1">
      <alignment vertical="center"/>
    </xf>
    <xf numFmtId="172" fontId="30" fillId="10" borderId="0" xfId="11" applyNumberFormat="1" applyFont="1" applyFill="1" applyAlignment="1">
      <alignment vertical="center"/>
    </xf>
    <xf numFmtId="173" fontId="21" fillId="9" borderId="0" xfId="11" applyNumberFormat="1" applyFont="1" applyFill="1" applyAlignment="1">
      <alignment horizontal="left"/>
    </xf>
    <xf numFmtId="0" fontId="6" fillId="0" borderId="0" xfId="11"/>
    <xf numFmtId="0" fontId="28" fillId="0" borderId="3" xfId="11" applyFont="1" applyBorder="1" applyAlignment="1">
      <alignment horizontal="center" vertical="center"/>
    </xf>
    <xf numFmtId="0" fontId="28" fillId="0" borderId="3" xfId="11" applyFont="1" applyBorder="1" applyAlignment="1">
      <alignment horizontal="centerContinuous" vertical="center"/>
    </xf>
    <xf numFmtId="175" fontId="6" fillId="11" borderId="3" xfId="11" applyNumberFormat="1" applyFill="1" applyBorder="1" applyAlignment="1">
      <alignment horizontal="left" vertical="center" wrapText="1"/>
    </xf>
    <xf numFmtId="0" fontId="24" fillId="12" borderId="0" xfId="9" applyFont="1" applyFill="1"/>
    <xf numFmtId="0" fontId="21" fillId="12" borderId="0" xfId="9" applyFont="1" applyFill="1"/>
    <xf numFmtId="0" fontId="32" fillId="0" borderId="0" xfId="9" applyFont="1"/>
    <xf numFmtId="0" fontId="33" fillId="0" borderId="0" xfId="9" applyFont="1"/>
    <xf numFmtId="0" fontId="26" fillId="0" borderId="0" xfId="9" applyFont="1"/>
    <xf numFmtId="0" fontId="26" fillId="0" borderId="0" xfId="9" quotePrefix="1" applyFont="1"/>
    <xf numFmtId="0" fontId="28" fillId="0" borderId="0" xfId="9" applyFont="1" applyAlignment="1">
      <alignment horizontal="left" indent="3"/>
    </xf>
    <xf numFmtId="0" fontId="26" fillId="0" borderId="0" xfId="9" applyFont="1" applyAlignment="1">
      <alignment horizontal="left"/>
    </xf>
    <xf numFmtId="0" fontId="27" fillId="9" borderId="0" xfId="9" applyFont="1" applyFill="1"/>
    <xf numFmtId="0" fontId="26" fillId="2" borderId="3" xfId="12" applyFont="1" applyFill="1" applyBorder="1" applyAlignment="1">
      <alignment horizontal="center" vertical="center"/>
    </xf>
    <xf numFmtId="2" fontId="26" fillId="2" borderId="3" xfId="12" applyNumberFormat="1" applyFont="1" applyFill="1" applyBorder="1" applyAlignment="1">
      <alignment horizontal="center" vertical="center"/>
    </xf>
    <xf numFmtId="170" fontId="26" fillId="2" borderId="3" xfId="12" applyNumberFormat="1" applyFont="1" applyFill="1" applyBorder="1" applyAlignment="1">
      <alignment horizontal="center" vertical="center"/>
    </xf>
    <xf numFmtId="0" fontId="23" fillId="0" borderId="0" xfId="13" applyFont="1"/>
    <xf numFmtId="0" fontId="22" fillId="0" borderId="0" xfId="9" applyFont="1"/>
    <xf numFmtId="0" fontId="36" fillId="0" borderId="0" xfId="13" applyFont="1"/>
    <xf numFmtId="0" fontId="37" fillId="0" borderId="0" xfId="13" applyFont="1" applyAlignment="1">
      <alignment horizontal="left" vertical="center"/>
    </xf>
    <xf numFmtId="0" fontId="22" fillId="0" borderId="0" xfId="13" applyFont="1"/>
    <xf numFmtId="0" fontId="26" fillId="0" borderId="0" xfId="4" applyFont="1"/>
    <xf numFmtId="0" fontId="28" fillId="0" borderId="0" xfId="4" applyFont="1" applyAlignment="1">
      <alignment horizontal="center"/>
    </xf>
    <xf numFmtId="2" fontId="22" fillId="2" borderId="3" xfId="12" applyNumberFormat="1" applyFont="1" applyFill="1" applyBorder="1" applyAlignment="1">
      <alignment horizontal="center" vertical="center"/>
    </xf>
    <xf numFmtId="0" fontId="4" fillId="0" borderId="0" xfId="16" applyFont="1"/>
    <xf numFmtId="0" fontId="6" fillId="0" borderId="0" xfId="16"/>
    <xf numFmtId="9" fontId="26" fillId="0" borderId="0" xfId="20" applyFont="1" applyFill="1" applyBorder="1" applyAlignment="1">
      <alignment horizontal="center"/>
    </xf>
    <xf numFmtId="10" fontId="26" fillId="0" borderId="0" xfId="21" applyNumberFormat="1" applyFont="1" applyFill="1" applyBorder="1"/>
    <xf numFmtId="0" fontId="26" fillId="0" borderId="0" xfId="18" applyFont="1"/>
    <xf numFmtId="1" fontId="26" fillId="0" borderId="0" xfId="16" applyNumberFormat="1" applyFont="1" applyAlignment="1">
      <alignment vertical="center"/>
    </xf>
    <xf numFmtId="0" fontId="26" fillId="0" borderId="0" xfId="18" applyFont="1" applyAlignment="1">
      <alignment horizontal="center"/>
    </xf>
    <xf numFmtId="0" fontId="4" fillId="0" borderId="0" xfId="19"/>
    <xf numFmtId="2" fontId="26" fillId="0" borderId="0" xfId="18" applyNumberFormat="1" applyFont="1"/>
    <xf numFmtId="170" fontId="26" fillId="0" borderId="0" xfId="18" applyNumberFormat="1" applyFont="1"/>
    <xf numFmtId="0" fontId="3" fillId="0" borderId="0" xfId="9" applyFont="1"/>
    <xf numFmtId="2" fontId="34" fillId="0" borderId="0" xfId="13" applyNumberFormat="1" applyFont="1"/>
    <xf numFmtId="2" fontId="40" fillId="0" borderId="0" xfId="6" applyNumberFormat="1" applyFont="1" applyAlignment="1" applyProtection="1"/>
    <xf numFmtId="0" fontId="3" fillId="0" borderId="0" xfId="9" applyFont="1" applyAlignment="1">
      <alignment horizontal="center" vertical="center"/>
    </xf>
    <xf numFmtId="0" fontId="40" fillId="0" borderId="0" xfId="6" applyFont="1" applyAlignment="1" applyProtection="1"/>
    <xf numFmtId="0" fontId="34" fillId="0" borderId="0" xfId="13" applyFont="1" applyAlignment="1">
      <alignment horizontal="center" vertical="center"/>
    </xf>
    <xf numFmtId="0" fontId="40" fillId="0" borderId="0" xfId="6" applyFont="1" applyFill="1" applyAlignment="1" applyProtection="1"/>
    <xf numFmtId="0" fontId="34" fillId="0" borderId="0" xfId="13" applyFont="1"/>
    <xf numFmtId="2" fontId="34" fillId="2" borderId="3" xfId="14" applyNumberFormat="1" applyFont="1" applyFill="1" applyBorder="1" applyAlignment="1" applyProtection="1">
      <alignment horizontal="center" vertical="center"/>
    </xf>
    <xf numFmtId="10" fontId="34" fillId="2" borderId="3" xfId="13" applyNumberFormat="1" applyFont="1" applyFill="1" applyBorder="1" applyAlignment="1">
      <alignment horizontal="center" vertical="center"/>
    </xf>
    <xf numFmtId="0" fontId="40" fillId="0" borderId="0" xfId="6" applyFont="1" applyFill="1" applyAlignment="1" applyProtection="1">
      <alignment vertical="center"/>
    </xf>
    <xf numFmtId="0" fontId="34" fillId="2" borderId="3" xfId="14" applyNumberFormat="1" applyFont="1" applyFill="1" applyBorder="1" applyAlignment="1" applyProtection="1">
      <alignment horizontal="center" vertical="center"/>
    </xf>
    <xf numFmtId="0" fontId="26" fillId="0" borderId="0" xfId="0" applyFont="1"/>
    <xf numFmtId="177" fontId="34" fillId="2" borderId="3" xfId="13" applyNumberFormat="1" applyFont="1" applyFill="1" applyBorder="1" applyAlignment="1">
      <alignment horizontal="center" vertical="center"/>
    </xf>
    <xf numFmtId="0" fontId="34" fillId="2" borderId="3" xfId="13" applyFont="1" applyFill="1" applyBorder="1" applyAlignment="1">
      <alignment horizontal="center" vertical="center"/>
    </xf>
    <xf numFmtId="2" fontId="34" fillId="2" borderId="3" xfId="13" applyNumberFormat="1" applyFont="1" applyFill="1" applyBorder="1" applyAlignment="1">
      <alignment horizontal="center" vertical="center"/>
    </xf>
    <xf numFmtId="176" fontId="34" fillId="2" borderId="3" xfId="13" applyNumberFormat="1" applyFont="1" applyFill="1" applyBorder="1" applyAlignment="1">
      <alignment horizontal="center" vertical="center"/>
    </xf>
    <xf numFmtId="0" fontId="40" fillId="0" borderId="0" xfId="6" applyFont="1" applyFill="1" applyBorder="1" applyAlignment="1" applyProtection="1">
      <alignment horizontal="left"/>
    </xf>
    <xf numFmtId="2" fontId="34" fillId="0" borderId="0" xfId="13" applyNumberFormat="1" applyFont="1" applyAlignment="1">
      <alignment horizontal="center"/>
    </xf>
    <xf numFmtId="0" fontId="34" fillId="0" borderId="0" xfId="13" applyFont="1" applyAlignment="1">
      <alignment wrapText="1"/>
    </xf>
    <xf numFmtId="0" fontId="40" fillId="0" borderId="0" xfId="6" applyFont="1" applyAlignment="1" applyProtection="1">
      <alignment vertical="top"/>
    </xf>
    <xf numFmtId="0" fontId="8" fillId="3" borderId="0" xfId="0" applyFont="1" applyFill="1"/>
    <xf numFmtId="0" fontId="41" fillId="9" borderId="0" xfId="11" applyFont="1" applyFill="1"/>
    <xf numFmtId="0" fontId="31" fillId="9" borderId="0" xfId="11" applyFont="1" applyFill="1"/>
    <xf numFmtId="0" fontId="31" fillId="12" borderId="0" xfId="9" applyFont="1" applyFill="1"/>
    <xf numFmtId="0" fontId="24" fillId="9" borderId="21" xfId="0" applyFont="1" applyFill="1" applyBorder="1" applyAlignment="1">
      <alignment horizontal="center" vertical="top" wrapText="1"/>
    </xf>
    <xf numFmtId="0" fontId="24" fillId="9" borderId="0" xfId="0" applyFont="1" applyFill="1"/>
    <xf numFmtId="0" fontId="21" fillId="9" borderId="0" xfId="9" applyFont="1" applyFill="1"/>
    <xf numFmtId="0" fontId="21" fillId="9" borderId="3" xfId="9" applyFont="1" applyFill="1" applyBorder="1" applyAlignment="1">
      <alignment wrapText="1"/>
    </xf>
    <xf numFmtId="178" fontId="34" fillId="0" borderId="0" xfId="13" applyNumberFormat="1" applyFont="1"/>
    <xf numFmtId="0" fontId="9" fillId="0" borderId="28" xfId="0" applyFont="1" applyBorder="1"/>
    <xf numFmtId="169" fontId="8" fillId="5" borderId="28" xfId="0" applyNumberFormat="1" applyFont="1" applyFill="1" applyBorder="1" applyProtection="1">
      <protection locked="0"/>
    </xf>
    <xf numFmtId="0" fontId="8" fillId="0" borderId="28" xfId="0" applyFont="1" applyBorder="1"/>
    <xf numFmtId="2" fontId="15" fillId="0" borderId="0" xfId="6" applyNumberFormat="1" applyAlignment="1" applyProtection="1"/>
    <xf numFmtId="173" fontId="31" fillId="12" borderId="0" xfId="9" applyNumberFormat="1" applyFont="1" applyFill="1"/>
    <xf numFmtId="0" fontId="34" fillId="0" borderId="3" xfId="0" applyFont="1" applyBorder="1"/>
    <xf numFmtId="0" fontId="34" fillId="0" borderId="3" xfId="16" applyFont="1" applyBorder="1"/>
    <xf numFmtId="173" fontId="34" fillId="0" borderId="3" xfId="0" applyNumberFormat="1" applyFont="1" applyBorder="1"/>
    <xf numFmtId="0" fontId="46" fillId="0" borderId="3" xfId="0" applyFont="1" applyBorder="1"/>
    <xf numFmtId="0" fontId="28" fillId="2" borderId="3" xfId="12" applyFont="1" applyFill="1" applyBorder="1" applyAlignment="1">
      <alignment horizontal="center" vertical="center"/>
    </xf>
    <xf numFmtId="173" fontId="46" fillId="0" borderId="3" xfId="0" applyNumberFormat="1" applyFont="1" applyBorder="1"/>
    <xf numFmtId="0" fontId="46" fillId="0" borderId="3" xfId="16" applyFont="1" applyBorder="1"/>
    <xf numFmtId="10" fontId="8" fillId="0" borderId="0" xfId="0" applyNumberFormat="1" applyFont="1"/>
    <xf numFmtId="3" fontId="8" fillId="0" borderId="1" xfId="0" applyNumberFormat="1" applyFont="1" applyBorder="1" applyAlignment="1">
      <alignment horizontal="center"/>
    </xf>
    <xf numFmtId="0" fontId="8" fillId="0" borderId="0" xfId="0" applyFont="1" applyAlignment="1">
      <alignment horizontal="center"/>
    </xf>
    <xf numFmtId="179" fontId="9" fillId="2" borderId="11" xfId="0" applyNumberFormat="1" applyFont="1" applyFill="1" applyBorder="1" applyAlignment="1">
      <alignment horizontal="center"/>
    </xf>
    <xf numFmtId="0" fontId="18" fillId="7" borderId="18" xfId="0" applyFont="1" applyFill="1" applyBorder="1"/>
    <xf numFmtId="0" fontId="9" fillId="2" borderId="11" xfId="0" applyFont="1" applyFill="1" applyBorder="1" applyAlignment="1">
      <alignment horizontal="center"/>
    </xf>
    <xf numFmtId="0" fontId="50" fillId="8" borderId="3" xfId="15" applyNumberFormat="1" applyFont="1" applyFill="1" applyBorder="1" applyAlignment="1" applyProtection="1">
      <alignment horizontal="center" vertical="center"/>
      <protection locked="0"/>
    </xf>
    <xf numFmtId="9" fontId="50" fillId="8" borderId="3" xfId="15" applyFont="1" applyFill="1" applyBorder="1" applyAlignment="1" applyProtection="1">
      <alignment horizontal="center" vertical="center"/>
      <protection locked="0"/>
    </xf>
    <xf numFmtId="0" fontId="50" fillId="0" borderId="0" xfId="13" applyFont="1" applyAlignment="1">
      <alignment wrapText="1"/>
    </xf>
    <xf numFmtId="0" fontId="34" fillId="0" borderId="0" xfId="9" applyFont="1"/>
    <xf numFmtId="0" fontId="50" fillId="0" borderId="0" xfId="0" applyFont="1"/>
    <xf numFmtId="0" fontId="51" fillId="0" borderId="12" xfId="0" applyFont="1" applyBorder="1" applyAlignment="1">
      <alignment horizontal="left"/>
    </xf>
    <xf numFmtId="9" fontId="50" fillId="8" borderId="29" xfId="15" applyFont="1" applyFill="1" applyBorder="1" applyAlignment="1" applyProtection="1">
      <alignment horizontal="center" vertical="center"/>
      <protection locked="0"/>
    </xf>
    <xf numFmtId="0" fontId="28" fillId="14" borderId="3" xfId="12" applyFont="1" applyFill="1" applyBorder="1" applyAlignment="1">
      <alignment horizontal="center" vertical="center" wrapText="1"/>
    </xf>
    <xf numFmtId="14" fontId="21" fillId="9" borderId="3" xfId="9" applyNumberFormat="1" applyFont="1" applyFill="1" applyBorder="1" applyAlignment="1">
      <alignment wrapText="1"/>
    </xf>
    <xf numFmtId="0" fontId="46" fillId="0" borderId="0" xfId="16" applyFont="1"/>
    <xf numFmtId="174" fontId="8" fillId="0" borderId="3" xfId="0" applyNumberFormat="1" applyFont="1" applyBorder="1" applyAlignment="1">
      <alignment vertical="center"/>
    </xf>
    <xf numFmtId="0" fontId="8" fillId="0" borderId="3" xfId="0" applyFont="1" applyBorder="1" applyAlignment="1">
      <alignment vertical="center"/>
    </xf>
    <xf numFmtId="172" fontId="8" fillId="0" borderId="3" xfId="36" applyFill="1" applyBorder="1" applyAlignment="1">
      <alignment vertical="center"/>
    </xf>
    <xf numFmtId="172" fontId="8" fillId="0" borderId="3" xfId="0" applyNumberFormat="1" applyFont="1" applyBorder="1" applyAlignment="1">
      <alignment vertical="center"/>
    </xf>
    <xf numFmtId="0" fontId="18" fillId="0" borderId="3" xfId="0" applyFont="1" applyBorder="1"/>
    <xf numFmtId="173" fontId="17" fillId="0" borderId="3" xfId="0" applyNumberFormat="1" applyFont="1" applyBorder="1"/>
    <xf numFmtId="170" fontId="17" fillId="0" borderId="3" xfId="0" applyNumberFormat="1" applyFont="1" applyBorder="1"/>
    <xf numFmtId="177" fontId="17" fillId="0" borderId="3" xfId="38" applyNumberFormat="1" applyFont="1" applyBorder="1"/>
    <xf numFmtId="177" fontId="48" fillId="0" borderId="3" xfId="38" applyNumberFormat="1" applyFont="1" applyBorder="1"/>
    <xf numFmtId="10" fontId="48" fillId="0" borderId="3" xfId="38" applyNumberFormat="1" applyFont="1" applyBorder="1"/>
    <xf numFmtId="0" fontId="8" fillId="0" borderId="3" xfId="0" applyFont="1" applyBorder="1"/>
    <xf numFmtId="0" fontId="0" fillId="0" borderId="3" xfId="0" applyBorder="1"/>
    <xf numFmtId="177" fontId="17" fillId="3" borderId="3" xfId="0" applyNumberFormat="1" applyFont="1" applyFill="1" applyBorder="1"/>
    <xf numFmtId="0" fontId="52" fillId="0" borderId="0" xfId="0" applyFont="1"/>
    <xf numFmtId="169" fontId="9" fillId="5" borderId="28" xfId="0" applyNumberFormat="1" applyFont="1" applyFill="1" applyBorder="1" applyProtection="1">
      <protection locked="0"/>
    </xf>
    <xf numFmtId="10" fontId="17" fillId="0" borderId="3" xfId="38" applyNumberFormat="1" applyFont="1" applyBorder="1"/>
    <xf numFmtId="3" fontId="8" fillId="0" borderId="0" xfId="0" applyNumberFormat="1" applyFont="1" applyAlignment="1">
      <alignment horizontal="center"/>
    </xf>
    <xf numFmtId="175" fontId="1" fillId="11" borderId="3" xfId="11" applyNumberFormat="1" applyFont="1" applyFill="1" applyBorder="1" applyAlignment="1">
      <alignment horizontal="left" wrapText="1"/>
    </xf>
    <xf numFmtId="175" fontId="1" fillId="11" borderId="22" xfId="11" applyNumberFormat="1" applyFont="1" applyFill="1" applyBorder="1" applyAlignment="1">
      <alignment horizontal="left" wrapText="1"/>
    </xf>
    <xf numFmtId="14" fontId="1" fillId="11" borderId="3" xfId="11" applyNumberFormat="1" applyFont="1" applyFill="1" applyBorder="1" applyAlignment="1">
      <alignment horizontal="left"/>
    </xf>
    <xf numFmtId="0" fontId="1" fillId="3" borderId="0" xfId="52" applyFill="1"/>
    <xf numFmtId="14" fontId="1" fillId="11" borderId="3" xfId="11" applyNumberFormat="1" applyFont="1" applyFill="1" applyBorder="1" applyAlignment="1">
      <alignment horizontal="left" wrapText="1"/>
    </xf>
    <xf numFmtId="14" fontId="1" fillId="11" borderId="3" xfId="11" applyNumberFormat="1" applyFont="1" applyFill="1" applyBorder="1" applyAlignment="1">
      <alignment horizontal="center"/>
    </xf>
    <xf numFmtId="2" fontId="1" fillId="11" borderId="3" xfId="11" applyNumberFormat="1" applyFont="1" applyFill="1" applyBorder="1" applyAlignment="1">
      <alignment horizontal="center"/>
    </xf>
    <xf numFmtId="0" fontId="1" fillId="8" borderId="0" xfId="0" applyFont="1" applyFill="1" applyAlignment="1">
      <alignment vertical="center"/>
    </xf>
    <xf numFmtId="0" fontId="55" fillId="9" borderId="0" xfId="11" applyFont="1" applyFill="1"/>
    <xf numFmtId="0" fontId="8" fillId="0" borderId="3" xfId="11" applyFont="1" applyBorder="1" applyAlignment="1">
      <alignment vertical="center" wrapText="1"/>
    </xf>
    <xf numFmtId="0" fontId="8" fillId="0" borderId="3" xfId="11" applyFont="1" applyBorder="1" applyAlignment="1">
      <alignment vertical="center"/>
    </xf>
    <xf numFmtId="166" fontId="8" fillId="0" borderId="3" xfId="0" applyNumberFormat="1" applyFont="1" applyBorder="1" applyAlignment="1">
      <alignment horizontal="left" vertical="center"/>
    </xf>
    <xf numFmtId="0" fontId="24" fillId="0" borderId="0" xfId="0" applyFont="1"/>
    <xf numFmtId="8" fontId="8" fillId="0" borderId="3" xfId="11" applyNumberFormat="1" applyFont="1" applyBorder="1" applyAlignment="1">
      <alignment horizontal="center" vertical="center"/>
    </xf>
    <xf numFmtId="0" fontId="8" fillId="0" borderId="0" xfId="11" applyFont="1" applyAlignment="1">
      <alignment vertical="center" wrapText="1"/>
    </xf>
    <xf numFmtId="0" fontId="8" fillId="0" borderId="0" xfId="11" applyFont="1" applyAlignment="1">
      <alignment vertical="center"/>
    </xf>
    <xf numFmtId="8" fontId="8" fillId="0" borderId="0" xfId="11" applyNumberFormat="1" applyFont="1" applyAlignment="1">
      <alignment horizontal="center" vertical="center"/>
    </xf>
    <xf numFmtId="0" fontId="14" fillId="0" borderId="0" xfId="11" applyFont="1"/>
    <xf numFmtId="0" fontId="8" fillId="0" borderId="0" xfId="11" applyFont="1"/>
    <xf numFmtId="0" fontId="57" fillId="0" borderId="0" xfId="11" applyFont="1" applyAlignment="1">
      <alignment horizontal="left" vertical="center"/>
    </xf>
    <xf numFmtId="0" fontId="56" fillId="0" borderId="0" xfId="11" applyFont="1" applyAlignment="1">
      <alignment horizontal="left" vertical="center"/>
    </xf>
    <xf numFmtId="0" fontId="58" fillId="0" borderId="0" xfId="0" applyFont="1" applyAlignment="1">
      <alignment horizontal="center"/>
    </xf>
    <xf numFmtId="0" fontId="54" fillId="0" borderId="0" xfId="0" applyFont="1" applyAlignment="1">
      <alignment horizontal="center"/>
    </xf>
    <xf numFmtId="0" fontId="17" fillId="0" borderId="0" xfId="11" applyFont="1"/>
    <xf numFmtId="0" fontId="59" fillId="0" borderId="0" xfId="11" applyFont="1"/>
    <xf numFmtId="2" fontId="14" fillId="0" borderId="0" xfId="11" applyNumberFormat="1" applyFont="1"/>
    <xf numFmtId="0" fontId="18" fillId="0" borderId="0" xfId="11" applyFont="1"/>
    <xf numFmtId="0" fontId="61" fillId="0" borderId="0" xfId="0" applyFont="1" applyAlignment="1">
      <alignment horizontal="center"/>
    </xf>
    <xf numFmtId="169" fontId="8" fillId="5" borderId="0" xfId="11" applyNumberFormat="1" applyFont="1" applyFill="1" applyProtection="1">
      <protection locked="0"/>
    </xf>
    <xf numFmtId="0" fontId="14" fillId="0" borderId="0" xfId="11" applyFont="1" applyAlignment="1">
      <alignment vertical="center"/>
    </xf>
    <xf numFmtId="0" fontId="62" fillId="0" borderId="1" xfId="11" applyFont="1" applyBorder="1"/>
    <xf numFmtId="0" fontId="62" fillId="0" borderId="1" xfId="11" applyFont="1" applyBorder="1" applyAlignment="1">
      <alignment horizontal="center"/>
    </xf>
    <xf numFmtId="0" fontId="63" fillId="0" borderId="0" xfId="11" applyFont="1"/>
    <xf numFmtId="0" fontId="64" fillId="0" borderId="0" xfId="11" applyFont="1" applyAlignment="1">
      <alignment horizontal="right"/>
    </xf>
    <xf numFmtId="0" fontId="63" fillId="0" borderId="0" xfId="0" applyFont="1"/>
    <xf numFmtId="0" fontId="62" fillId="0" borderId="0" xfId="11" applyFont="1"/>
    <xf numFmtId="0" fontId="62" fillId="0" borderId="0" xfId="0" applyFont="1"/>
    <xf numFmtId="0" fontId="65" fillId="0" borderId="0" xfId="0" applyFont="1" applyAlignment="1">
      <alignment horizontal="center"/>
    </xf>
    <xf numFmtId="0" fontId="65" fillId="17" borderId="0" xfId="0" applyFont="1" applyFill="1" applyAlignment="1">
      <alignment horizontal="center"/>
    </xf>
    <xf numFmtId="0" fontId="65" fillId="0" borderId="0" xfId="11" applyFont="1" applyAlignment="1">
      <alignment horizontal="right"/>
    </xf>
    <xf numFmtId="1" fontId="62" fillId="18" borderId="0" xfId="0" applyNumberFormat="1" applyFont="1" applyFill="1" applyAlignment="1">
      <alignment horizontal="center"/>
    </xf>
    <xf numFmtId="0" fontId="62" fillId="17" borderId="0" xfId="0" applyFont="1" applyFill="1" applyAlignment="1">
      <alignment horizontal="center"/>
    </xf>
    <xf numFmtId="0" fontId="66" fillId="0" borderId="0" xfId="11" applyFont="1" applyAlignment="1">
      <alignment horizontal="right"/>
    </xf>
    <xf numFmtId="1" fontId="65" fillId="18" borderId="0" xfId="0" applyNumberFormat="1" applyFont="1" applyFill="1" applyAlignment="1">
      <alignment horizontal="center"/>
    </xf>
    <xf numFmtId="173" fontId="63" fillId="0" borderId="0" xfId="11" applyNumberFormat="1" applyFont="1"/>
    <xf numFmtId="0" fontId="66" fillId="17" borderId="0" xfId="11" applyFont="1" applyFill="1" applyAlignment="1">
      <alignment horizontal="right"/>
    </xf>
    <xf numFmtId="1" fontId="62" fillId="17" borderId="0" xfId="11" applyNumberFormat="1" applyFont="1" applyFill="1" applyAlignment="1">
      <alignment horizontal="center"/>
    </xf>
    <xf numFmtId="0" fontId="62" fillId="17" borderId="0" xfId="11" applyFont="1" applyFill="1"/>
    <xf numFmtId="0" fontId="63" fillId="17" borderId="0" xfId="11" applyFont="1" applyFill="1"/>
    <xf numFmtId="173" fontId="63" fillId="17" borderId="0" xfId="11" applyNumberFormat="1" applyFont="1" applyFill="1"/>
    <xf numFmtId="0" fontId="66" fillId="0" borderId="0" xfId="0" applyFont="1" applyAlignment="1">
      <alignment horizontal="right"/>
    </xf>
    <xf numFmtId="1" fontId="67" fillId="18" borderId="0" xfId="0" applyNumberFormat="1" applyFont="1" applyFill="1" applyAlignment="1">
      <alignment horizontal="center"/>
    </xf>
    <xf numFmtId="0" fontId="67" fillId="0" borderId="0" xfId="0" applyFont="1" applyAlignment="1">
      <alignment horizontal="left"/>
    </xf>
    <xf numFmtId="0" fontId="68" fillId="0" borderId="0" xfId="11" applyFont="1"/>
    <xf numFmtId="0" fontId="69" fillId="0" borderId="0" xfId="11" applyFont="1"/>
    <xf numFmtId="173" fontId="67" fillId="18" borderId="0" xfId="0" applyNumberFormat="1" applyFont="1" applyFill="1" applyAlignment="1">
      <alignment horizontal="center"/>
    </xf>
    <xf numFmtId="173" fontId="67" fillId="0" borderId="0" xfId="0" applyNumberFormat="1" applyFont="1" applyAlignment="1">
      <alignment horizontal="center"/>
    </xf>
    <xf numFmtId="0" fontId="67" fillId="0" borderId="0" xfId="11" applyFont="1" applyAlignment="1">
      <alignment horizontal="right"/>
    </xf>
    <xf numFmtId="0" fontId="66" fillId="17" borderId="0" xfId="11" applyFont="1" applyFill="1" applyAlignment="1">
      <alignment horizontal="center"/>
    </xf>
    <xf numFmtId="0" fontId="62" fillId="17" borderId="0" xfId="11" applyFont="1" applyFill="1" applyAlignment="1">
      <alignment horizontal="center"/>
    </xf>
    <xf numFmtId="0" fontId="62" fillId="0" borderId="0" xfId="11" applyFont="1" applyAlignment="1">
      <alignment horizontal="center"/>
    </xf>
    <xf numFmtId="0" fontId="65" fillId="0" borderId="3" xfId="11" applyFont="1" applyBorder="1" applyAlignment="1">
      <alignment horizontal="center"/>
    </xf>
    <xf numFmtId="177" fontId="62" fillId="18" borderId="3" xfId="11" applyNumberFormat="1" applyFont="1" applyFill="1" applyBorder="1" applyAlignment="1">
      <alignment horizontal="center"/>
    </xf>
    <xf numFmtId="0" fontId="62" fillId="0" borderId="27" xfId="11" applyFont="1" applyBorder="1"/>
    <xf numFmtId="0" fontId="65" fillId="17" borderId="0" xfId="11" applyFont="1" applyFill="1" applyAlignment="1">
      <alignment horizontal="center"/>
    </xf>
    <xf numFmtId="0" fontId="67" fillId="17" borderId="0" xfId="11" applyFont="1" applyFill="1" applyAlignment="1">
      <alignment horizontal="center"/>
    </xf>
    <xf numFmtId="0" fontId="65" fillId="17" borderId="0" xfId="11" applyFont="1" applyFill="1" applyAlignment="1">
      <alignment horizontal="center" wrapText="1"/>
    </xf>
    <xf numFmtId="0" fontId="65" fillId="0" borderId="0" xfId="11" applyFont="1" applyAlignment="1">
      <alignment horizontal="center"/>
    </xf>
    <xf numFmtId="177" fontId="62" fillId="17" borderId="0" xfId="11" applyNumberFormat="1" applyFont="1" applyFill="1" applyAlignment="1">
      <alignment horizontal="center"/>
    </xf>
    <xf numFmtId="1" fontId="66" fillId="0" borderId="0" xfId="11" applyNumberFormat="1" applyFont="1" applyAlignment="1">
      <alignment horizontal="center"/>
    </xf>
    <xf numFmtId="1" fontId="67" fillId="0" borderId="0" xfId="11" applyNumberFormat="1" applyFont="1" applyAlignment="1">
      <alignment horizontal="center"/>
    </xf>
    <xf numFmtId="1" fontId="67" fillId="18" borderId="0" xfId="11" applyNumberFormat="1" applyFont="1" applyFill="1" applyAlignment="1">
      <alignment horizontal="center"/>
    </xf>
    <xf numFmtId="1" fontId="67" fillId="0" borderId="0" xfId="11" applyNumberFormat="1" applyFont="1" applyAlignment="1">
      <alignment horizontal="left"/>
    </xf>
    <xf numFmtId="0" fontId="67" fillId="18" borderId="0" xfId="11" applyFont="1" applyFill="1" applyAlignment="1">
      <alignment horizontal="center"/>
    </xf>
    <xf numFmtId="10" fontId="67" fillId="18" borderId="0" xfId="11" applyNumberFormat="1" applyFont="1" applyFill="1" applyAlignment="1">
      <alignment horizontal="center"/>
    </xf>
    <xf numFmtId="0" fontId="67" fillId="0" borderId="0" xfId="11" applyFont="1"/>
    <xf numFmtId="0" fontId="65" fillId="18" borderId="0" xfId="11" applyFont="1" applyFill="1" applyAlignment="1">
      <alignment horizontal="center"/>
    </xf>
    <xf numFmtId="9" fontId="65" fillId="18" borderId="0" xfId="11" applyNumberFormat="1" applyFont="1" applyFill="1" applyAlignment="1">
      <alignment horizontal="center"/>
    </xf>
    <xf numFmtId="10" fontId="67" fillId="18" borderId="0" xfId="0" applyNumberFormat="1" applyFont="1" applyFill="1" applyAlignment="1">
      <alignment horizontal="center"/>
    </xf>
    <xf numFmtId="0" fontId="64" fillId="17" borderId="0" xfId="11" applyFont="1" applyFill="1" applyAlignment="1">
      <alignment horizontal="center"/>
    </xf>
    <xf numFmtId="0" fontId="67" fillId="18" borderId="0" xfId="0" applyFont="1" applyFill="1" applyAlignment="1">
      <alignment horizontal="center"/>
    </xf>
    <xf numFmtId="2" fontId="70" fillId="19" borderId="0" xfId="11" applyNumberFormat="1" applyFont="1" applyFill="1" applyAlignment="1">
      <alignment horizontal="right"/>
    </xf>
    <xf numFmtId="0" fontId="63" fillId="19" borderId="0" xfId="11" applyFont="1" applyFill="1" applyAlignment="1">
      <alignment vertical="center" wrapText="1"/>
    </xf>
    <xf numFmtId="0" fontId="67" fillId="17" borderId="0" xfId="11" applyFont="1" applyFill="1"/>
    <xf numFmtId="1" fontId="62" fillId="0" borderId="0" xfId="11" applyNumberFormat="1" applyFont="1" applyAlignment="1">
      <alignment horizontal="center"/>
    </xf>
    <xf numFmtId="0" fontId="67" fillId="0" borderId="0" xfId="11" applyFont="1" applyAlignment="1">
      <alignment horizontal="center"/>
    </xf>
    <xf numFmtId="0" fontId="66" fillId="20" borderId="21" xfId="11" applyFont="1" applyFill="1" applyBorder="1" applyAlignment="1">
      <alignment horizontal="center"/>
    </xf>
    <xf numFmtId="0" fontId="65" fillId="20" borderId="3" xfId="11" applyFont="1" applyFill="1" applyBorder="1" applyAlignment="1">
      <alignment horizontal="right"/>
    </xf>
    <xf numFmtId="1" fontId="67" fillId="0" borderId="3" xfId="11" applyNumberFormat="1" applyFont="1" applyBorder="1" applyAlignment="1">
      <alignment horizontal="center"/>
    </xf>
    <xf numFmtId="0" fontId="71" fillId="17" borderId="0" xfId="11" applyFont="1" applyFill="1"/>
    <xf numFmtId="0" fontId="66" fillId="20" borderId="3" xfId="11" applyFont="1" applyFill="1" applyBorder="1" applyAlignment="1">
      <alignment horizontal="right"/>
    </xf>
    <xf numFmtId="0" fontId="67" fillId="0" borderId="3" xfId="11" applyFont="1" applyBorder="1" applyAlignment="1">
      <alignment horizontal="center"/>
    </xf>
    <xf numFmtId="1" fontId="63" fillId="17" borderId="0" xfId="11" applyNumberFormat="1" applyFont="1" applyFill="1" applyAlignment="1">
      <alignment horizontal="center"/>
    </xf>
    <xf numFmtId="1" fontId="63" fillId="0" borderId="3" xfId="11" applyNumberFormat="1" applyFont="1" applyBorder="1" applyAlignment="1">
      <alignment horizontal="center"/>
    </xf>
    <xf numFmtId="0" fontId="63" fillId="17" borderId="0" xfId="11" applyFont="1" applyFill="1" applyAlignment="1">
      <alignment horizontal="center"/>
    </xf>
    <xf numFmtId="2" fontId="63" fillId="0" borderId="3" xfId="11" applyNumberFormat="1" applyFont="1" applyBorder="1" applyAlignment="1">
      <alignment horizontal="center"/>
    </xf>
    <xf numFmtId="180" fontId="63" fillId="0" borderId="3" xfId="11" applyNumberFormat="1" applyFont="1" applyBorder="1" applyAlignment="1">
      <alignment horizontal="center"/>
    </xf>
    <xf numFmtId="5" fontId="62" fillId="17" borderId="0" xfId="11" applyNumberFormat="1" applyFont="1" applyFill="1" applyAlignment="1">
      <alignment horizontal="center" vertical="center"/>
    </xf>
    <xf numFmtId="0" fontId="67" fillId="0" borderId="0" xfId="0" applyFont="1" applyAlignment="1">
      <alignment horizontal="center"/>
    </xf>
    <xf numFmtId="0" fontId="66" fillId="20" borderId="3" xfId="0" applyFont="1" applyFill="1" applyBorder="1" applyAlignment="1">
      <alignment horizontal="center"/>
    </xf>
    <xf numFmtId="0" fontId="66" fillId="20" borderId="3" xfId="0" applyFont="1" applyFill="1" applyBorder="1" applyAlignment="1">
      <alignment horizontal="right"/>
    </xf>
    <xf numFmtId="3" fontId="67" fillId="0" borderId="3" xfId="0" applyNumberFormat="1" applyFont="1" applyBorder="1" applyAlignment="1">
      <alignment horizontal="center"/>
    </xf>
    <xf numFmtId="42" fontId="63" fillId="0" borderId="0" xfId="11" applyNumberFormat="1" applyFont="1" applyAlignment="1">
      <alignment horizontal="center"/>
    </xf>
    <xf numFmtId="0" fontId="64" fillId="0" borderId="0" xfId="0" applyFont="1"/>
    <xf numFmtId="42" fontId="64" fillId="0" borderId="0" xfId="11" applyNumberFormat="1" applyFont="1" applyAlignment="1">
      <alignment horizontal="center"/>
    </xf>
    <xf numFmtId="0" fontId="72" fillId="0" borderId="33" xfId="0" applyFont="1" applyBorder="1" applyAlignment="1">
      <alignment horizontal="center" vertical="center"/>
    </xf>
    <xf numFmtId="3" fontId="73" fillId="0" borderId="33" xfId="0" applyNumberFormat="1" applyFont="1" applyBorder="1" applyAlignment="1">
      <alignment horizontal="center" vertical="center"/>
    </xf>
    <xf numFmtId="0" fontId="63" fillId="0" borderId="0" xfId="11" quotePrefix="1" applyFont="1"/>
    <xf numFmtId="0" fontId="63" fillId="0" borderId="0" xfId="11" applyFont="1" applyAlignment="1">
      <alignment wrapText="1"/>
    </xf>
    <xf numFmtId="0" fontId="74" fillId="0" borderId="0" xfId="11" applyFont="1"/>
    <xf numFmtId="0" fontId="74" fillId="0" borderId="0" xfId="11" applyFont="1" applyAlignment="1">
      <alignment horizontal="center"/>
    </xf>
    <xf numFmtId="0" fontId="62" fillId="0" borderId="0" xfId="11" applyFont="1" applyAlignment="1">
      <alignment vertical="center" wrapText="1"/>
    </xf>
    <xf numFmtId="2" fontId="67" fillId="18" borderId="0" xfId="0" applyNumberFormat="1" applyFont="1" applyFill="1" applyAlignment="1">
      <alignment horizontal="center"/>
    </xf>
    <xf numFmtId="6" fontId="62" fillId="18" borderId="0" xfId="0" applyNumberFormat="1" applyFont="1" applyFill="1" applyAlignment="1">
      <alignment horizontal="center"/>
    </xf>
    <xf numFmtId="0" fontId="62" fillId="19" borderId="0" xfId="0" applyFont="1" applyFill="1"/>
    <xf numFmtId="0" fontId="65" fillId="20" borderId="3" xfId="0" applyFont="1" applyFill="1" applyBorder="1" applyAlignment="1">
      <alignment horizontal="right"/>
    </xf>
    <xf numFmtId="1" fontId="63" fillId="0" borderId="3" xfId="0" applyNumberFormat="1" applyFont="1" applyBorder="1" applyAlignment="1">
      <alignment horizontal="center"/>
    </xf>
    <xf numFmtId="5" fontId="62" fillId="0" borderId="3" xfId="0" applyNumberFormat="1" applyFont="1" applyBorder="1" applyAlignment="1">
      <alignment horizontal="center" vertical="center"/>
    </xf>
    <xf numFmtId="5" fontId="62" fillId="17" borderId="0" xfId="0" applyNumberFormat="1" applyFont="1" applyFill="1" applyAlignment="1">
      <alignment horizontal="center" vertical="center"/>
    </xf>
    <xf numFmtId="0" fontId="62" fillId="17" borderId="0" xfId="0" applyFont="1" applyFill="1"/>
    <xf numFmtId="0" fontId="62" fillId="0" borderId="23" xfId="0" applyFont="1" applyBorder="1"/>
    <xf numFmtId="42" fontId="75" fillId="0" borderId="0" xfId="11" applyNumberFormat="1" applyFont="1" applyAlignment="1">
      <alignment horizontal="left"/>
    </xf>
    <xf numFmtId="0" fontId="75" fillId="0" borderId="0" xfId="11" applyFont="1" applyAlignment="1">
      <alignment wrapText="1"/>
    </xf>
    <xf numFmtId="0" fontId="64" fillId="0" borderId="0" xfId="11" applyFont="1"/>
    <xf numFmtId="9" fontId="37" fillId="8" borderId="3" xfId="54" applyFont="1" applyFill="1" applyBorder="1" applyAlignment="1" applyProtection="1">
      <alignment horizontal="center" vertical="center"/>
      <protection locked="0"/>
    </xf>
    <xf numFmtId="168" fontId="8" fillId="5" borderId="0" xfId="11" applyNumberFormat="1" applyFont="1" applyFill="1" applyAlignment="1" applyProtection="1">
      <alignment vertical="center"/>
      <protection locked="0"/>
    </xf>
    <xf numFmtId="10" fontId="8" fillId="5" borderId="0" xfId="21" applyNumberFormat="1" applyFont="1" applyFill="1" applyBorder="1" applyProtection="1">
      <protection locked="0"/>
    </xf>
    <xf numFmtId="168" fontId="8" fillId="5" borderId="0" xfId="11" applyNumberFormat="1" applyFont="1" applyFill="1" applyProtection="1">
      <protection locked="0"/>
    </xf>
    <xf numFmtId="172" fontId="1" fillId="9" borderId="0" xfId="11" applyNumberFormat="1" applyFont="1" applyFill="1" applyAlignment="1">
      <alignment vertical="center"/>
    </xf>
    <xf numFmtId="174" fontId="1" fillId="10" borderId="0" xfId="11" applyNumberFormat="1" applyFont="1" applyFill="1" applyAlignment="1">
      <alignment vertical="center"/>
    </xf>
    <xf numFmtId="175" fontId="1" fillId="11" borderId="3" xfId="11" applyNumberFormat="1" applyFont="1" applyFill="1" applyBorder="1" applyAlignment="1">
      <alignment horizontal="left"/>
    </xf>
    <xf numFmtId="0" fontId="1" fillId="11" borderId="3" xfId="11" applyFont="1" applyFill="1" applyBorder="1" applyAlignment="1">
      <alignment horizontal="left" wrapText="1"/>
    </xf>
    <xf numFmtId="0" fontId="1" fillId="0" borderId="0" xfId="9" applyFont="1"/>
    <xf numFmtId="0" fontId="1" fillId="0" borderId="0" xfId="9" applyFont="1" applyAlignment="1">
      <alignment horizontal="center" vertical="center"/>
    </xf>
    <xf numFmtId="0" fontId="1" fillId="0" borderId="0" xfId="9" applyFont="1" applyAlignment="1">
      <alignment horizontal="left"/>
    </xf>
    <xf numFmtId="9" fontId="1" fillId="0" borderId="0" xfId="9" applyNumberFormat="1" applyFont="1" applyAlignment="1">
      <alignment horizontal="center" vertical="center"/>
    </xf>
    <xf numFmtId="168" fontId="1" fillId="2" borderId="3" xfId="9" applyNumberFormat="1" applyFont="1" applyFill="1" applyBorder="1" applyAlignment="1">
      <alignment horizontal="center" vertical="center"/>
    </xf>
    <xf numFmtId="2" fontId="1" fillId="0" borderId="0" xfId="13" applyNumberFormat="1" applyFont="1"/>
    <xf numFmtId="0" fontId="1" fillId="6" borderId="0" xfId="0" applyFont="1" applyFill="1"/>
    <xf numFmtId="0" fontId="1" fillId="0" borderId="0" xfId="9" applyFont="1" applyAlignment="1">
      <alignment horizontal="left" vertical="center"/>
    </xf>
    <xf numFmtId="0" fontId="1" fillId="0" borderId="0" xfId="16" applyFont="1"/>
    <xf numFmtId="0" fontId="8" fillId="7" borderId="0" xfId="0" applyFont="1" applyFill="1" applyAlignment="1">
      <alignment horizontal="center" vertical="center" textRotation="90" wrapText="1"/>
    </xf>
    <xf numFmtId="0" fontId="8" fillId="0" borderId="2" xfId="0" applyFont="1" applyBorder="1" applyAlignment="1">
      <alignment vertical="center" textRotation="90"/>
    </xf>
    <xf numFmtId="0" fontId="8" fillId="0" borderId="5" xfId="0" applyFont="1" applyBorder="1" applyAlignment="1">
      <alignment vertical="center" textRotation="90"/>
    </xf>
    <xf numFmtId="0" fontId="34" fillId="13" borderId="25" xfId="9" applyFont="1" applyFill="1" applyBorder="1" applyAlignment="1">
      <alignment horizontal="center" vertical="center" wrapText="1"/>
    </xf>
    <xf numFmtId="0" fontId="34" fillId="13" borderId="26" xfId="9" applyFont="1" applyFill="1" applyBorder="1" applyAlignment="1">
      <alignment horizontal="center" vertical="center" wrapText="1"/>
    </xf>
    <xf numFmtId="0" fontId="8" fillId="0" borderId="0" xfId="0" applyFont="1" applyAlignment="1">
      <alignment horizontal="left" vertical="top" wrapText="1"/>
    </xf>
    <xf numFmtId="0" fontId="8" fillId="0" borderId="3" xfId="0" applyFont="1" applyBorder="1" applyAlignment="1">
      <alignment horizontal="center" vertical="top" wrapText="1"/>
    </xf>
    <xf numFmtId="0" fontId="56" fillId="0" borderId="1" xfId="11" applyFont="1" applyBorder="1" applyAlignment="1">
      <alignment horizontal="left"/>
    </xf>
    <xf numFmtId="0" fontId="56" fillId="0" borderId="0" xfId="11" applyFont="1" applyAlignment="1">
      <alignment horizontal="left"/>
    </xf>
    <xf numFmtId="0" fontId="24" fillId="9" borderId="17" xfId="0" applyFont="1" applyFill="1" applyBorder="1" applyAlignment="1">
      <alignment horizontal="center" vertical="top" wrapText="1"/>
    </xf>
    <xf numFmtId="0" fontId="24" fillId="9" borderId="18" xfId="0" applyFont="1" applyFill="1" applyBorder="1" applyAlignment="1">
      <alignment horizontal="center" vertical="top" wrapText="1"/>
    </xf>
    <xf numFmtId="0" fontId="24" fillId="9" borderId="21" xfId="0" applyFont="1" applyFill="1" applyBorder="1" applyAlignment="1">
      <alignment horizontal="center" vertical="top" wrapText="1"/>
    </xf>
    <xf numFmtId="0" fontId="24" fillId="9" borderId="20" xfId="0" applyFont="1" applyFill="1" applyBorder="1" applyAlignment="1">
      <alignment horizontal="center" vertical="top" wrapText="1"/>
    </xf>
    <xf numFmtId="0" fontId="24" fillId="9" borderId="22" xfId="11" applyFont="1" applyFill="1" applyBorder="1" applyAlignment="1">
      <alignment horizontal="center" vertical="center" wrapText="1"/>
    </xf>
    <xf numFmtId="0" fontId="24" fillId="9" borderId="20" xfId="11" applyFont="1" applyFill="1" applyBorder="1" applyAlignment="1">
      <alignment horizontal="center" vertical="center" wrapText="1"/>
    </xf>
    <xf numFmtId="0" fontId="8" fillId="0" borderId="7" xfId="0" applyFont="1" applyBorder="1" applyAlignment="1">
      <alignment horizontal="left"/>
    </xf>
    <xf numFmtId="0" fontId="8" fillId="0" borderId="9" xfId="0" applyFont="1" applyBorder="1" applyAlignment="1">
      <alignment horizontal="left"/>
    </xf>
    <xf numFmtId="0" fontId="8" fillId="0" borderId="15" xfId="0" applyFont="1" applyBorder="1" applyAlignment="1">
      <alignment horizontal="left" vertical="top" wrapText="1"/>
    </xf>
    <xf numFmtId="0" fontId="8" fillId="0" borderId="1"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3" xfId="11" applyFont="1" applyBorder="1" applyAlignment="1">
      <alignment vertical="top" wrapText="1"/>
    </xf>
    <xf numFmtId="0" fontId="8" fillId="0" borderId="7" xfId="11" applyFont="1" applyBorder="1" applyAlignment="1">
      <alignment horizontal="left" vertical="top"/>
    </xf>
    <xf numFmtId="0" fontId="8" fillId="0" borderId="9" xfId="11" applyFont="1" applyBorder="1" applyAlignment="1">
      <alignment horizontal="left" vertical="top"/>
    </xf>
    <xf numFmtId="0" fontId="8" fillId="0" borderId="7" xfId="11" applyFont="1" applyBorder="1" applyAlignment="1">
      <alignment horizontal="left" vertical="top" wrapText="1"/>
    </xf>
    <xf numFmtId="0" fontId="8" fillId="0" borderId="8" xfId="11" applyFont="1" applyBorder="1" applyAlignment="1">
      <alignment horizontal="left" vertical="top" wrapText="1"/>
    </xf>
    <xf numFmtId="0" fontId="8" fillId="0" borderId="9" xfId="11" applyFont="1" applyBorder="1" applyAlignment="1">
      <alignment horizontal="left" vertical="top" wrapText="1"/>
    </xf>
    <xf numFmtId="0" fontId="34" fillId="0" borderId="27" xfId="13" applyFont="1" applyBorder="1" applyAlignment="1">
      <alignment horizontal="center" vertical="center" wrapText="1"/>
    </xf>
    <xf numFmtId="0" fontId="34" fillId="0" borderId="0" xfId="13" applyFont="1" applyAlignment="1">
      <alignment horizontal="center" vertical="center" wrapText="1"/>
    </xf>
    <xf numFmtId="0" fontId="21" fillId="16" borderId="0" xfId="9" applyFont="1" applyFill="1"/>
    <xf numFmtId="0" fontId="0" fillId="0" borderId="0" xfId="0"/>
    <xf numFmtId="0" fontId="9" fillId="7" borderId="16" xfId="0" applyFont="1" applyFill="1" applyBorder="1" applyAlignment="1">
      <alignment horizontal="center" vertical="center" textRotation="90"/>
    </xf>
    <xf numFmtId="0" fontId="9" fillId="7" borderId="23" xfId="0" applyFont="1" applyFill="1" applyBorder="1" applyAlignment="1">
      <alignment horizontal="center" vertical="center" textRotation="90"/>
    </xf>
    <xf numFmtId="0" fontId="9" fillId="7" borderId="19" xfId="0" applyFont="1" applyFill="1" applyBorder="1" applyAlignment="1">
      <alignment horizontal="center" vertical="center" textRotation="90"/>
    </xf>
    <xf numFmtId="0" fontId="9" fillId="7" borderId="4" xfId="0" applyFont="1" applyFill="1" applyBorder="1" applyAlignment="1">
      <alignment horizontal="center" vertical="center" textRotation="90" wrapText="1"/>
    </xf>
    <xf numFmtId="0" fontId="9" fillId="7" borderId="5" xfId="0" applyFont="1" applyFill="1" applyBorder="1" applyAlignment="1">
      <alignment horizontal="center" vertical="center" textRotation="90" wrapText="1"/>
    </xf>
    <xf numFmtId="0" fontId="9" fillId="7" borderId="2" xfId="0" applyFont="1" applyFill="1" applyBorder="1" applyAlignment="1">
      <alignment horizontal="center" vertical="center" textRotation="90" wrapText="1"/>
    </xf>
    <xf numFmtId="0" fontId="8" fillId="7" borderId="5" xfId="0" applyFont="1" applyFill="1" applyBorder="1" applyAlignment="1">
      <alignment horizontal="center" vertical="center" textRotation="90" wrapText="1"/>
    </xf>
    <xf numFmtId="0" fontId="9" fillId="7" borderId="22" xfId="0" applyFont="1" applyFill="1" applyBorder="1" applyAlignment="1">
      <alignment horizontal="center" vertical="center" textRotation="90" wrapText="1"/>
    </xf>
    <xf numFmtId="0" fontId="9" fillId="7" borderId="20" xfId="0" applyFont="1" applyFill="1" applyBorder="1" applyAlignment="1">
      <alignment horizontal="center" vertical="center" textRotation="90" wrapText="1"/>
    </xf>
    <xf numFmtId="0" fontId="73" fillId="0" borderId="30" xfId="0" applyFont="1" applyBorder="1" applyAlignment="1">
      <alignment vertical="center"/>
    </xf>
    <xf numFmtId="0" fontId="73" fillId="0" borderId="34" xfId="0" applyFont="1" applyBorder="1" applyAlignment="1">
      <alignment vertical="center"/>
    </xf>
    <xf numFmtId="0" fontId="73" fillId="0" borderId="35" xfId="0" applyFont="1" applyBorder="1" applyAlignment="1">
      <alignment vertical="center"/>
    </xf>
    <xf numFmtId="0" fontId="63" fillId="0" borderId="0" xfId="11" applyFont="1" applyAlignment="1">
      <alignment horizontal="left" wrapText="1"/>
    </xf>
    <xf numFmtId="0" fontId="65" fillId="0" borderId="7" xfId="11" applyFont="1" applyBorder="1" applyAlignment="1">
      <alignment horizontal="center"/>
    </xf>
    <xf numFmtId="0" fontId="65" fillId="0" borderId="9" xfId="11" applyFont="1" applyBorder="1" applyAlignment="1">
      <alignment horizontal="center"/>
    </xf>
    <xf numFmtId="0" fontId="66" fillId="17" borderId="0" xfId="11" applyFont="1" applyFill="1" applyAlignment="1">
      <alignment horizontal="center"/>
    </xf>
    <xf numFmtId="0" fontId="69" fillId="0" borderId="0" xfId="11" applyFont="1" applyAlignment="1">
      <alignment horizontal="center"/>
    </xf>
    <xf numFmtId="0" fontId="65" fillId="0" borderId="3" xfId="0" applyFont="1" applyBorder="1" applyAlignment="1">
      <alignment horizontal="center"/>
    </xf>
    <xf numFmtId="0" fontId="72" fillId="0" borderId="30" xfId="0" applyFont="1" applyBorder="1" applyAlignment="1">
      <alignment vertical="center" wrapText="1"/>
    </xf>
    <xf numFmtId="0" fontId="72" fillId="0" borderId="32" xfId="0" applyFont="1" applyBorder="1" applyAlignment="1">
      <alignment vertical="center" wrapText="1"/>
    </xf>
    <xf numFmtId="0" fontId="72" fillId="0" borderId="30" xfId="0" applyFont="1" applyBorder="1" applyAlignment="1">
      <alignment horizontal="center" vertical="center" wrapText="1"/>
    </xf>
    <xf numFmtId="0" fontId="72" fillId="0" borderId="32" xfId="0" applyFont="1" applyBorder="1" applyAlignment="1">
      <alignment horizontal="center" vertical="center" wrapText="1"/>
    </xf>
    <xf numFmtId="0" fontId="72" fillId="0" borderId="25" xfId="0" applyFont="1" applyBorder="1" applyAlignment="1">
      <alignment horizontal="center" vertical="center"/>
    </xf>
    <xf numFmtId="0" fontId="72" fillId="0" borderId="31" xfId="0" applyFont="1" applyBorder="1" applyAlignment="1">
      <alignment horizontal="center" vertical="center"/>
    </xf>
    <xf numFmtId="0" fontId="72" fillId="0" borderId="26" xfId="0" applyFont="1" applyBorder="1" applyAlignment="1">
      <alignment horizontal="center" vertical="center"/>
    </xf>
    <xf numFmtId="0" fontId="64" fillId="0" borderId="0" xfId="0" applyFont="1" applyAlignment="1">
      <alignment horizontal="center"/>
    </xf>
  </cellXfs>
  <cellStyles count="80">
    <cellStyle name="%" xfId="10" xr:uid="{FE2E8A1E-E461-49CB-A51A-EA43422B7BB4}"/>
    <cellStyle name="% 10 2 3" xfId="23" xr:uid="{9E88510E-ADAC-41F0-A70F-2DEDD25EFA7E}"/>
    <cellStyle name="% 100" xfId="12" xr:uid="{003A2D8C-BA0D-4BA5-9893-55FBD32977BA}"/>
    <cellStyle name="% 114" xfId="18" xr:uid="{CDE5A241-B281-43BF-AFFC-A0EF8CE4A171}"/>
    <cellStyle name="=C:\WINNT\SYSTEM32\COMMAND.COM 6" xfId="4" xr:uid="{00000000-0005-0000-0000-000000000000}"/>
    <cellStyle name="Comma" xfId="7" builtinId="3"/>
    <cellStyle name="Comma 2" xfId="26" xr:uid="{14E585D1-8AD3-4487-8253-809DE3E71E63}"/>
    <cellStyle name="Comma 2 2" xfId="49" xr:uid="{78FEFCDC-19FE-4BC7-9E8A-9C2A5568C2B0}"/>
    <cellStyle name="Comma 2 2 2" xfId="70" xr:uid="{1B07F65F-8E5E-4E5A-A954-6EEE0F0C72FE}"/>
    <cellStyle name="Comma 2 3" xfId="63" xr:uid="{E2223B75-1355-4AD7-86DF-588E81391BD5}"/>
    <cellStyle name="Comma 2 3 2" xfId="77" xr:uid="{5AA51DEC-7310-4BA1-BC18-23E18B4A5E8E}"/>
    <cellStyle name="Comma 3" xfId="40" xr:uid="{20778E18-B634-4C23-9A7B-7B34724DA699}"/>
    <cellStyle name="Comma 3 2" xfId="67" xr:uid="{4A67C9C7-5379-4786-BB75-72CE670988A2}"/>
    <cellStyle name="Comma 4" xfId="5" xr:uid="{00000000-0005-0000-0000-000002000000}"/>
    <cellStyle name="Comma 4 2" xfId="25" xr:uid="{0C39CC42-6FFE-4142-B582-6633C8291DC9}"/>
    <cellStyle name="Comma 4 2 2" xfId="48" xr:uid="{F38E96F5-4EB6-4A31-8148-EDFE5EBC9CC9}"/>
    <cellStyle name="Comma 4 2 2 2" xfId="69" xr:uid="{79AE6F07-63E1-4241-8E16-63F06C51E25E}"/>
    <cellStyle name="Comma 4 2 3" xfId="62" xr:uid="{A4A1C600-E7E4-4311-A884-A40C9452E7A4}"/>
    <cellStyle name="Comma 4 2 3 2" xfId="76" xr:uid="{DA501CF7-C501-4360-882E-C1123FAAF8B0}"/>
    <cellStyle name="Comma 4 3" xfId="39" xr:uid="{7271EB1E-7781-42F4-9701-73C9CEFD2CD0}"/>
    <cellStyle name="Comma 4 3 2" xfId="66" xr:uid="{6A64C01D-6D58-4247-8D68-171A8A8CF86F}"/>
    <cellStyle name="Comma 4 4" xfId="59" xr:uid="{6F67C04E-DC86-49F3-BC77-720B2C704860}"/>
    <cellStyle name="Comma 4 4 2" xfId="73" xr:uid="{C685C892-DD76-41C7-818F-B7B09002729D}"/>
    <cellStyle name="Comma 5" xfId="60" xr:uid="{7EE9C7BF-BE48-4DC8-BE11-EF9BD9BE6F77}"/>
    <cellStyle name="Comma 5 2" xfId="74" xr:uid="{B81144AB-09EE-43DE-83AB-44AF6173C9C9}"/>
    <cellStyle name="Currency 2" xfId="14" xr:uid="{3CEC5631-676E-4B09-8ABD-DBA0C4851DFD}"/>
    <cellStyle name="Currency 2 2" xfId="30" xr:uid="{98A7D784-E84B-4958-B329-9999017D31CC}"/>
    <cellStyle name="Currency 2 2 2" xfId="53" xr:uid="{A83E0F85-C632-49B9-9A0B-270FAA369981}"/>
    <cellStyle name="Currency 2 2 2 2" xfId="72" xr:uid="{4A719032-F3C6-445F-AF0E-C2739C000361}"/>
    <cellStyle name="Currency 2 2 3" xfId="65" xr:uid="{442FBE81-BCB3-4D1B-BF08-2550520EDA50}"/>
    <cellStyle name="Currency 2 2 3 2" xfId="79" xr:uid="{124DCD75-FED6-4430-ACB8-BF93AC84CF76}"/>
    <cellStyle name="Currency 2 3" xfId="43" xr:uid="{9C56CBDC-A58D-41E6-B003-384F37EB5415}"/>
    <cellStyle name="Currency 2 3 2" xfId="68" xr:uid="{90C9F5C6-04D9-420C-B275-E5AD7CF3C9F1}"/>
    <cellStyle name="Currency 2 4" xfId="61" xr:uid="{25B6CE02-4123-4526-86E2-B30C63E5134C}"/>
    <cellStyle name="Currency 2 4 2" xfId="75" xr:uid="{08F4CDC0-A64E-4D0B-BCDF-3797599BE58B}"/>
    <cellStyle name="Currency 3" xfId="27" xr:uid="{B3AA2B32-C573-45B1-8E39-A28B45B8F0DB}"/>
    <cellStyle name="Currency 3 2" xfId="50" xr:uid="{1391EC15-0B70-47AA-B01E-DF4A7C23263C}"/>
    <cellStyle name="Currency 3 2 2" xfId="71" xr:uid="{CA965B60-27A7-4636-ADAD-03E5966F9B2F}"/>
    <cellStyle name="Currency 3 3" xfId="64" xr:uid="{034A7836-F947-4668-859B-EED4C7A32B80}"/>
    <cellStyle name="Currency 3 3 2" xfId="78" xr:uid="{263C6208-B0CE-4E75-9A10-072D39ACF383}"/>
    <cellStyle name="Hyperlink" xfId="6" builtinId="8"/>
    <cellStyle name="Level 1" xfId="37" xr:uid="{9C298738-2BBA-47F3-AF64-41D7BA810ECD}"/>
    <cellStyle name="Level 2" xfId="36" xr:uid="{E984065B-7CE0-4934-8679-08D95DD7FCC4}"/>
    <cellStyle name="Normal" xfId="0" builtinId="0"/>
    <cellStyle name="Normal 10 2 2 2" xfId="22" xr:uid="{D2FBDA82-D665-4E40-867C-A2B71B7E6449}"/>
    <cellStyle name="Normal 10 2 2 2 2" xfId="35" xr:uid="{C2943F35-4AAA-4144-B40B-0B2639650DB1}"/>
    <cellStyle name="Normal 10 2 2 2 2 2" xfId="57" xr:uid="{00A866FB-E929-459A-93E8-F06C7105B948}"/>
    <cellStyle name="Normal 10 2 2 2 3" xfId="47" xr:uid="{A477262B-0A6F-4B1E-B620-60420DEBA06C}"/>
    <cellStyle name="Normal 11 26" xfId="11" xr:uid="{F6A13D9C-A246-4D66-823A-FF5FB233DB92}"/>
    <cellStyle name="Normal 11 28 2 2" xfId="9" xr:uid="{D7FE86F8-04CB-49C0-943A-0E1D75DFFDA0}"/>
    <cellStyle name="Normal 11 28 2 2 2" xfId="29" xr:uid="{BAF0CE91-2AE1-47CA-89F0-396C9A27E276}"/>
    <cellStyle name="Normal 11 28 2 2 2 2" xfId="52" xr:uid="{7CACA001-CF70-4BBB-84CB-782FC8E998D3}"/>
    <cellStyle name="Normal 11 28 2 2 3" xfId="42" xr:uid="{9B29895B-0F54-4FD2-89FF-F2597B8EA6F5}"/>
    <cellStyle name="Normal 2" xfId="8" xr:uid="{1C55DFD0-5043-479D-8C24-A04070F5E367}"/>
    <cellStyle name="Normal 2 130" xfId="16" xr:uid="{013FF232-F17B-429E-B108-75D2B3D1F482}"/>
    <cellStyle name="Normal 2 130 2 2" xfId="34" xr:uid="{303B140E-88B0-4D22-B6B1-2D6BAA664858}"/>
    <cellStyle name="Normal 2 2" xfId="13" xr:uid="{F27539FF-81F7-42D0-A847-4FA0B12D9EE2}"/>
    <cellStyle name="Normal 2 3" xfId="28" xr:uid="{00F373AF-CBEE-4CF5-B7B9-7817B6FCF21B}"/>
    <cellStyle name="Normal 2 3 2" xfId="51" xr:uid="{0F97E0DD-0B27-4568-9AF5-FE0B6BCB5258}"/>
    <cellStyle name="Normal 2 4" xfId="41" xr:uid="{5E0BD523-D671-4F65-B820-341CEAACE0D4}"/>
    <cellStyle name="Normal 20" xfId="2" xr:uid="{00000000-0005-0000-0000-000006000000}"/>
    <cellStyle name="Normal 3" xfId="3" xr:uid="{00000000-0005-0000-0000-000007000000}"/>
    <cellStyle name="Normal 4" xfId="17" xr:uid="{93BD95B3-80DB-4155-B6BB-A69E6EF92DC5}"/>
    <cellStyle name="Normal 4 2" xfId="32" xr:uid="{3B319C2A-3AC6-4CB4-B96E-6EB916AEB168}"/>
    <cellStyle name="Normal 4 2 2" xfId="55" xr:uid="{FB11E8D1-1CE7-45D6-81C1-E78003B959A5}"/>
    <cellStyle name="Normal 4 3" xfId="45" xr:uid="{4240F1D5-4417-409D-82B4-949CAFDAD840}"/>
    <cellStyle name="Normal 61 3 2" xfId="19" xr:uid="{EB39D05F-B32E-4A7D-BCFD-0A17C58F37C6}"/>
    <cellStyle name="Normal 61 3 2 2" xfId="33" xr:uid="{BB957741-95AA-4211-AA6A-9B4DB12CD770}"/>
    <cellStyle name="Normal 61 3 2 2 2" xfId="56" xr:uid="{CB7A0B21-421B-437D-9260-6DAC3CB32F47}"/>
    <cellStyle name="Normal 61 3 2 3" xfId="46" xr:uid="{5B144705-5029-40F5-B300-F10563144584}"/>
    <cellStyle name="Percent" xfId="1" builtinId="5"/>
    <cellStyle name="Percent 2" xfId="15" xr:uid="{1F007081-BB10-4C17-93C3-B1D4443312B0}"/>
    <cellStyle name="Percent 2 2" xfId="20" xr:uid="{0DC17172-8A12-4D7C-87B3-FFB88C6F3916}"/>
    <cellStyle name="Percent 2 3" xfId="31" xr:uid="{36580913-88C2-4577-BAE4-D23738C7B241}"/>
    <cellStyle name="Percent 2 3 2" xfId="54" xr:uid="{929B0D9C-3368-45DD-B11E-2EE885BE7A78}"/>
    <cellStyle name="Percent 2 4" xfId="44" xr:uid="{01C1D79B-D546-4E22-8351-91428B680ED7}"/>
    <cellStyle name="Percent 2 6" xfId="38" xr:uid="{526AF646-D9DE-4032-A1E6-BF53977C9AD0}"/>
    <cellStyle name="Percent 2 6 2" xfId="58" xr:uid="{A4FE8CF1-76C1-47D9-8FF4-814AF1C53D37}"/>
    <cellStyle name="Percent 3" xfId="21" xr:uid="{57446299-8467-46D1-948F-4C90C33DBC2A}"/>
    <cellStyle name="Percent 3 2 4" xfId="24" xr:uid="{F07B71C8-9202-47EF-AAF2-5D0AE3DB2627}"/>
  </cellStyles>
  <dxfs count="15">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r>
              <a:rPr lang="en-GB"/>
              <a:t>45 year period NPV trend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n-US"/>
        </a:p>
      </c:txPr>
    </c:title>
    <c:autoTitleDeleted val="0"/>
    <c:plotArea>
      <c:layout/>
      <c:lineChart>
        <c:grouping val="standard"/>
        <c:varyColors val="0"/>
        <c:ser>
          <c:idx val="0"/>
          <c:order val="0"/>
          <c:tx>
            <c:strRef>
              <c:f>'Option summary'!$N$41</c:f>
              <c:strCache>
                <c:ptCount val="1"/>
                <c:pt idx="0">
                  <c:v>Tier 2 Compliant Replacement</c:v>
                </c:pt>
              </c:strCache>
            </c:strRef>
          </c:tx>
          <c:spPr>
            <a:ln w="28575" cap="rnd">
              <a:solidFill>
                <a:schemeClr val="accent1"/>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summary'!$O$41:$BG$41</c:f>
              <c:numCache>
                <c:formatCode>General</c:formatCode>
                <c:ptCount val="45"/>
                <c:pt idx="0">
                  <c:v>-0.54124251996265038</c:v>
                </c:pt>
                <c:pt idx="1">
                  <c:v>-1.0898344068049362</c:v>
                </c:pt>
                <c:pt idx="2">
                  <c:v>-1.6528455676466121</c:v>
                </c:pt>
                <c:pt idx="3">
                  <c:v>-2.2186871147527167</c:v>
                </c:pt>
                <c:pt idx="4">
                  <c:v>-2.7899129373031011</c:v>
                </c:pt>
                <c:pt idx="5">
                  <c:v>-2.8973207563760091</c:v>
                </c:pt>
                <c:pt idx="6">
                  <c:v>-2.996853333595058</c:v>
                </c:pt>
                <c:pt idx="7">
                  <c:v>-3.0903361315643751</c:v>
                </c:pt>
                <c:pt idx="8">
                  <c:v>-3.1784036188879869</c:v>
                </c:pt>
                <c:pt idx="9">
                  <c:v>-3.2612253571301064</c:v>
                </c:pt>
                <c:pt idx="10">
                  <c:v>-3.3393538298300474</c:v>
                </c:pt>
                <c:pt idx="11">
                  <c:v>-3.4129499605464826</c:v>
                </c:pt>
                <c:pt idx="12">
                  <c:v>-3.4824923305735829</c:v>
                </c:pt>
                <c:pt idx="13">
                  <c:v>-3.5481336406766846</c:v>
                </c:pt>
                <c:pt idx="14">
                  <c:v>-3.6102859982207063</c:v>
                </c:pt>
                <c:pt idx="15">
                  <c:v>-3.6690943305421682</c:v>
                </c:pt>
                <c:pt idx="16">
                  <c:v>-3.7249110833751105</c:v>
                </c:pt>
                <c:pt idx="17">
                  <c:v>-3.7778738761338864</c:v>
                </c:pt>
                <c:pt idx="18">
                  <c:v>-3.828281727728712</c:v>
                </c:pt>
                <c:pt idx="19">
                  <c:v>-3.8762654176041367</c:v>
                </c:pt>
                <c:pt idx="20">
                  <c:v>-3.9220762331800563</c:v>
                </c:pt>
                <c:pt idx="21">
                  <c:v>-3.9658385741108346</c:v>
                </c:pt>
                <c:pt idx="22">
                  <c:v>-4.0077611892794547</c:v>
                </c:pt>
                <c:pt idx="23">
                  <c:v>-4.047962543527615</c:v>
                </c:pt>
                <c:pt idx="24">
                  <c:v>-4.0866135736358649</c:v>
                </c:pt>
                <c:pt idx="25">
                  <c:v>-4.1238272342019462</c:v>
                </c:pt>
                <c:pt idx="26">
                  <c:v>-4.1597409442277993</c:v>
                </c:pt>
                <c:pt idx="27">
                  <c:v>-4.1932776052937708</c:v>
                </c:pt>
                <c:pt idx="28">
                  <c:v>-4.2245522080781059</c:v>
                </c:pt>
                <c:pt idx="29">
                  <c:v>-4.2537195545702504</c:v>
                </c:pt>
                <c:pt idx="30">
                  <c:v>-4.2808394556444638</c:v>
                </c:pt>
                <c:pt idx="31">
                  <c:v>-4.3061355953443003</c:v>
                </c:pt>
                <c:pt idx="32">
                  <c:v>-4.3296936194930913</c:v>
                </c:pt>
                <c:pt idx="33">
                  <c:v>-4.3515845876700912</c:v>
                </c:pt>
                <c:pt idx="34">
                  <c:v>-4.371920941715798</c:v>
                </c:pt>
                <c:pt idx="35">
                  <c:v>-4.3907349495976931</c:v>
                </c:pt>
                <c:pt idx="36">
                  <c:v>-4.4081007404572965</c:v>
                </c:pt>
                <c:pt idx="37">
                  <c:v>-4.4240844642284696</c:v>
                </c:pt>
                <c:pt idx="38">
                  <c:v>-4.4387498209088072</c:v>
                </c:pt>
                <c:pt idx="39">
                  <c:v>-4.4521863679449147</c:v>
                </c:pt>
                <c:pt idx="40">
                  <c:v>-4.4644286353216671</c:v>
                </c:pt>
                <c:pt idx="41">
                  <c:v>-4.4755331645711482</c:v>
                </c:pt>
                <c:pt idx="42">
                  <c:v>-4.4855586496618791</c:v>
                </c:pt>
                <c:pt idx="43">
                  <c:v>-4.49455714100172</c:v>
                </c:pt>
                <c:pt idx="44">
                  <c:v>-4.5025949168020443</c:v>
                </c:pt>
              </c:numCache>
            </c:numRef>
          </c:val>
          <c:smooth val="0"/>
          <c:extLst>
            <c:ext xmlns:c16="http://schemas.microsoft.com/office/drawing/2014/chart" uri="{C3380CC4-5D6E-409C-BE32-E72D297353CC}">
              <c16:uniqueId val="{00000000-02FD-4D11-BD6B-EFD51F726531}"/>
            </c:ext>
          </c:extLst>
        </c:ser>
        <c:ser>
          <c:idx val="1"/>
          <c:order val="1"/>
          <c:tx>
            <c:strRef>
              <c:f>'Option summary'!$N$42</c:f>
              <c:strCache>
                <c:ptCount val="1"/>
                <c:pt idx="0">
                  <c:v>LV OLTC Equipped Replacement</c:v>
                </c:pt>
              </c:strCache>
            </c:strRef>
          </c:tx>
          <c:spPr>
            <a:ln w="28575" cap="rnd">
              <a:solidFill>
                <a:schemeClr val="accent2"/>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summary'!$O$42:$BG$42</c:f>
              <c:numCache>
                <c:formatCode>General</c:formatCode>
                <c:ptCount val="45"/>
                <c:pt idx="0">
                  <c:v>-1.1182346445136648</c:v>
                </c:pt>
                <c:pt idx="1">
                  <c:v>-0.72673589380246995</c:v>
                </c:pt>
                <c:pt idx="2">
                  <c:v>1.0651733998855295</c:v>
                </c:pt>
                <c:pt idx="3">
                  <c:v>4.214182137120412</c:v>
                </c:pt>
                <c:pt idx="4">
                  <c:v>8.620674562962348</c:v>
                </c:pt>
                <c:pt idx="5">
                  <c:v>15.156756310104814</c:v>
                </c:pt>
                <c:pt idx="6">
                  <c:v>21.582083566988477</c:v>
                </c:pt>
                <c:pt idx="7">
                  <c:v>27.832672709160441</c:v>
                </c:pt>
                <c:pt idx="8">
                  <c:v>33.89697764699573</c:v>
                </c:pt>
                <c:pt idx="9">
                  <c:v>39.783724335927204</c:v>
                </c:pt>
                <c:pt idx="10">
                  <c:v>45.483909472872099</c:v>
                </c:pt>
                <c:pt idx="11">
                  <c:v>51.005626899748016</c:v>
                </c:pt>
                <c:pt idx="12">
                  <c:v>56.342103567374849</c:v>
                </c:pt>
                <c:pt idx="13">
                  <c:v>61.500822076138746</c:v>
                </c:pt>
                <c:pt idx="14">
                  <c:v>66.47695905159641</c:v>
                </c:pt>
                <c:pt idx="15">
                  <c:v>71.277408327548855</c:v>
                </c:pt>
                <c:pt idx="16">
                  <c:v>75.899044611409067</c:v>
                </c:pt>
                <c:pt idx="17">
                  <c:v>80.348196645780121</c:v>
                </c:pt>
                <c:pt idx="18">
                  <c:v>84.623211904677092</c:v>
                </c:pt>
                <c:pt idx="19">
                  <c:v>88.729878564410953</c:v>
                </c:pt>
                <c:pt idx="20">
                  <c:v>92.667815356455435</c:v>
                </c:pt>
                <c:pt idx="21">
                  <c:v>96.442294960710313</c:v>
                </c:pt>
                <c:pt idx="22">
                  <c:v>100.05402740899136</c:v>
                </c:pt>
                <c:pt idx="23">
                  <c:v>103.50779523670022</c:v>
                </c:pt>
                <c:pt idx="24">
                  <c:v>106.80523931609441</c:v>
                </c:pt>
                <c:pt idx="25">
                  <c:v>109.95067744631673</c:v>
                </c:pt>
                <c:pt idx="26">
                  <c:v>112.94653850512698</c:v>
                </c:pt>
                <c:pt idx="27">
                  <c:v>115.79788577101188</c:v>
                </c:pt>
                <c:pt idx="28">
                  <c:v>118.55716180431759</c:v>
                </c:pt>
                <c:pt idx="29">
                  <c:v>121.22543933678</c:v>
                </c:pt>
                <c:pt idx="30">
                  <c:v>123.80755523598583</c:v>
                </c:pt>
                <c:pt idx="31">
                  <c:v>126.31841896460843</c:v>
                </c:pt>
                <c:pt idx="32">
                  <c:v>128.75974707388283</c:v>
                </c:pt>
                <c:pt idx="33">
                  <c:v>131.1337029760044</c:v>
                </c:pt>
                <c:pt idx="34">
                  <c:v>133.4405137728765</c:v>
                </c:pt>
                <c:pt idx="35">
                  <c:v>135.68366140353106</c:v>
                </c:pt>
                <c:pt idx="36">
                  <c:v>137.86468049650244</c:v>
                </c:pt>
                <c:pt idx="37">
                  <c:v>139.98528949792251</c:v>
                </c:pt>
                <c:pt idx="38">
                  <c:v>142.047159281277</c:v>
                </c:pt>
                <c:pt idx="39">
                  <c:v>144.05070980789174</c:v>
                </c:pt>
                <c:pt idx="40">
                  <c:v>145.99856557293609</c:v>
                </c:pt>
                <c:pt idx="41">
                  <c:v>147.89227287622188</c:v>
                </c:pt>
                <c:pt idx="42">
                  <c:v>149.73315132309062</c:v>
                </c:pt>
                <c:pt idx="43">
                  <c:v>151.5226732081305</c:v>
                </c:pt>
                <c:pt idx="44">
                  <c:v>153.26157699956843</c:v>
                </c:pt>
              </c:numCache>
            </c:numRef>
          </c:val>
          <c:smooth val="0"/>
          <c:extLst>
            <c:ext xmlns:c16="http://schemas.microsoft.com/office/drawing/2014/chart" uri="{C3380CC4-5D6E-409C-BE32-E72D297353CC}">
              <c16:uniqueId val="{00000001-02FD-4D11-BD6B-EFD51F726531}"/>
            </c:ext>
          </c:extLst>
        </c:ser>
        <c:dLbls>
          <c:showLegendKey val="0"/>
          <c:showVal val="0"/>
          <c:showCatName val="0"/>
          <c:showSerName val="0"/>
          <c:showPercent val="0"/>
          <c:showBubbleSize val="0"/>
        </c:dLbls>
        <c:smooth val="0"/>
        <c:axId val="420655687"/>
        <c:axId val="420655031"/>
      </c:lineChart>
      <c:catAx>
        <c:axId val="420655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031"/>
        <c:crosses val="autoZero"/>
        <c:auto val="1"/>
        <c:lblAlgn val="ctr"/>
        <c:lblOffset val="100"/>
        <c:noMultiLvlLbl val="0"/>
      </c:catAx>
      <c:valAx>
        <c:axId val="420655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r>
              <a:rPr lang="en-GB"/>
              <a:t>Delta vs option of lowest</a:t>
            </a:r>
            <a:r>
              <a:rPr lang="en-GB" baseline="0"/>
              <a:t> initial outlay (</a:t>
            </a:r>
            <a:r>
              <a:rPr lang="en-GB" i="1" baseline="0"/>
              <a:t>Do Minimum</a:t>
            </a:r>
            <a:r>
              <a:rPr lang="en-GB" i="0" baseline="0"/>
              <a: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n-US"/>
        </a:p>
      </c:txPr>
    </c:title>
    <c:autoTitleDeleted val="0"/>
    <c:plotArea>
      <c:layout/>
      <c:lineChart>
        <c:grouping val="standard"/>
        <c:varyColors val="0"/>
        <c:ser>
          <c:idx val="0"/>
          <c:order val="0"/>
          <c:tx>
            <c:strRef>
              <c:f>'Option summary'!$N$47</c:f>
              <c:strCache>
                <c:ptCount val="1"/>
                <c:pt idx="0">
                  <c:v>Do Minimum (Tier 2 Compliant Replacement)</c:v>
                </c:pt>
              </c:strCache>
            </c:strRef>
          </c:tx>
          <c:spPr>
            <a:ln w="28575" cap="rnd">
              <a:solidFill>
                <a:schemeClr val="accent1"/>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summary'!$O$47:$BG$47</c:f>
              <c:numCache>
                <c:formatCode>General</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smooth val="0"/>
          <c:extLst>
            <c:ext xmlns:c16="http://schemas.microsoft.com/office/drawing/2014/chart" uri="{C3380CC4-5D6E-409C-BE32-E72D297353CC}">
              <c16:uniqueId val="{00000000-F115-4459-AED8-C21C0AF83C54}"/>
            </c:ext>
          </c:extLst>
        </c:ser>
        <c:ser>
          <c:idx val="1"/>
          <c:order val="1"/>
          <c:tx>
            <c:strRef>
              <c:f>'Option summary'!$N$48</c:f>
              <c:strCache>
                <c:ptCount val="1"/>
                <c:pt idx="0">
                  <c:v>LV OLTC Equipped Replacement</c:v>
                </c:pt>
              </c:strCache>
            </c:strRef>
          </c:tx>
          <c:spPr>
            <a:ln w="28575" cap="rnd">
              <a:solidFill>
                <a:schemeClr val="accent2"/>
              </a:solidFill>
              <a:round/>
            </a:ln>
            <a:effectLst/>
          </c:spPr>
          <c:marker>
            <c:symbol val="none"/>
          </c:marker>
          <c:cat>
            <c:numRef>
              <c:f>'Option summary'!$O$40:$BG$40</c:f>
              <c:numCache>
                <c:formatCode>General</c:formatCode>
                <c:ptCount val="45"/>
                <c:pt idx="0">
                  <c:v>2024</c:v>
                </c:pt>
                <c:pt idx="9">
                  <c:v>2033</c:v>
                </c:pt>
                <c:pt idx="19">
                  <c:v>2043</c:v>
                </c:pt>
                <c:pt idx="29">
                  <c:v>2053</c:v>
                </c:pt>
                <c:pt idx="44">
                  <c:v>2068</c:v>
                </c:pt>
              </c:numCache>
            </c:numRef>
          </c:cat>
          <c:val>
            <c:numRef>
              <c:f>'Option summary'!$O$48:$BG$48</c:f>
              <c:numCache>
                <c:formatCode>General</c:formatCode>
                <c:ptCount val="45"/>
                <c:pt idx="0">
                  <c:v>-0.57699212455101445</c:v>
                </c:pt>
                <c:pt idx="1">
                  <c:v>0.36309851300246621</c:v>
                </c:pt>
                <c:pt idx="2">
                  <c:v>2.7180189675321413</c:v>
                </c:pt>
                <c:pt idx="3">
                  <c:v>6.4328692518731287</c:v>
                </c:pt>
                <c:pt idx="4">
                  <c:v>11.41058750026545</c:v>
                </c:pt>
                <c:pt idx="5">
                  <c:v>18.054077066480822</c:v>
                </c:pt>
                <c:pt idx="6">
                  <c:v>24.578936900583535</c:v>
                </c:pt>
                <c:pt idx="7">
                  <c:v>30.923008840724815</c:v>
                </c:pt>
                <c:pt idx="8">
                  <c:v>37.075381265883713</c:v>
                </c:pt>
                <c:pt idx="9">
                  <c:v>43.044949693057312</c:v>
                </c:pt>
                <c:pt idx="10">
                  <c:v>48.823263302702145</c:v>
                </c:pt>
                <c:pt idx="11">
                  <c:v>54.4185768602945</c:v>
                </c:pt>
                <c:pt idx="12">
                  <c:v>59.824595897948434</c:v>
                </c:pt>
                <c:pt idx="13">
                  <c:v>65.048955716815428</c:v>
                </c:pt>
                <c:pt idx="14">
                  <c:v>70.087245049817113</c:v>
                </c:pt>
                <c:pt idx="15">
                  <c:v>74.946502658091021</c:v>
                </c:pt>
                <c:pt idx="16">
                  <c:v>79.623955694784172</c:v>
                </c:pt>
                <c:pt idx="17">
                  <c:v>84.126070521914002</c:v>
                </c:pt>
                <c:pt idx="18">
                  <c:v>88.4514936324058</c:v>
                </c:pt>
                <c:pt idx="19">
                  <c:v>92.606143982015084</c:v>
                </c:pt>
                <c:pt idx="20">
                  <c:v>96.589891589635485</c:v>
                </c:pt>
                <c:pt idx="21">
                  <c:v>100.40813353482115</c:v>
                </c:pt>
                <c:pt idx="22">
                  <c:v>104.06178859827081</c:v>
                </c:pt>
                <c:pt idx="23">
                  <c:v>107.55575778022784</c:v>
                </c:pt>
                <c:pt idx="24">
                  <c:v>110.89185288973027</c:v>
                </c:pt>
                <c:pt idx="25">
                  <c:v>114.07450468051867</c:v>
                </c:pt>
                <c:pt idx="26">
                  <c:v>117.10627944935479</c:v>
                </c:pt>
                <c:pt idx="27">
                  <c:v>119.99116337630565</c:v>
                </c:pt>
                <c:pt idx="28">
                  <c:v>122.7817140123957</c:v>
                </c:pt>
                <c:pt idx="29">
                  <c:v>125.47915889135025</c:v>
                </c:pt>
                <c:pt idx="30">
                  <c:v>128.0883946916303</c:v>
                </c:pt>
                <c:pt idx="31">
                  <c:v>130.62455455995271</c:v>
                </c:pt>
                <c:pt idx="32">
                  <c:v>133.08944069337593</c:v>
                </c:pt>
                <c:pt idx="33">
                  <c:v>135.48528756367449</c:v>
                </c:pt>
                <c:pt idx="34">
                  <c:v>137.81243471459229</c:v>
                </c:pt>
                <c:pt idx="35">
                  <c:v>140.07439635312875</c:v>
                </c:pt>
                <c:pt idx="36">
                  <c:v>142.27278123695973</c:v>
                </c:pt>
                <c:pt idx="37">
                  <c:v>144.40937396215097</c:v>
                </c:pt>
                <c:pt idx="38">
                  <c:v>146.48590910218581</c:v>
                </c:pt>
                <c:pt idx="39">
                  <c:v>148.50289617583664</c:v>
                </c:pt>
                <c:pt idx="40">
                  <c:v>150.46299420825775</c:v>
                </c:pt>
                <c:pt idx="41">
                  <c:v>152.36780604079303</c:v>
                </c:pt>
                <c:pt idx="42">
                  <c:v>154.21870997275249</c:v>
                </c:pt>
                <c:pt idx="43">
                  <c:v>156.01723034913221</c:v>
                </c:pt>
                <c:pt idx="44">
                  <c:v>157.76417191637049</c:v>
                </c:pt>
              </c:numCache>
            </c:numRef>
          </c:val>
          <c:smooth val="0"/>
          <c:extLst>
            <c:ext xmlns:c16="http://schemas.microsoft.com/office/drawing/2014/chart" uri="{C3380CC4-5D6E-409C-BE32-E72D297353CC}">
              <c16:uniqueId val="{00000001-F115-4459-AED8-C21C0AF83C54}"/>
            </c:ext>
          </c:extLst>
        </c:ser>
        <c:dLbls>
          <c:showLegendKey val="0"/>
          <c:showVal val="0"/>
          <c:showCatName val="0"/>
          <c:showSerName val="0"/>
          <c:showPercent val="0"/>
          <c:showBubbleSize val="0"/>
        </c:dLbls>
        <c:smooth val="0"/>
        <c:axId val="420655687"/>
        <c:axId val="420655031"/>
      </c:lineChart>
      <c:catAx>
        <c:axId val="420655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031"/>
        <c:crosses val="autoZero"/>
        <c:auto val="1"/>
        <c:lblAlgn val="ctr"/>
        <c:lblOffset val="100"/>
        <c:noMultiLvlLbl val="0"/>
      </c:catAx>
      <c:valAx>
        <c:axId val="420655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420655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r>
              <a:rPr lang="en-GB"/>
              <a:t>Expected benefits per option</a:t>
            </a:r>
            <a:r>
              <a:rPr lang="en-GB" baseline="0"/>
              <a:t> across 45 year horizon </a:t>
            </a:r>
            <a:r>
              <a:rPr lang="en-GB" i="1" baseline="0"/>
              <a:t>(discounted for time value of money)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n-US"/>
        </a:p>
      </c:txPr>
    </c:title>
    <c:autoTitleDeleted val="0"/>
    <c:plotArea>
      <c:layout/>
      <c:barChart>
        <c:barDir val="bar"/>
        <c:grouping val="stacked"/>
        <c:varyColors val="0"/>
        <c:ser>
          <c:idx val="0"/>
          <c:order val="0"/>
          <c:tx>
            <c:strRef>
              <c:f>'Option summary'!$O$61</c:f>
              <c:strCache>
                <c:ptCount val="1"/>
                <c:pt idx="0">
                  <c:v>Avoided DNO costs</c:v>
                </c:pt>
              </c:strCache>
            </c:strRef>
          </c:tx>
          <c:spPr>
            <a:solidFill>
              <a:schemeClr val="accent1"/>
            </a:solidFill>
            <a:ln>
              <a:noFill/>
            </a:ln>
            <a:effectLst/>
          </c:spPr>
          <c:invertIfNegative val="0"/>
          <c:cat>
            <c:strRef>
              <c:f>'Option summary'!$N$62:$N$63</c:f>
              <c:strCache>
                <c:ptCount val="2"/>
                <c:pt idx="0">
                  <c:v>Tier 2 Compliant Replacement</c:v>
                </c:pt>
                <c:pt idx="1">
                  <c:v>LV OLTC Equipped Replacement</c:v>
                </c:pt>
              </c:strCache>
            </c:strRef>
          </c:cat>
          <c:val>
            <c:numRef>
              <c:f>'Option summary'!$O$62:$O$63</c:f>
              <c:numCache>
                <c:formatCode>0.00</c:formatCode>
                <c:ptCount val="2"/>
                <c:pt idx="0">
                  <c:v>0</c:v>
                </c:pt>
                <c:pt idx="1">
                  <c:v>0</c:v>
                </c:pt>
              </c:numCache>
            </c:numRef>
          </c:val>
          <c:extLst>
            <c:ext xmlns:c16="http://schemas.microsoft.com/office/drawing/2014/chart" uri="{C3380CC4-5D6E-409C-BE32-E72D297353CC}">
              <c16:uniqueId val="{00000000-383B-4376-ADD7-A09D5D85B07B}"/>
            </c:ext>
          </c:extLst>
        </c:ser>
        <c:ser>
          <c:idx val="1"/>
          <c:order val="1"/>
          <c:tx>
            <c:strRef>
              <c:f>'Option summary'!$P$61</c:f>
              <c:strCache>
                <c:ptCount val="1"/>
                <c:pt idx="0">
                  <c:v>Losses</c:v>
                </c:pt>
              </c:strCache>
            </c:strRef>
          </c:tx>
          <c:spPr>
            <a:solidFill>
              <a:schemeClr val="accent2"/>
            </a:solidFill>
            <a:ln>
              <a:noFill/>
            </a:ln>
            <a:effectLst/>
          </c:spPr>
          <c:invertIfNegative val="0"/>
          <c:cat>
            <c:strRef>
              <c:f>'Option summary'!$N$62:$N$63</c:f>
              <c:strCache>
                <c:ptCount val="2"/>
                <c:pt idx="0">
                  <c:v>Tier 2 Compliant Replacement</c:v>
                </c:pt>
                <c:pt idx="1">
                  <c:v>LV OLTC Equipped Replacement</c:v>
                </c:pt>
              </c:strCache>
            </c:strRef>
          </c:cat>
          <c:val>
            <c:numRef>
              <c:f>'Option summary'!$P$62:$P$63</c:f>
              <c:numCache>
                <c:formatCode>0.00</c:formatCode>
                <c:ptCount val="2"/>
                <c:pt idx="0">
                  <c:v>1.5054698292709183</c:v>
                </c:pt>
                <c:pt idx="1">
                  <c:v>1.5054698292709183</c:v>
                </c:pt>
              </c:numCache>
            </c:numRef>
          </c:val>
          <c:extLst>
            <c:ext xmlns:c16="http://schemas.microsoft.com/office/drawing/2014/chart" uri="{C3380CC4-5D6E-409C-BE32-E72D297353CC}">
              <c16:uniqueId val="{00000001-383B-4376-ADD7-A09D5D85B07B}"/>
            </c:ext>
          </c:extLst>
        </c:ser>
        <c:ser>
          <c:idx val="2"/>
          <c:order val="2"/>
          <c:tx>
            <c:strRef>
              <c:f>'Option summary'!$Q$61</c:f>
              <c:strCache>
                <c:ptCount val="1"/>
                <c:pt idx="0">
                  <c:v>CO2 associated with Losses</c:v>
                </c:pt>
              </c:strCache>
            </c:strRef>
          </c:tx>
          <c:spPr>
            <a:solidFill>
              <a:schemeClr val="accent3"/>
            </a:solidFill>
            <a:ln>
              <a:noFill/>
            </a:ln>
            <a:effectLst/>
          </c:spPr>
          <c:invertIfNegative val="0"/>
          <c:cat>
            <c:strRef>
              <c:f>'Option summary'!$N$62:$N$63</c:f>
              <c:strCache>
                <c:ptCount val="2"/>
                <c:pt idx="0">
                  <c:v>Tier 2 Compliant Replacement</c:v>
                </c:pt>
                <c:pt idx="1">
                  <c:v>LV OLTC Equipped Replacement</c:v>
                </c:pt>
              </c:strCache>
            </c:strRef>
          </c:cat>
          <c:val>
            <c:numRef>
              <c:f>'Option summary'!$Q$62:$Q$63</c:f>
              <c:numCache>
                <c:formatCode>0.00</c:formatCode>
                <c:ptCount val="2"/>
                <c:pt idx="0">
                  <c:v>0.31084469648693108</c:v>
                </c:pt>
                <c:pt idx="1">
                  <c:v>0.31084469648693108</c:v>
                </c:pt>
              </c:numCache>
            </c:numRef>
          </c:val>
          <c:extLst>
            <c:ext xmlns:c16="http://schemas.microsoft.com/office/drawing/2014/chart" uri="{C3380CC4-5D6E-409C-BE32-E72D297353CC}">
              <c16:uniqueId val="{00000002-383B-4376-ADD7-A09D5D85B07B}"/>
            </c:ext>
          </c:extLst>
        </c:ser>
        <c:ser>
          <c:idx val="3"/>
          <c:order val="3"/>
          <c:tx>
            <c:strRef>
              <c:f>'Option summary'!$R$61</c:f>
              <c:strCache>
                <c:ptCount val="1"/>
                <c:pt idx="0">
                  <c:v>CI</c:v>
                </c:pt>
              </c:strCache>
            </c:strRef>
          </c:tx>
          <c:spPr>
            <a:solidFill>
              <a:schemeClr val="accent4"/>
            </a:solidFill>
            <a:ln>
              <a:noFill/>
            </a:ln>
            <a:effectLst/>
          </c:spPr>
          <c:invertIfNegative val="0"/>
          <c:cat>
            <c:strRef>
              <c:f>'Option summary'!$N$62:$N$63</c:f>
              <c:strCache>
                <c:ptCount val="2"/>
                <c:pt idx="0">
                  <c:v>Tier 2 Compliant Replacement</c:v>
                </c:pt>
                <c:pt idx="1">
                  <c:v>LV OLTC Equipped Replacement</c:v>
                </c:pt>
              </c:strCache>
            </c:strRef>
          </c:cat>
          <c:val>
            <c:numRef>
              <c:f>'Option summary'!$R$62:$R$63</c:f>
              <c:numCache>
                <c:formatCode>0.00</c:formatCode>
                <c:ptCount val="2"/>
                <c:pt idx="0">
                  <c:v>1.932093269477175E-2</c:v>
                </c:pt>
                <c:pt idx="1">
                  <c:v>1.932093269477175E-2</c:v>
                </c:pt>
              </c:numCache>
            </c:numRef>
          </c:val>
          <c:extLst>
            <c:ext xmlns:c16="http://schemas.microsoft.com/office/drawing/2014/chart" uri="{C3380CC4-5D6E-409C-BE32-E72D297353CC}">
              <c16:uniqueId val="{00000003-383B-4376-ADD7-A09D5D85B07B}"/>
            </c:ext>
          </c:extLst>
        </c:ser>
        <c:ser>
          <c:idx val="4"/>
          <c:order val="4"/>
          <c:tx>
            <c:strRef>
              <c:f>'Option summary'!$S$61</c:f>
              <c:strCache>
                <c:ptCount val="1"/>
                <c:pt idx="0">
                  <c:v>CML</c:v>
                </c:pt>
              </c:strCache>
            </c:strRef>
          </c:tx>
          <c:spPr>
            <a:solidFill>
              <a:schemeClr val="accent5"/>
            </a:solidFill>
            <a:ln>
              <a:noFill/>
            </a:ln>
            <a:effectLst/>
          </c:spPr>
          <c:invertIfNegative val="0"/>
          <c:cat>
            <c:strRef>
              <c:f>'Option summary'!$N$62:$N$63</c:f>
              <c:strCache>
                <c:ptCount val="2"/>
                <c:pt idx="0">
                  <c:v>Tier 2 Compliant Replacement</c:v>
                </c:pt>
                <c:pt idx="1">
                  <c:v>LV OLTC Equipped Replacement</c:v>
                </c:pt>
              </c:strCache>
            </c:strRef>
          </c:cat>
          <c:val>
            <c:numRef>
              <c:f>'Option summary'!$S$62:$S$63</c:f>
              <c:numCache>
                <c:formatCode>0.00</c:formatCode>
                <c:ptCount val="2"/>
                <c:pt idx="0">
                  <c:v>4.3425522293268827E-2</c:v>
                </c:pt>
                <c:pt idx="1">
                  <c:v>4.3425522293268827E-2</c:v>
                </c:pt>
              </c:numCache>
            </c:numRef>
          </c:val>
          <c:extLst>
            <c:ext xmlns:c16="http://schemas.microsoft.com/office/drawing/2014/chart" uri="{C3380CC4-5D6E-409C-BE32-E72D297353CC}">
              <c16:uniqueId val="{00000004-383B-4376-ADD7-A09D5D85B07B}"/>
            </c:ext>
          </c:extLst>
        </c:ser>
        <c:ser>
          <c:idx val="5"/>
          <c:order val="5"/>
          <c:tx>
            <c:strRef>
              <c:f>'Option summary'!$T$61</c:f>
              <c:strCache>
                <c:ptCount val="1"/>
                <c:pt idx="0">
                  <c:v>Change in emissions</c:v>
                </c:pt>
              </c:strCache>
            </c:strRef>
          </c:tx>
          <c:spPr>
            <a:solidFill>
              <a:schemeClr val="accent6"/>
            </a:solidFill>
            <a:ln>
              <a:noFill/>
            </a:ln>
            <a:effectLst/>
          </c:spPr>
          <c:invertIfNegative val="0"/>
          <c:cat>
            <c:strRef>
              <c:f>'Option summary'!$N$62:$N$63</c:f>
              <c:strCache>
                <c:ptCount val="2"/>
                <c:pt idx="0">
                  <c:v>Tier 2 Compliant Replacement</c:v>
                </c:pt>
                <c:pt idx="1">
                  <c:v>LV OLTC Equipped Replacement</c:v>
                </c:pt>
              </c:strCache>
            </c:strRef>
          </c:cat>
          <c:val>
            <c:numRef>
              <c:f>'Option summary'!$T$62:$T$63</c:f>
              <c:numCache>
                <c:formatCode>0.00</c:formatCode>
                <c:ptCount val="2"/>
                <c:pt idx="0">
                  <c:v>-0.14246414020022619</c:v>
                </c:pt>
                <c:pt idx="1">
                  <c:v>13.840262666662586</c:v>
                </c:pt>
              </c:numCache>
            </c:numRef>
          </c:val>
          <c:extLst>
            <c:ext xmlns:c16="http://schemas.microsoft.com/office/drawing/2014/chart" uri="{C3380CC4-5D6E-409C-BE32-E72D297353CC}">
              <c16:uniqueId val="{00000005-383B-4376-ADD7-A09D5D85B07B}"/>
            </c:ext>
          </c:extLst>
        </c:ser>
        <c:ser>
          <c:idx val="6"/>
          <c:order val="6"/>
          <c:tx>
            <c:strRef>
              <c:f>'Option summary'!$U$61</c:f>
              <c:strCache>
                <c:ptCount val="1"/>
                <c:pt idx="0">
                  <c:v>Fatality</c:v>
                </c:pt>
              </c:strCache>
            </c:strRef>
          </c:tx>
          <c:spPr>
            <a:solidFill>
              <a:schemeClr val="accent1">
                <a:lumMod val="60000"/>
              </a:schemeClr>
            </a:solidFill>
            <a:ln>
              <a:noFill/>
            </a:ln>
            <a:effectLst/>
          </c:spPr>
          <c:invertIfNegative val="0"/>
          <c:cat>
            <c:strRef>
              <c:f>'Option summary'!$N$62:$N$63</c:f>
              <c:strCache>
                <c:ptCount val="2"/>
                <c:pt idx="0">
                  <c:v>Tier 2 Compliant Replacement</c:v>
                </c:pt>
                <c:pt idx="1">
                  <c:v>LV OLTC Equipped Replacement</c:v>
                </c:pt>
              </c:strCache>
            </c:strRef>
          </c:cat>
          <c:val>
            <c:numRef>
              <c:f>'Option summary'!$U$62:$U$63</c:f>
              <c:numCache>
                <c:formatCode>0.00</c:formatCode>
                <c:ptCount val="2"/>
                <c:pt idx="0">
                  <c:v>3.7684344943138229E-2</c:v>
                </c:pt>
                <c:pt idx="1">
                  <c:v>3.7684344943138229E-2</c:v>
                </c:pt>
              </c:numCache>
            </c:numRef>
          </c:val>
          <c:extLst>
            <c:ext xmlns:c16="http://schemas.microsoft.com/office/drawing/2014/chart" uri="{C3380CC4-5D6E-409C-BE32-E72D297353CC}">
              <c16:uniqueId val="{00000006-383B-4376-ADD7-A09D5D85B07B}"/>
            </c:ext>
          </c:extLst>
        </c:ser>
        <c:ser>
          <c:idx val="7"/>
          <c:order val="7"/>
          <c:tx>
            <c:strRef>
              <c:f>'Option summary'!$V$61</c:f>
              <c:strCache>
                <c:ptCount val="1"/>
                <c:pt idx="0">
                  <c:v>Major Injury</c:v>
                </c:pt>
              </c:strCache>
            </c:strRef>
          </c:tx>
          <c:spPr>
            <a:solidFill>
              <a:schemeClr val="accent2">
                <a:lumMod val="60000"/>
              </a:schemeClr>
            </a:solidFill>
            <a:ln>
              <a:noFill/>
            </a:ln>
            <a:effectLst/>
          </c:spPr>
          <c:invertIfNegative val="0"/>
          <c:cat>
            <c:strRef>
              <c:f>'Option summary'!$N$62:$N$63</c:f>
              <c:strCache>
                <c:ptCount val="2"/>
                <c:pt idx="0">
                  <c:v>Tier 2 Compliant Replacement</c:v>
                </c:pt>
                <c:pt idx="1">
                  <c:v>LV OLTC Equipped Replacement</c:v>
                </c:pt>
              </c:strCache>
            </c:strRef>
          </c:cat>
          <c:val>
            <c:numRef>
              <c:f>'Option summary'!$V$62:$V$63</c:f>
              <c:numCache>
                <c:formatCode>0.00</c:formatCode>
                <c:ptCount val="2"/>
                <c:pt idx="0">
                  <c:v>0</c:v>
                </c:pt>
                <c:pt idx="1">
                  <c:v>0</c:v>
                </c:pt>
              </c:numCache>
            </c:numRef>
          </c:val>
          <c:extLst>
            <c:ext xmlns:c16="http://schemas.microsoft.com/office/drawing/2014/chart" uri="{C3380CC4-5D6E-409C-BE32-E72D297353CC}">
              <c16:uniqueId val="{00000007-383B-4376-ADD7-A09D5D85B07B}"/>
            </c:ext>
          </c:extLst>
        </c:ser>
        <c:ser>
          <c:idx val="8"/>
          <c:order val="8"/>
          <c:tx>
            <c:strRef>
              <c:f>'Option summary'!$W$61</c:f>
              <c:strCache>
                <c:ptCount val="1"/>
                <c:pt idx="0">
                  <c:v>Oil Leakage</c:v>
                </c:pt>
              </c:strCache>
            </c:strRef>
          </c:tx>
          <c:spPr>
            <a:solidFill>
              <a:schemeClr val="accent3">
                <a:lumMod val="60000"/>
              </a:schemeClr>
            </a:solidFill>
            <a:ln>
              <a:noFill/>
            </a:ln>
            <a:effectLst/>
          </c:spPr>
          <c:invertIfNegative val="0"/>
          <c:cat>
            <c:strRef>
              <c:f>'Option summary'!$N$62:$N$63</c:f>
              <c:strCache>
                <c:ptCount val="2"/>
                <c:pt idx="0">
                  <c:v>Tier 2 Compliant Replacement</c:v>
                </c:pt>
                <c:pt idx="1">
                  <c:v>LV OLTC Equipped Replacement</c:v>
                </c:pt>
              </c:strCache>
            </c:strRef>
          </c:cat>
          <c:val>
            <c:numRef>
              <c:f>'Option summary'!$W$62:$W$63</c:f>
              <c:numCache>
                <c:formatCode>0.00</c:formatCode>
                <c:ptCount val="2"/>
                <c:pt idx="0">
                  <c:v>7.8733259395086561E-2</c:v>
                </c:pt>
                <c:pt idx="1">
                  <c:v>7.8733259395086561E-2</c:v>
                </c:pt>
              </c:numCache>
            </c:numRef>
          </c:val>
          <c:extLst>
            <c:ext xmlns:c16="http://schemas.microsoft.com/office/drawing/2014/chart" uri="{C3380CC4-5D6E-409C-BE32-E72D297353CC}">
              <c16:uniqueId val="{00000008-383B-4376-ADD7-A09D5D85B07B}"/>
            </c:ext>
          </c:extLst>
        </c:ser>
        <c:dLbls>
          <c:showLegendKey val="0"/>
          <c:showVal val="0"/>
          <c:showCatName val="0"/>
          <c:showSerName val="0"/>
          <c:showPercent val="0"/>
          <c:showBubbleSize val="0"/>
        </c:dLbls>
        <c:gapWidth val="150"/>
        <c:overlap val="100"/>
        <c:axId val="1052398928"/>
        <c:axId val="1052404504"/>
      </c:barChart>
      <c:catAx>
        <c:axId val="1052398928"/>
        <c:scaling>
          <c:orientation val="minMax"/>
        </c:scaling>
        <c:delete val="0"/>
        <c:axPos val="l"/>
        <c:numFmt formatCode="General" sourceLinked="1"/>
        <c:majorTickMark val="none"/>
        <c:minorTickMark val="none"/>
        <c:tickLblPos val="low"/>
        <c:spPr>
          <a:noFill/>
          <a:ln w="1587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1052404504"/>
        <c:crosses val="autoZero"/>
        <c:auto val="1"/>
        <c:lblAlgn val="ctr"/>
        <c:lblOffset val="100"/>
        <c:noMultiLvlLbl val="0"/>
      </c:catAx>
      <c:valAx>
        <c:axId val="10524045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r>
                  <a:rPr lang="en-GB"/>
                  <a:t>£m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title>
        <c:numFmt formatCode="&quot;£&quot;#,##0.00_);[Red]\(&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1052398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J$12"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33</xdr:row>
      <xdr:rowOff>0</xdr:rowOff>
    </xdr:from>
    <xdr:to>
      <xdr:col>4</xdr:col>
      <xdr:colOff>700765</xdr:colOff>
      <xdr:row>56</xdr:row>
      <xdr:rowOff>133352</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705971</xdr:colOff>
      <xdr:row>33</xdr:row>
      <xdr:rowOff>0</xdr:rowOff>
    </xdr:from>
    <xdr:to>
      <xdr:col>13</xdr:col>
      <xdr:colOff>151677</xdr:colOff>
      <xdr:row>56</xdr:row>
      <xdr:rowOff>133352</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60</xdr:row>
      <xdr:rowOff>0</xdr:rowOff>
    </xdr:from>
    <xdr:to>
      <xdr:col>5</xdr:col>
      <xdr:colOff>638735</xdr:colOff>
      <xdr:row>85</xdr:row>
      <xdr:rowOff>10086</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11</xdr:row>
          <xdr:rowOff>12700</xdr:rowOff>
        </xdr:from>
        <xdr:to>
          <xdr:col>9</xdr:col>
          <xdr:colOff>1670050</xdr:colOff>
          <xdr:row>12</xdr:row>
          <xdr:rowOff>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400-000009AC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G/Transmission/Transmission_Price_Controls_Lib/Regulatory_Reporting/RRP_2010/Transmission%20PCRRP%20tables_SPTL_200910%20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fgemcloud.sharepoint.com/sites/PC/Shared%20Documents/Electricity%20Distribution/ED2%20Business%20Plan%20Data%20Templates/BPDT%20Data%20Template/BPDT%20Final/riio-ed2_draft_business_plan_data_templates_v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fgemcloud.sharepoint.com/Users/viswanathd/Downloads/riio-ed2_draft_business_plan_data_templates_v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B74505/Documents/CBAs/308_SEPD_NLR_HV_TRAN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 val="Maximo Workload"/>
      <sheetName val="Costs_AfterRule2"/>
      <sheetName val="Valuation worksheet"/>
      <sheetName val="Inp_DataHub_Costs"/>
      <sheetName val="Inp_DataHub_Volumes"/>
      <sheetName val="Inp_BPDT"/>
      <sheetName val="Inp_BPDT_Re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CKET"/>
      <sheetName val="SUN"/>
      <sheetName val="FF 02"/>
      <sheetName val="FF 03"/>
      <sheetName val="Graphs"/>
      <sheetName val="Lists"/>
      <sheetName val="dropdowns"/>
      <sheetName val="FF_02"/>
      <sheetName val="FF_03"/>
      <sheetName val="Universal data"/>
    </sheetNames>
    <sheetDataSet>
      <sheetData sheetId="0"/>
      <sheetData sheetId="1"/>
      <sheetData sheetId="2"/>
      <sheetData sheetId="3"/>
      <sheetData sheetId="4"/>
      <sheetData sheetId="5"/>
      <sheetData sheetId="6" refreshError="1"/>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 val="ADMIN"/>
      <sheetName val="Income_collected"/>
      <sheetName val="Opex_subjective"/>
      <sheetName val="Capex_Comp"/>
      <sheetName val="Capex_Comparators_FOC"/>
      <sheetName val="Incentive_Forecast"/>
      <sheetName val="Opex_Comparators-sensitivities"/>
      <sheetName val="Opex_Objective_YTD"/>
      <sheetName val="Opex_by_FOC"/>
      <sheetName val="Opex_Trend_&amp;_MAT"/>
      <sheetName val="Incentive_Graphs"/>
      <sheetName val="Opex_Objective_Discrete_Mths"/>
      <sheetName val="Manpower_Summary"/>
      <sheetName val="Opex_Subj_by_Mth"/>
      <sheetName val="Opex_Objective_Mth"/>
      <sheetName val="By_Account_Code"/>
      <sheetName val="By_Business_Unit"/>
      <sheetName val="ETO_Capx"/>
      <sheetName val="ESO_Capx"/>
      <sheetName val="GAS_SO_Capx"/>
      <sheetName val="GAS_TO_Capx_"/>
      <sheetName val="Range_Names"/>
      <sheetName val="Graphs"/>
      <sheetName val="Working 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 val="3_Year_ROIC_Trees"/>
      <sheetName val="5_Year_ROIC_Trees"/>
      <sheetName val="Cost_of_Debt_(Industrial)"/>
      <sheetName val="IBES_Estimates"/>
      <sheetName val="Risk-Free_Rate"/>
      <sheetName val="Operating_Leases"/>
      <sheetName val="ABS_(Adjusted)"/>
      <sheetName val="ABS_(2)"/>
      <sheetName val="AHMY_(Adjusted)"/>
      <sheetName val="AHMY_(2)"/>
      <sheetName val="BJ_(Adjusted)"/>
      <sheetName val="BJ_(2)"/>
      <sheetName val="CAUFM_(Adjusted)_"/>
      <sheetName val="CAUFM_(2)"/>
      <sheetName val="COST_(Adjusted)"/>
      <sheetName val="COST_(2)"/>
      <sheetName val="DEFI_(Adjusted)_"/>
      <sheetName val="DEFI_(2)"/>
      <sheetName val="GAP_(Adjusted)_"/>
      <sheetName val="GAP_(2)"/>
      <sheetName val="KM_(Adjusted)"/>
      <sheetName val="KM_(2)"/>
      <sheetName val="KR_(Adjusted)"/>
      <sheetName val="KR_(2)"/>
      <sheetName val="IMKTA_(Adjusted)_"/>
      <sheetName val="IMKTA_(2)"/>
      <sheetName val="METOL_(Adjusted)"/>
      <sheetName val="METOL_(2)"/>
      <sheetName val="PUSH_(Adjusted)"/>
      <sheetName val="PUSH_(2)"/>
      <sheetName val="RDK_(Adjusted)"/>
      <sheetName val="RDK_(2)"/>
      <sheetName val="SAGFO_(Adjusted)_"/>
      <sheetName val="SAGFO_(2)"/>
      <sheetName val="SVU_(Adjusted)"/>
      <sheetName val="SVU_(2)"/>
      <sheetName val="SWY_(Adjusted)"/>
      <sheetName val="SWY_(2)"/>
      <sheetName val="TEPH_(Adjusted)_"/>
      <sheetName val="TEPH_(2)"/>
      <sheetName val="WIN_(Adjusted)"/>
      <sheetName val="WIN_(2)"/>
      <sheetName val="WMK_(Adjusted)"/>
      <sheetName val="WMK_(2)"/>
      <sheetName val="WMT_(Adjusted)"/>
      <sheetName val="WMT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OERPE1 - RPEs and OE"/>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refreshError="1"/>
      <sheetData sheetId="164"/>
      <sheetData sheetId="165" refreshError="1"/>
      <sheetData sheetId="1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RPEs and Ongoing Efficiency"/>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 val="Cov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Guidance"/>
      <sheetName val="Option summary"/>
      <sheetName val="Fixed Data"/>
      <sheetName val="Fixed Data - Inflation"/>
      <sheetName val="Risk Register"/>
      <sheetName val="Baseline Scenario"/>
      <sheetName val="Workings baseline"/>
      <sheetName val="Option 1"/>
      <sheetName val="Workings 1"/>
      <sheetName val="Option 2"/>
      <sheetName val="Workings 2"/>
      <sheetName val="Option 3"/>
      <sheetName val="Workings 3"/>
      <sheetName val="Option 4"/>
      <sheetName val="Workings 4"/>
      <sheetName val="Option 5"/>
      <sheetName val="Workings 5"/>
    </sheetNames>
    <sheetDataSet>
      <sheetData sheetId="0" refreshError="1"/>
      <sheetData sheetId="1" refreshError="1"/>
      <sheetData sheetId="2" refreshError="1"/>
      <sheetData sheetId="3" refreshError="1"/>
      <sheetData sheetId="4">
        <row r="22">
          <cell r="H22">
            <v>0.228634</v>
          </cell>
          <cell r="I22">
            <v>0.22022500000000003</v>
          </cell>
          <cell r="J22">
            <v>0.21181600000000003</v>
          </cell>
          <cell r="K22">
            <v>0.20340700000000003</v>
          </cell>
          <cell r="L22">
            <v>0.19499800000000006</v>
          </cell>
          <cell r="M22">
            <v>0.18658900000000006</v>
          </cell>
          <cell r="N22">
            <v>0.17818000000000006</v>
          </cell>
          <cell r="O22">
            <v>0.16977100000000006</v>
          </cell>
          <cell r="P22">
            <v>0.16136200000000009</v>
          </cell>
          <cell r="Q22">
            <v>0.15295300000000009</v>
          </cell>
          <cell r="R22">
            <v>0.14454400000000009</v>
          </cell>
          <cell r="S22">
            <v>0.13613500000000012</v>
          </cell>
          <cell r="T22">
            <v>0.12772600000000012</v>
          </cell>
          <cell r="U22">
            <v>0.11931700000000012</v>
          </cell>
          <cell r="V22">
            <v>0.11090800000000013</v>
          </cell>
          <cell r="W22">
            <v>0.10249900000000013</v>
          </cell>
          <cell r="X22">
            <v>9.4090000000000146E-2</v>
          </cell>
          <cell r="Y22">
            <v>8.568100000000016E-2</v>
          </cell>
          <cell r="Z22">
            <v>7.727200000000016E-2</v>
          </cell>
          <cell r="AA22">
            <v>6.8863000000000174E-2</v>
          </cell>
          <cell r="AB22">
            <v>6.0454000000000174E-2</v>
          </cell>
          <cell r="AC22">
            <v>5.2045000000000174E-2</v>
          </cell>
          <cell r="AD22">
            <v>4.3636000000000175E-2</v>
          </cell>
          <cell r="AE22">
            <v>3.5227000000000175E-2</v>
          </cell>
          <cell r="AF22">
            <v>2.6818000000000175E-2</v>
          </cell>
          <cell r="AG22">
            <v>1.8409000000000175E-2</v>
          </cell>
          <cell r="AH22">
            <v>0.01</v>
          </cell>
          <cell r="AI22">
            <v>0.01</v>
          </cell>
          <cell r="AJ22">
            <v>0.01</v>
          </cell>
          <cell r="AK22">
            <v>0.01</v>
          </cell>
          <cell r="AL22">
            <v>0.01</v>
          </cell>
          <cell r="AM22">
            <v>0.01</v>
          </cell>
          <cell r="AN22">
            <v>0.01</v>
          </cell>
          <cell r="AO22">
            <v>0.01</v>
          </cell>
          <cell r="AP22">
            <v>0.01</v>
          </cell>
          <cell r="AQ22">
            <v>0.01</v>
          </cell>
          <cell r="AR22">
            <v>0.01</v>
          </cell>
          <cell r="AS22">
            <v>0.01</v>
          </cell>
          <cell r="AT22">
            <v>0.01</v>
          </cell>
          <cell r="AU22">
            <v>0.01</v>
          </cell>
          <cell r="AV22">
            <v>0.01</v>
          </cell>
          <cell r="AW22">
            <v>0.01</v>
          </cell>
          <cell r="AX22">
            <v>0.01</v>
          </cell>
          <cell r="AY22">
            <v>0.01</v>
          </cell>
          <cell r="AZ22">
            <v>0.01</v>
          </cell>
          <cell r="BA22">
            <v>0.01</v>
          </cell>
          <cell r="BB22">
            <v>0.01</v>
          </cell>
          <cell r="BC22">
            <v>0.01</v>
          </cell>
        </row>
      </sheetData>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uk/government/publications/updated-short-term-traded-carbon-values-used-for-uk-policy-appraisal-2018" TargetMode="External"/><Relationship Id="rId13" Type="http://schemas.openxmlformats.org/officeDocument/2006/relationships/ctrlProp" Target="../ctrlProps/ctrlProp1.xml"/><Relationship Id="rId3" Type="http://schemas.openxmlformats.org/officeDocument/2006/relationships/hyperlink" Target="https://assets.publishing.service.gov.uk/government/uploads/system/uploads/attachment_data/file/685912/Discount_Factors.xlsx" TargetMode="External"/><Relationship Id="rId7" Type="http://schemas.openxmlformats.org/officeDocument/2006/relationships/hyperlink" Target="https://www.gov.uk/carbon-valuation" TargetMode="External"/><Relationship Id="rId12" Type="http://schemas.openxmlformats.org/officeDocument/2006/relationships/vmlDrawing" Target="../drawings/vmlDrawing1.vml"/><Relationship Id="rId2" Type="http://schemas.openxmlformats.org/officeDocument/2006/relationships/hyperlink" Target="https://assets.publishing.service.gov.uk/government/uploads/system/uploads/attachment_data/file/685912/Discount_Factors.xlsx" TargetMode="External"/><Relationship Id="rId1" Type="http://schemas.openxmlformats.org/officeDocument/2006/relationships/hyperlink" Target="https://assets.publishing.service.gov.uk/government/uploads/system/uploads/attachment_data/file/685903/The_Green_Book.pdf" TargetMode="External"/><Relationship Id="rId6" Type="http://schemas.openxmlformats.org/officeDocument/2006/relationships/hyperlink" Target="http://www.hse.gov.uk/statistics/cost.htm" TargetMode="External"/><Relationship Id="rId11" Type="http://schemas.openxmlformats.org/officeDocument/2006/relationships/drawing" Target="../drawings/drawing2.xml"/><Relationship Id="rId5" Type="http://schemas.openxmlformats.org/officeDocument/2006/relationships/hyperlink" Target="http://www.hse.gov.uk/economics/eauappraisal.htm" TargetMode="External"/><Relationship Id="rId10" Type="http://schemas.openxmlformats.org/officeDocument/2006/relationships/printerSettings" Target="../printerSettings/printerSettings4.bin"/><Relationship Id="rId4" Type="http://schemas.openxmlformats.org/officeDocument/2006/relationships/hyperlink" Target="https://assets.publishing.service.gov.uk/government/uploads/system/uploads/attachment_data/file/685912/Discount_Factors.xlsx" TargetMode="External"/><Relationship Id="rId9" Type="http://schemas.openxmlformats.org/officeDocument/2006/relationships/hyperlink" Target="https://www.gov.uk/government/publications/guidance-on-estimating-carbon-values-beyond-2050-an-interim-approach" TargetMode="External"/><Relationship Id="rId1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8CEA-EDD0-4203-955F-381262AF09F5}">
  <sheetPr>
    <pageSetUpPr autoPageBreaks="0"/>
  </sheetPr>
  <dimension ref="A1:H91"/>
  <sheetViews>
    <sheetView showGridLines="0" zoomScale="70" zoomScaleNormal="70" workbookViewId="0">
      <selection activeCell="B5" sqref="B5"/>
    </sheetView>
  </sheetViews>
  <sheetFormatPr defaultColWidth="9.1796875" defaultRowHeight="13.5"/>
  <cols>
    <col min="1" max="1" width="64.81640625" style="62" customWidth="1"/>
    <col min="2" max="2" width="40.81640625" style="62" bestFit="1" customWidth="1"/>
    <col min="3" max="16384" width="9.1796875" style="62"/>
  </cols>
  <sheetData>
    <row r="1" spans="1:2" s="63" customFormat="1" ht="24.5">
      <c r="A1" s="127" t="s">
        <v>0</v>
      </c>
      <c r="B1" s="127"/>
    </row>
    <row r="2" spans="1:2" s="63" customFormat="1" ht="24.5">
      <c r="A2" s="127"/>
      <c r="B2" s="127"/>
    </row>
    <row r="3" spans="1:2" s="75" customFormat="1" ht="24.5">
      <c r="A3" s="128"/>
      <c r="B3" s="128"/>
    </row>
    <row r="4" spans="1:2" s="75" customFormat="1" ht="24.5">
      <c r="A4" s="128" t="s">
        <v>1</v>
      </c>
      <c r="B4" s="138">
        <v>9</v>
      </c>
    </row>
    <row r="5" spans="1:2" s="74" customFormat="1" ht="24.5">
      <c r="A5" s="128"/>
      <c r="B5" s="128"/>
    </row>
    <row r="6" spans="1:2" ht="15" customHeight="1"/>
    <row r="7" spans="1:2" ht="19.5">
      <c r="A7" s="76" t="s">
        <v>2</v>
      </c>
    </row>
    <row r="8" spans="1:2" ht="20" thickBot="1">
      <c r="A8" s="77"/>
    </row>
    <row r="9" spans="1:2" ht="197.25" customHeight="1" thickBot="1">
      <c r="A9" s="323" t="s">
        <v>3</v>
      </c>
      <c r="B9" s="324"/>
    </row>
    <row r="76" spans="1:8">
      <c r="A76" s="78"/>
      <c r="B76" s="79"/>
      <c r="C76" s="78"/>
      <c r="D76" s="78"/>
      <c r="E76" s="78"/>
      <c r="F76" s="78"/>
      <c r="G76" s="78"/>
      <c r="H76" s="78"/>
    </row>
    <row r="77" spans="1:8">
      <c r="A77" s="80"/>
      <c r="B77" s="79"/>
      <c r="C77" s="78"/>
      <c r="D77" s="78"/>
      <c r="E77" s="78"/>
      <c r="F77" s="78"/>
      <c r="G77" s="78"/>
      <c r="H77" s="78"/>
    </row>
    <row r="78" spans="1:8">
      <c r="A78" s="78"/>
      <c r="B78" s="79"/>
      <c r="C78" s="81"/>
      <c r="D78" s="78"/>
      <c r="E78" s="78"/>
      <c r="F78" s="78"/>
      <c r="G78" s="78"/>
      <c r="H78" s="78"/>
    </row>
    <row r="79" spans="1:8">
      <c r="A79" s="78"/>
      <c r="B79" s="79"/>
      <c r="C79" s="81"/>
      <c r="D79" s="78"/>
      <c r="E79" s="78"/>
      <c r="F79" s="78"/>
      <c r="G79" s="78"/>
      <c r="H79" s="78"/>
    </row>
    <row r="80" spans="1:8">
      <c r="A80" s="78"/>
      <c r="B80" s="79"/>
      <c r="C80" s="81"/>
      <c r="D80" s="78"/>
      <c r="E80" s="78"/>
      <c r="F80" s="78"/>
      <c r="G80" s="78"/>
      <c r="H80" s="78"/>
    </row>
    <row r="81" spans="1:8">
      <c r="A81" s="78"/>
      <c r="B81" s="79"/>
      <c r="C81" s="81"/>
      <c r="D81" s="78"/>
      <c r="E81" s="78"/>
      <c r="F81" s="78"/>
      <c r="G81" s="78"/>
      <c r="H81" s="78"/>
    </row>
    <row r="82" spans="1:8">
      <c r="A82" s="78"/>
      <c r="B82" s="79"/>
      <c r="C82" s="81"/>
      <c r="D82" s="78"/>
      <c r="E82" s="78"/>
      <c r="F82" s="78"/>
      <c r="G82" s="78"/>
      <c r="H82" s="78"/>
    </row>
    <row r="83" spans="1:8">
      <c r="A83" s="78"/>
      <c r="B83" s="79"/>
      <c r="C83" s="81"/>
      <c r="D83" s="78"/>
      <c r="E83" s="78"/>
      <c r="F83" s="78"/>
      <c r="G83" s="78"/>
      <c r="H83" s="78"/>
    </row>
    <row r="84" spans="1:8">
      <c r="A84" s="78"/>
      <c r="B84" s="79"/>
      <c r="C84" s="81"/>
      <c r="D84" s="78"/>
      <c r="E84" s="78"/>
      <c r="F84" s="78"/>
      <c r="G84" s="78"/>
      <c r="H84" s="78"/>
    </row>
    <row r="85" spans="1:8">
      <c r="A85" s="78"/>
      <c r="B85" s="79"/>
      <c r="C85" s="81"/>
      <c r="D85" s="78"/>
      <c r="E85" s="78"/>
      <c r="F85" s="78"/>
      <c r="G85" s="78"/>
      <c r="H85" s="78"/>
    </row>
    <row r="86" spans="1:8">
      <c r="A86" s="78"/>
      <c r="B86" s="79"/>
      <c r="C86" s="81"/>
      <c r="D86" s="78"/>
      <c r="E86" s="78"/>
      <c r="F86" s="78"/>
      <c r="G86" s="78"/>
      <c r="H86" s="78"/>
    </row>
    <row r="87" spans="1:8">
      <c r="A87" s="78"/>
      <c r="B87" s="79"/>
      <c r="C87" s="81"/>
      <c r="D87" s="78"/>
      <c r="E87" s="78"/>
      <c r="F87" s="78"/>
      <c r="G87" s="78"/>
      <c r="H87" s="78"/>
    </row>
    <row r="88" spans="1:8">
      <c r="A88" s="78"/>
      <c r="B88" s="79"/>
      <c r="C88" s="81"/>
      <c r="D88" s="78"/>
      <c r="E88" s="78"/>
      <c r="F88" s="78"/>
      <c r="G88" s="78"/>
      <c r="H88" s="78"/>
    </row>
    <row r="89" spans="1:8">
      <c r="A89" s="78"/>
      <c r="B89" s="79"/>
      <c r="C89" s="81"/>
      <c r="D89" s="78"/>
      <c r="E89" s="78"/>
      <c r="F89" s="78"/>
      <c r="G89" s="78"/>
      <c r="H89" s="78"/>
    </row>
    <row r="90" spans="1:8">
      <c r="A90" s="78"/>
      <c r="B90" s="79"/>
      <c r="C90" s="81"/>
      <c r="D90" s="78"/>
      <c r="E90" s="78"/>
      <c r="F90" s="78"/>
      <c r="G90" s="78"/>
      <c r="H90" s="78"/>
    </row>
    <row r="91" spans="1:8">
      <c r="A91" s="78"/>
      <c r="B91" s="79"/>
      <c r="C91" s="78"/>
      <c r="D91" s="78"/>
      <c r="E91" s="78"/>
      <c r="F91" s="78"/>
      <c r="G91" s="78"/>
      <c r="H91" s="78"/>
    </row>
  </sheetData>
  <mergeCells count="1">
    <mergeCell ref="A9:B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CAF5-78EF-48E1-B5FD-B2EE564357D8}">
  <dimension ref="A1:BL258"/>
  <sheetViews>
    <sheetView topLeftCell="A29" zoomScale="70" zoomScaleNormal="70" workbookViewId="0">
      <selection activeCell="F92" sqref="F92"/>
    </sheetView>
  </sheetViews>
  <sheetFormatPr defaultColWidth="9.1796875" defaultRowHeight="16" outlineLevelRow="1"/>
  <cols>
    <col min="1" max="1" width="11.1796875" style="1" customWidth="1"/>
    <col min="2" max="2" width="37" style="1" customWidth="1"/>
    <col min="3" max="3" width="31.1796875" style="1" customWidth="1"/>
    <col min="4" max="4" width="25.1796875" style="1" customWidth="1"/>
    <col min="5" max="5" width="11" style="1" customWidth="1"/>
    <col min="6" max="6" width="10.453125" style="1" customWidth="1"/>
    <col min="7" max="7" width="8.81640625" style="1" customWidth="1"/>
    <col min="8" max="8" width="9.81640625" style="1" customWidth="1"/>
    <col min="9" max="32" width="8.81640625" style="1" customWidth="1"/>
    <col min="33" max="33" width="8.81640625" style="9" customWidth="1"/>
    <col min="34" max="37" width="8.81640625" style="1" customWidth="1"/>
    <col min="38" max="38" width="8.81640625" style="9" customWidth="1"/>
    <col min="39" max="42" width="8.81640625" style="1" customWidth="1"/>
    <col min="43" max="43" width="8.81640625" style="9" customWidth="1"/>
    <col min="44" max="47" width="8.81640625" style="1" customWidth="1"/>
    <col min="48" max="48" width="8.81640625" style="9" customWidth="1"/>
    <col min="49" max="51" width="8.81640625" style="1" customWidth="1"/>
    <col min="52" max="52" width="8.81640625" style="9" customWidth="1"/>
    <col min="53" max="53" width="8.81640625" style="1" customWidth="1"/>
    <col min="54" max="54" width="9.81640625" style="1" bestFit="1" customWidth="1"/>
    <col min="55" max="56" width="9.1796875" style="1" bestFit="1" customWidth="1"/>
    <col min="57" max="57" width="9.1796875" style="9" customWidth="1"/>
    <col min="58" max="58" width="9.1796875" style="1" bestFit="1" customWidth="1"/>
    <col min="59" max="61" width="9.81640625" style="1" bestFit="1" customWidth="1"/>
    <col min="62" max="62" width="9.81640625" style="9" customWidth="1"/>
    <col min="63" max="16384" width="9.1796875" style="1"/>
  </cols>
  <sheetData>
    <row r="1" spans="1:64" s="82" customFormat="1" ht="19.5">
      <c r="A1" s="82" t="s">
        <v>57</v>
      </c>
    </row>
    <row r="2" spans="1:64" s="82" customFormat="1" ht="19.5">
      <c r="A2" s="82" t="s">
        <v>0</v>
      </c>
    </row>
    <row r="3" spans="1:64" s="82" customFormat="1" ht="19.5"/>
    <row r="4" spans="1:64" s="82" customFormat="1" ht="19.5"/>
    <row r="6" spans="1:64">
      <c r="B6" s="2" t="str">
        <f>'Option summary'!B27</f>
        <v>Tier 2 Compliant Replacement</v>
      </c>
      <c r="C6" s="2" t="str">
        <f>'Option summary'!D27</f>
        <v>The proactive replacement of end of life HV transformers with a low loss unit compliant with latest EU regulations on transformer losses</v>
      </c>
      <c r="D6" s="2"/>
      <c r="E6" s="2"/>
      <c r="F6" s="2"/>
      <c r="G6" s="2"/>
      <c r="H6" s="2"/>
      <c r="I6" s="2"/>
      <c r="J6" s="2"/>
    </row>
    <row r="7" spans="1:64" ht="16.5" thickBot="1"/>
    <row r="8" spans="1:64" ht="32">
      <c r="B8" s="23" t="s">
        <v>321</v>
      </c>
      <c r="C8" s="24" t="s">
        <v>322</v>
      </c>
      <c r="K8" s="10"/>
      <c r="L8" s="10"/>
      <c r="M8" s="10"/>
      <c r="N8" s="10"/>
      <c r="O8" s="10"/>
      <c r="P8" s="10"/>
      <c r="Q8" s="10"/>
      <c r="R8" s="10"/>
      <c r="S8" s="10"/>
      <c r="T8" s="10"/>
      <c r="U8" s="10"/>
      <c r="V8" s="10"/>
      <c r="W8" s="10"/>
      <c r="X8" s="10"/>
      <c r="Y8" s="10"/>
      <c r="Z8" s="10"/>
      <c r="AA8" s="10"/>
      <c r="AB8" s="10"/>
      <c r="AC8" s="10"/>
      <c r="AD8" s="10"/>
      <c r="AE8" s="10"/>
      <c r="AF8" s="10"/>
      <c r="AG8" s="175"/>
      <c r="AH8" s="10"/>
      <c r="AI8" s="10"/>
      <c r="AJ8" s="10"/>
      <c r="AK8" s="10"/>
      <c r="AL8" s="175"/>
      <c r="AM8" s="10"/>
      <c r="AN8" s="10"/>
      <c r="AO8" s="10"/>
      <c r="AP8" s="10"/>
      <c r="AQ8" s="175"/>
      <c r="AR8" s="10"/>
      <c r="AS8" s="10"/>
      <c r="AT8" s="10"/>
      <c r="AU8" s="10"/>
      <c r="AV8" s="175"/>
      <c r="AW8" s="10"/>
      <c r="AX8" s="10"/>
      <c r="AY8" s="10"/>
      <c r="AZ8" s="175"/>
      <c r="BA8" s="10"/>
    </row>
    <row r="9" spans="1:64">
      <c r="B9" s="25">
        <v>10</v>
      </c>
      <c r="C9" s="22">
        <f>N87</f>
        <v>-3.2612253571301064</v>
      </c>
      <c r="E9" s="43"/>
      <c r="H9" s="6"/>
      <c r="T9" s="10"/>
    </row>
    <row r="10" spans="1:64">
      <c r="B10" s="25">
        <v>20</v>
      </c>
      <c r="C10" s="22">
        <f>X87</f>
        <v>-3.8762654176041367</v>
      </c>
    </row>
    <row r="11" spans="1:64">
      <c r="B11" s="25">
        <v>30</v>
      </c>
      <c r="C11" s="22">
        <f>AH87</f>
        <v>-4.2537195545702504</v>
      </c>
    </row>
    <row r="12" spans="1:64">
      <c r="B12" s="25">
        <v>45</v>
      </c>
      <c r="C12" s="22">
        <f>AW87</f>
        <v>-4.5025949168020443</v>
      </c>
    </row>
    <row r="13" spans="1:64">
      <c r="B13" s="149">
        <v>48</v>
      </c>
      <c r="C13" s="22">
        <f>BL87</f>
        <v>-4.4424224534177039</v>
      </c>
    </row>
    <row r="14" spans="1:64">
      <c r="B14" s="26"/>
      <c r="C14" s="22"/>
    </row>
    <row r="15" spans="1:64" ht="17" thickBot="1">
      <c r="B15" s="157" t="s">
        <v>323</v>
      </c>
      <c r="C15" s="151">
        <v>2024</v>
      </c>
      <c r="E15" s="3" t="s">
        <v>196</v>
      </c>
      <c r="F15" s="4"/>
      <c r="G15" s="4"/>
      <c r="H15" s="4"/>
      <c r="I15" s="4"/>
      <c r="J15" s="3" t="s">
        <v>197</v>
      </c>
      <c r="K15" s="4"/>
      <c r="L15" s="4"/>
      <c r="M15" s="4"/>
      <c r="N15" s="4"/>
      <c r="O15" s="3" t="s">
        <v>198</v>
      </c>
      <c r="P15" s="4"/>
      <c r="Q15" s="4"/>
      <c r="R15" s="4"/>
      <c r="S15" s="4"/>
      <c r="T15" s="3" t="s">
        <v>199</v>
      </c>
      <c r="U15" s="4"/>
      <c r="V15" s="4"/>
      <c r="W15" s="4"/>
      <c r="X15" s="4"/>
      <c r="Y15" s="3" t="s">
        <v>200</v>
      </c>
      <c r="Z15" s="4"/>
      <c r="AA15" s="4"/>
      <c r="AB15" s="4"/>
      <c r="AC15" s="5"/>
      <c r="AD15" s="3" t="s">
        <v>201</v>
      </c>
      <c r="AE15" s="4"/>
      <c r="AF15" s="4"/>
      <c r="AG15" s="4"/>
      <c r="AH15" s="5"/>
      <c r="AI15" s="3" t="s">
        <v>202</v>
      </c>
      <c r="AJ15" s="4"/>
      <c r="AK15" s="4"/>
      <c r="AL15" s="4"/>
      <c r="AM15" s="5"/>
      <c r="AN15" s="3" t="s">
        <v>203</v>
      </c>
      <c r="AO15" s="4"/>
      <c r="AP15" s="4"/>
      <c r="AQ15" s="4"/>
      <c r="AR15" s="5"/>
      <c r="AS15" s="3" t="s">
        <v>204</v>
      </c>
      <c r="AT15" s="4"/>
      <c r="AU15" s="4"/>
      <c r="AV15" s="4"/>
      <c r="AW15" s="5"/>
      <c r="AX15" s="3" t="s">
        <v>205</v>
      </c>
      <c r="AY15" s="4"/>
      <c r="AZ15" s="4"/>
      <c r="BA15" s="4"/>
      <c r="BB15" s="5"/>
      <c r="BC15" s="3" t="s">
        <v>206</v>
      </c>
      <c r="BD15" s="4"/>
      <c r="BE15" s="4"/>
      <c r="BF15" s="4"/>
      <c r="BG15" s="5"/>
      <c r="BH15" s="3" t="s">
        <v>207</v>
      </c>
      <c r="BI15" s="4"/>
      <c r="BJ15" s="4"/>
      <c r="BK15" s="4"/>
      <c r="BL15" s="5"/>
    </row>
    <row r="16" spans="1:64">
      <c r="D16" s="1">
        <v>0</v>
      </c>
      <c r="E16" s="148">
        <v>1</v>
      </c>
      <c r="F16" s="147">
        <v>2</v>
      </c>
      <c r="G16" s="148">
        <v>3</v>
      </c>
      <c r="H16" s="147">
        <v>4</v>
      </c>
      <c r="I16" s="148">
        <v>5</v>
      </c>
      <c r="J16" s="147">
        <v>6</v>
      </c>
      <c r="K16" s="148">
        <v>7</v>
      </c>
      <c r="L16" s="147">
        <v>8</v>
      </c>
      <c r="M16" s="148">
        <v>9</v>
      </c>
      <c r="N16" s="147">
        <v>10</v>
      </c>
      <c r="O16" s="148">
        <v>11</v>
      </c>
      <c r="P16" s="147">
        <v>12</v>
      </c>
      <c r="Q16" s="148">
        <v>13</v>
      </c>
      <c r="R16" s="147">
        <v>14</v>
      </c>
      <c r="S16" s="148">
        <v>15</v>
      </c>
      <c r="T16" s="147">
        <v>16</v>
      </c>
      <c r="U16" s="148">
        <v>17</v>
      </c>
      <c r="V16" s="147">
        <v>18</v>
      </c>
      <c r="W16" s="148">
        <v>19</v>
      </c>
      <c r="X16" s="147">
        <v>20</v>
      </c>
      <c r="Y16" s="148">
        <v>21</v>
      </c>
      <c r="Z16" s="147">
        <v>22</v>
      </c>
      <c r="AA16" s="148">
        <v>23</v>
      </c>
      <c r="AB16" s="147">
        <v>24</v>
      </c>
      <c r="AC16" s="148">
        <v>25</v>
      </c>
      <c r="AD16" s="147">
        <v>26</v>
      </c>
      <c r="AE16" s="148">
        <v>27</v>
      </c>
      <c r="AF16" s="147">
        <v>28</v>
      </c>
      <c r="AG16" s="178">
        <v>29</v>
      </c>
      <c r="AH16" s="148">
        <v>30</v>
      </c>
      <c r="AI16" s="147">
        <v>31</v>
      </c>
      <c r="AJ16" s="148">
        <v>32</v>
      </c>
      <c r="AK16" s="147">
        <v>33</v>
      </c>
      <c r="AL16" s="178">
        <v>34</v>
      </c>
      <c r="AM16" s="148">
        <v>35</v>
      </c>
      <c r="AN16" s="147">
        <v>36</v>
      </c>
      <c r="AO16" s="148">
        <v>37</v>
      </c>
      <c r="AP16" s="147">
        <v>38</v>
      </c>
      <c r="AQ16" s="178">
        <v>39</v>
      </c>
      <c r="AR16" s="148">
        <v>40</v>
      </c>
      <c r="AS16" s="147">
        <v>41</v>
      </c>
      <c r="AT16" s="148">
        <v>42</v>
      </c>
      <c r="AU16" s="147">
        <v>43</v>
      </c>
      <c r="AV16" s="178">
        <v>44</v>
      </c>
      <c r="AW16" s="148">
        <v>45</v>
      </c>
      <c r="AX16" s="147">
        <v>46</v>
      </c>
      <c r="AY16" s="148">
        <v>47</v>
      </c>
      <c r="AZ16" s="148">
        <v>48</v>
      </c>
      <c r="BA16" s="147">
        <v>49</v>
      </c>
      <c r="BB16" s="148">
        <v>50</v>
      </c>
      <c r="BC16" s="147">
        <v>51</v>
      </c>
      <c r="BD16" s="148">
        <v>52</v>
      </c>
      <c r="BE16" s="148">
        <v>53</v>
      </c>
      <c r="BF16" s="147">
        <v>54</v>
      </c>
      <c r="BG16" s="148">
        <v>55</v>
      </c>
      <c r="BH16" s="147">
        <v>56</v>
      </c>
      <c r="BI16" s="148">
        <v>57</v>
      </c>
      <c r="BJ16" s="148">
        <v>58</v>
      </c>
      <c r="BK16" s="147">
        <v>59</v>
      </c>
      <c r="BL16" s="148">
        <v>60</v>
      </c>
    </row>
    <row r="17" spans="1:64">
      <c r="C17" s="1" t="s">
        <v>208</v>
      </c>
      <c r="D17" s="1" t="s">
        <v>209</v>
      </c>
      <c r="E17" s="1">
        <v>2024</v>
      </c>
      <c r="F17" s="1">
        <v>2025</v>
      </c>
      <c r="G17" s="1">
        <v>2026</v>
      </c>
      <c r="H17" s="1">
        <v>2027</v>
      </c>
      <c r="I17" s="1">
        <v>2028</v>
      </c>
      <c r="J17" s="1">
        <v>2029</v>
      </c>
      <c r="K17" s="1">
        <v>2030</v>
      </c>
      <c r="L17" s="1">
        <v>2031</v>
      </c>
      <c r="M17" s="1">
        <v>2032</v>
      </c>
      <c r="N17" s="1">
        <v>2033</v>
      </c>
      <c r="O17" s="1">
        <v>2034</v>
      </c>
      <c r="P17" s="1">
        <v>2035</v>
      </c>
      <c r="Q17" s="1">
        <v>2036</v>
      </c>
      <c r="R17" s="1">
        <v>2037</v>
      </c>
      <c r="S17" s="1">
        <v>2038</v>
      </c>
      <c r="T17" s="1">
        <v>2039</v>
      </c>
      <c r="U17" s="1">
        <v>2040</v>
      </c>
      <c r="V17" s="1">
        <v>2041</v>
      </c>
      <c r="W17" s="1">
        <v>2042</v>
      </c>
      <c r="X17" s="1">
        <v>2043</v>
      </c>
      <c r="Y17" s="1">
        <v>2044</v>
      </c>
      <c r="Z17" s="1">
        <v>2045</v>
      </c>
      <c r="AA17" s="1">
        <v>2046</v>
      </c>
      <c r="AB17" s="1">
        <v>2047</v>
      </c>
      <c r="AC17" s="1">
        <v>2048</v>
      </c>
      <c r="AD17" s="1">
        <v>2049</v>
      </c>
      <c r="AE17" s="1">
        <v>2050</v>
      </c>
      <c r="AF17" s="1">
        <v>2051</v>
      </c>
      <c r="AG17" s="1">
        <v>2052</v>
      </c>
      <c r="AH17" s="1">
        <v>2053</v>
      </c>
      <c r="AI17" s="1">
        <v>2054</v>
      </c>
      <c r="AJ17" s="1">
        <v>2055</v>
      </c>
      <c r="AK17" s="1">
        <v>2056</v>
      </c>
      <c r="AL17" s="1">
        <v>2057</v>
      </c>
      <c r="AM17" s="1">
        <v>2058</v>
      </c>
      <c r="AN17" s="1">
        <v>2050</v>
      </c>
      <c r="AO17" s="1">
        <v>2060</v>
      </c>
      <c r="AP17" s="1">
        <v>2061</v>
      </c>
      <c r="AQ17" s="1">
        <v>2062</v>
      </c>
      <c r="AR17" s="1">
        <v>2063</v>
      </c>
      <c r="AS17" s="1">
        <v>2064</v>
      </c>
      <c r="AT17" s="1">
        <v>2065</v>
      </c>
      <c r="AU17" s="1">
        <v>2066</v>
      </c>
      <c r="AV17" s="1">
        <v>2067</v>
      </c>
      <c r="AW17" s="1">
        <v>2068</v>
      </c>
      <c r="AX17" s="1">
        <v>2069</v>
      </c>
      <c r="AY17" s="1">
        <v>2070</v>
      </c>
      <c r="AZ17" s="1">
        <v>2071</v>
      </c>
      <c r="BA17" s="1">
        <v>2072</v>
      </c>
      <c r="BB17" s="1">
        <v>2073</v>
      </c>
      <c r="BC17" s="1">
        <v>2074</v>
      </c>
      <c r="BD17" s="1">
        <v>2075</v>
      </c>
      <c r="BE17" s="1">
        <v>2076</v>
      </c>
      <c r="BF17" s="1">
        <v>2077</v>
      </c>
      <c r="BG17" s="1">
        <v>2078</v>
      </c>
      <c r="BH17" s="1">
        <v>2079</v>
      </c>
      <c r="BI17" s="1">
        <v>2080</v>
      </c>
      <c r="BJ17" s="1">
        <v>2081</v>
      </c>
      <c r="BK17" s="1">
        <v>2082</v>
      </c>
      <c r="BL17" s="1">
        <v>2083</v>
      </c>
    </row>
    <row r="18" spans="1:64">
      <c r="A18" s="353" t="s">
        <v>210</v>
      </c>
      <c r="B18" s="194" t="s">
        <v>214</v>
      </c>
      <c r="C18" s="303" t="s">
        <v>324</v>
      </c>
      <c r="D18" s="194" t="s">
        <v>213</v>
      </c>
      <c r="E18" s="304">
        <f>-('Workings 1'!C17*'Workings 1'!$C$20)/10^3</f>
        <v>-1.4408395299999999</v>
      </c>
      <c r="F18" s="304">
        <f>-('Workings 1'!D17*'Workings 1'!$C$20)/10^3</f>
        <v>-1.4273737399999999</v>
      </c>
      <c r="G18" s="304">
        <f>-('Workings 1'!E17*'Workings 1'!$C$20)/10^3</f>
        <v>-1.4408395299999999</v>
      </c>
      <c r="H18" s="304">
        <f>-('Workings 1'!F17*'Workings 1'!$C$20)/10^3</f>
        <v>-1.4273737399999999</v>
      </c>
      <c r="I18" s="304">
        <f>-('Workings 1'!G17*'Workings 1'!$C$20)/10^3</f>
        <v>-1.4273737399999999</v>
      </c>
      <c r="J18" s="304"/>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row>
    <row r="19" spans="1:64">
      <c r="A19" s="354"/>
      <c r="B19" s="36" t="s">
        <v>215</v>
      </c>
      <c r="C19" s="153" t="s">
        <v>212</v>
      </c>
      <c r="D19" s="36" t="s">
        <v>213</v>
      </c>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row>
    <row r="20" spans="1:64">
      <c r="A20" s="354"/>
      <c r="B20" s="36" t="s">
        <v>215</v>
      </c>
      <c r="C20" s="153" t="s">
        <v>212</v>
      </c>
      <c r="D20" s="36" t="s">
        <v>213</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row>
    <row r="21" spans="1:64">
      <c r="A21" s="354"/>
      <c r="B21" s="36" t="s">
        <v>215</v>
      </c>
      <c r="C21" s="153" t="s">
        <v>212</v>
      </c>
      <c r="D21" s="36" t="s">
        <v>213</v>
      </c>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row>
    <row r="22" spans="1:64">
      <c r="A22" s="354"/>
      <c r="B22" s="36" t="s">
        <v>215</v>
      </c>
      <c r="C22" s="153" t="s">
        <v>212</v>
      </c>
      <c r="D22" s="36" t="s">
        <v>213</v>
      </c>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row>
    <row r="23" spans="1:64" ht="16.5" thickBot="1">
      <c r="A23" s="355"/>
      <c r="B23" s="58" t="s">
        <v>216</v>
      </c>
      <c r="C23" s="61"/>
      <c r="D23" s="59" t="s">
        <v>213</v>
      </c>
      <c r="E23" s="35">
        <f>SUM(E18:E22)</f>
        <v>-1.4408395299999999</v>
      </c>
      <c r="F23" s="35">
        <f t="shared" ref="F23:AA23" si="0">SUM(F18:F22)</f>
        <v>-1.4273737399999999</v>
      </c>
      <c r="G23" s="35">
        <f t="shared" si="0"/>
        <v>-1.4408395299999999</v>
      </c>
      <c r="H23" s="35">
        <f t="shared" si="0"/>
        <v>-1.4273737399999999</v>
      </c>
      <c r="I23" s="35">
        <f t="shared" si="0"/>
        <v>-1.4273737399999999</v>
      </c>
      <c r="J23" s="35">
        <f t="shared" si="0"/>
        <v>0</v>
      </c>
      <c r="K23" s="35">
        <f t="shared" si="0"/>
        <v>0</v>
      </c>
      <c r="L23" s="35">
        <f t="shared" si="0"/>
        <v>0</v>
      </c>
      <c r="M23" s="35">
        <f t="shared" si="0"/>
        <v>0</v>
      </c>
      <c r="N23" s="35">
        <f t="shared" si="0"/>
        <v>0</v>
      </c>
      <c r="O23" s="35">
        <f t="shared" si="0"/>
        <v>0</v>
      </c>
      <c r="P23" s="35">
        <f t="shared" si="0"/>
        <v>0</v>
      </c>
      <c r="Q23" s="35">
        <f t="shared" si="0"/>
        <v>0</v>
      </c>
      <c r="R23" s="35">
        <f t="shared" si="0"/>
        <v>0</v>
      </c>
      <c r="S23" s="35">
        <f t="shared" si="0"/>
        <v>0</v>
      </c>
      <c r="T23" s="35">
        <f t="shared" si="0"/>
        <v>0</v>
      </c>
      <c r="U23" s="35">
        <f t="shared" si="0"/>
        <v>0</v>
      </c>
      <c r="V23" s="35">
        <f t="shared" si="0"/>
        <v>0</v>
      </c>
      <c r="W23" s="35">
        <f t="shared" si="0"/>
        <v>0</v>
      </c>
      <c r="X23" s="35">
        <f t="shared" si="0"/>
        <v>0</v>
      </c>
      <c r="Y23" s="35">
        <f t="shared" si="0"/>
        <v>0</v>
      </c>
      <c r="Z23" s="35">
        <f t="shared" si="0"/>
        <v>0</v>
      </c>
      <c r="AA23" s="35">
        <f t="shared" si="0"/>
        <v>0</v>
      </c>
      <c r="AB23" s="35">
        <f t="shared" ref="AB23" si="1">SUM(AB18:AB22)</f>
        <v>0</v>
      </c>
      <c r="AC23" s="35">
        <f t="shared" ref="AC23" si="2">SUM(AC18:AC22)</f>
        <v>0</v>
      </c>
      <c r="AD23" s="35">
        <f t="shared" ref="AD23:BB23" si="3">SUM(AD18:AD22)</f>
        <v>0</v>
      </c>
      <c r="AE23" s="35">
        <f t="shared" si="3"/>
        <v>0</v>
      </c>
      <c r="AF23" s="35">
        <f t="shared" si="3"/>
        <v>0</v>
      </c>
      <c r="AG23" s="35">
        <f t="shared" si="3"/>
        <v>0</v>
      </c>
      <c r="AH23" s="35">
        <f t="shared" si="3"/>
        <v>0</v>
      </c>
      <c r="AI23" s="35">
        <f t="shared" si="3"/>
        <v>0</v>
      </c>
      <c r="AJ23" s="35">
        <f t="shared" si="3"/>
        <v>0</v>
      </c>
      <c r="AK23" s="35">
        <f t="shared" si="3"/>
        <v>0</v>
      </c>
      <c r="AL23" s="35">
        <f t="shared" si="3"/>
        <v>0</v>
      </c>
      <c r="AM23" s="35">
        <f t="shared" si="3"/>
        <v>0</v>
      </c>
      <c r="AN23" s="35">
        <f t="shared" si="3"/>
        <v>0</v>
      </c>
      <c r="AO23" s="35">
        <f t="shared" si="3"/>
        <v>0</v>
      </c>
      <c r="AP23" s="35">
        <f t="shared" si="3"/>
        <v>0</v>
      </c>
      <c r="AQ23" s="35">
        <f t="shared" si="3"/>
        <v>0</v>
      </c>
      <c r="AR23" s="35">
        <f t="shared" si="3"/>
        <v>0</v>
      </c>
      <c r="AS23" s="35">
        <f t="shared" si="3"/>
        <v>0</v>
      </c>
      <c r="AT23" s="35">
        <f t="shared" si="3"/>
        <v>0</v>
      </c>
      <c r="AU23" s="35">
        <f t="shared" si="3"/>
        <v>0</v>
      </c>
      <c r="AV23" s="35">
        <f t="shared" si="3"/>
        <v>0</v>
      </c>
      <c r="AW23" s="35">
        <f t="shared" si="3"/>
        <v>0</v>
      </c>
      <c r="AX23" s="35">
        <f t="shared" si="3"/>
        <v>0</v>
      </c>
      <c r="AY23" s="35">
        <f t="shared" si="3"/>
        <v>0</v>
      </c>
      <c r="AZ23" s="35">
        <f t="shared" si="3"/>
        <v>0</v>
      </c>
      <c r="BA23" s="35">
        <f t="shared" si="3"/>
        <v>0</v>
      </c>
      <c r="BB23" s="35">
        <f t="shared" si="3"/>
        <v>0</v>
      </c>
      <c r="BC23" s="35">
        <f t="shared" ref="BC23:BL23" si="4">SUM(BC18:BC22)</f>
        <v>0</v>
      </c>
      <c r="BD23" s="35">
        <f t="shared" si="4"/>
        <v>0</v>
      </c>
      <c r="BE23" s="35">
        <f t="shared" si="4"/>
        <v>0</v>
      </c>
      <c r="BF23" s="35">
        <f t="shared" si="4"/>
        <v>0</v>
      </c>
      <c r="BG23" s="35">
        <f t="shared" si="4"/>
        <v>0</v>
      </c>
      <c r="BH23" s="35">
        <f t="shared" si="4"/>
        <v>0</v>
      </c>
      <c r="BI23" s="35">
        <f t="shared" si="4"/>
        <v>0</v>
      </c>
      <c r="BJ23" s="35">
        <f t="shared" si="4"/>
        <v>0</v>
      </c>
      <c r="BK23" s="35">
        <f t="shared" si="4"/>
        <v>0</v>
      </c>
      <c r="BL23" s="35">
        <f t="shared" si="4"/>
        <v>0</v>
      </c>
    </row>
    <row r="24" spans="1:64">
      <c r="A24" s="360" t="s">
        <v>325</v>
      </c>
      <c r="B24" s="36" t="s">
        <v>211</v>
      </c>
      <c r="C24" s="6"/>
      <c r="D24" s="1" t="s">
        <v>213</v>
      </c>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row>
    <row r="25" spans="1:64">
      <c r="A25" s="360"/>
      <c r="B25" s="36" t="s">
        <v>214</v>
      </c>
      <c r="C25" s="6"/>
      <c r="D25" s="1" t="s">
        <v>213</v>
      </c>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row>
    <row r="26" spans="1:64">
      <c r="A26" s="360"/>
      <c r="B26" s="36" t="s">
        <v>215</v>
      </c>
      <c r="C26" s="153" t="s">
        <v>212</v>
      </c>
      <c r="D26" s="1" t="s">
        <v>213</v>
      </c>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row>
    <row r="27" spans="1:64">
      <c r="A27" s="360"/>
      <c r="B27" s="36" t="s">
        <v>215</v>
      </c>
      <c r="C27" s="153" t="s">
        <v>212</v>
      </c>
      <c r="D27" s="1" t="s">
        <v>213</v>
      </c>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row>
    <row r="28" spans="1:64">
      <c r="A28" s="360"/>
      <c r="B28" s="36" t="s">
        <v>215</v>
      </c>
      <c r="C28" s="153" t="s">
        <v>212</v>
      </c>
      <c r="D28" s="1" t="s">
        <v>213</v>
      </c>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row>
    <row r="29" spans="1:64">
      <c r="A29" s="360"/>
      <c r="B29" s="36" t="s">
        <v>215</v>
      </c>
      <c r="C29" s="153" t="s">
        <v>212</v>
      </c>
      <c r="D29" s="1" t="s">
        <v>213</v>
      </c>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4">
      <c r="A30" s="361"/>
      <c r="B30" s="36" t="s">
        <v>326</v>
      </c>
      <c r="C30" s="6"/>
      <c r="D30" s="1" t="s">
        <v>213</v>
      </c>
      <c r="E30" s="38">
        <f>SUM(E24:E29)</f>
        <v>0</v>
      </c>
      <c r="F30" s="38">
        <f t="shared" ref="F30:BK30" si="5">SUM(F24:F29)</f>
        <v>0</v>
      </c>
      <c r="G30" s="38">
        <f t="shared" si="5"/>
        <v>0</v>
      </c>
      <c r="H30" s="38">
        <f t="shared" si="5"/>
        <v>0</v>
      </c>
      <c r="I30" s="38">
        <f t="shared" si="5"/>
        <v>0</v>
      </c>
      <c r="J30" s="38">
        <f t="shared" si="5"/>
        <v>0</v>
      </c>
      <c r="K30" s="38">
        <f t="shared" si="5"/>
        <v>0</v>
      </c>
      <c r="L30" s="38">
        <f t="shared" si="5"/>
        <v>0</v>
      </c>
      <c r="M30" s="38">
        <f t="shared" si="5"/>
        <v>0</v>
      </c>
      <c r="N30" s="38">
        <f t="shared" si="5"/>
        <v>0</v>
      </c>
      <c r="O30" s="38">
        <f t="shared" si="5"/>
        <v>0</v>
      </c>
      <c r="P30" s="38">
        <f t="shared" si="5"/>
        <v>0</v>
      </c>
      <c r="Q30" s="38">
        <f t="shared" si="5"/>
        <v>0</v>
      </c>
      <c r="R30" s="38">
        <f t="shared" si="5"/>
        <v>0</v>
      </c>
      <c r="S30" s="38">
        <f t="shared" si="5"/>
        <v>0</v>
      </c>
      <c r="T30" s="38">
        <f t="shared" si="5"/>
        <v>0</v>
      </c>
      <c r="U30" s="38">
        <f t="shared" si="5"/>
        <v>0</v>
      </c>
      <c r="V30" s="38">
        <f t="shared" si="5"/>
        <v>0</v>
      </c>
      <c r="W30" s="38">
        <f t="shared" si="5"/>
        <v>0</v>
      </c>
      <c r="X30" s="38">
        <f t="shared" si="5"/>
        <v>0</v>
      </c>
      <c r="Y30" s="38">
        <f t="shared" si="5"/>
        <v>0</v>
      </c>
      <c r="Z30" s="38">
        <f t="shared" si="5"/>
        <v>0</v>
      </c>
      <c r="AA30" s="38">
        <f t="shared" si="5"/>
        <v>0</v>
      </c>
      <c r="AB30" s="38">
        <f t="shared" si="5"/>
        <v>0</v>
      </c>
      <c r="AC30" s="38">
        <f t="shared" si="5"/>
        <v>0</v>
      </c>
      <c r="AD30" s="38">
        <f t="shared" si="5"/>
        <v>0</v>
      </c>
      <c r="AE30" s="38">
        <f t="shared" si="5"/>
        <v>0</v>
      </c>
      <c r="AF30" s="38">
        <f t="shared" si="5"/>
        <v>0</v>
      </c>
      <c r="AG30" s="38">
        <f t="shared" si="5"/>
        <v>0</v>
      </c>
      <c r="AH30" s="38">
        <f t="shared" si="5"/>
        <v>0</v>
      </c>
      <c r="AI30" s="38">
        <f t="shared" si="5"/>
        <v>0</v>
      </c>
      <c r="AJ30" s="38">
        <f t="shared" si="5"/>
        <v>0</v>
      </c>
      <c r="AK30" s="38">
        <f t="shared" si="5"/>
        <v>0</v>
      </c>
      <c r="AL30" s="38">
        <f t="shared" si="5"/>
        <v>0</v>
      </c>
      <c r="AM30" s="38">
        <f t="shared" si="5"/>
        <v>0</v>
      </c>
      <c r="AN30" s="38">
        <f t="shared" si="5"/>
        <v>0</v>
      </c>
      <c r="AO30" s="38">
        <f t="shared" si="5"/>
        <v>0</v>
      </c>
      <c r="AP30" s="38">
        <f t="shared" si="5"/>
        <v>0</v>
      </c>
      <c r="AQ30" s="38">
        <f t="shared" ref="AQ30" si="6">SUM(AQ24:AQ29)</f>
        <v>0</v>
      </c>
      <c r="AR30" s="38">
        <f t="shared" si="5"/>
        <v>0</v>
      </c>
      <c r="AS30" s="38">
        <f t="shared" si="5"/>
        <v>0</v>
      </c>
      <c r="AT30" s="38">
        <f t="shared" si="5"/>
        <v>0</v>
      </c>
      <c r="AU30" s="38">
        <f t="shared" si="5"/>
        <v>0</v>
      </c>
      <c r="AV30" s="38">
        <f t="shared" ref="AV30" si="7">SUM(AV24:AV29)</f>
        <v>0</v>
      </c>
      <c r="AW30" s="38">
        <f t="shared" si="5"/>
        <v>0</v>
      </c>
      <c r="AX30" s="38">
        <f t="shared" si="5"/>
        <v>0</v>
      </c>
      <c r="AY30" s="38">
        <f t="shared" si="5"/>
        <v>0</v>
      </c>
      <c r="AZ30" s="38">
        <f t="shared" ref="AZ30" si="8">SUM(AZ24:AZ29)</f>
        <v>0</v>
      </c>
      <c r="BA30" s="38">
        <f t="shared" si="5"/>
        <v>0</v>
      </c>
      <c r="BB30" s="38">
        <f t="shared" si="5"/>
        <v>0</v>
      </c>
      <c r="BC30" s="38">
        <f t="shared" si="5"/>
        <v>0</v>
      </c>
      <c r="BD30" s="38">
        <f t="shared" si="5"/>
        <v>0</v>
      </c>
      <c r="BE30" s="38">
        <f t="shared" ref="BE30" si="9">SUM(BE24:BE29)</f>
        <v>0</v>
      </c>
      <c r="BF30" s="38">
        <f t="shared" si="5"/>
        <v>0</v>
      </c>
      <c r="BG30" s="38">
        <f t="shared" si="5"/>
        <v>0</v>
      </c>
      <c r="BH30" s="38">
        <f t="shared" si="5"/>
        <v>0</v>
      </c>
      <c r="BI30" s="38">
        <f t="shared" si="5"/>
        <v>0</v>
      </c>
      <c r="BJ30" s="38">
        <f t="shared" ref="BJ30" si="10">SUM(BJ24:BJ29)</f>
        <v>0</v>
      </c>
      <c r="BK30" s="38">
        <f t="shared" si="5"/>
        <v>0</v>
      </c>
      <c r="BL30" s="38">
        <f t="shared" ref="BL30" si="11">SUM(BL24:BL29)</f>
        <v>0</v>
      </c>
    </row>
    <row r="31" spans="1:64" ht="16.5" thickBot="1">
      <c r="A31" s="321"/>
      <c r="B31" s="33" t="s">
        <v>327</v>
      </c>
      <c r="C31" s="34" t="s">
        <v>328</v>
      </c>
      <c r="D31" s="33" t="s">
        <v>213</v>
      </c>
      <c r="E31" s="35">
        <f>E23+E30</f>
        <v>-1.4408395299999999</v>
      </c>
      <c r="F31" s="35">
        <f t="shared" ref="F31:BK31" si="12">F23+F30</f>
        <v>-1.4273737399999999</v>
      </c>
      <c r="G31" s="35">
        <f t="shared" si="12"/>
        <v>-1.4408395299999999</v>
      </c>
      <c r="H31" s="35">
        <f t="shared" si="12"/>
        <v>-1.4273737399999999</v>
      </c>
      <c r="I31" s="35">
        <f t="shared" si="12"/>
        <v>-1.4273737399999999</v>
      </c>
      <c r="J31" s="35">
        <f t="shared" si="12"/>
        <v>0</v>
      </c>
      <c r="K31" s="35">
        <f t="shared" si="12"/>
        <v>0</v>
      </c>
      <c r="L31" s="35">
        <f t="shared" si="12"/>
        <v>0</v>
      </c>
      <c r="M31" s="35">
        <f t="shared" si="12"/>
        <v>0</v>
      </c>
      <c r="N31" s="35">
        <f t="shared" si="12"/>
        <v>0</v>
      </c>
      <c r="O31" s="35">
        <f t="shared" si="12"/>
        <v>0</v>
      </c>
      <c r="P31" s="35">
        <f t="shared" si="12"/>
        <v>0</v>
      </c>
      <c r="Q31" s="35">
        <f t="shared" si="12"/>
        <v>0</v>
      </c>
      <c r="R31" s="35">
        <f t="shared" si="12"/>
        <v>0</v>
      </c>
      <c r="S31" s="35">
        <f t="shared" si="12"/>
        <v>0</v>
      </c>
      <c r="T31" s="35">
        <f t="shared" si="12"/>
        <v>0</v>
      </c>
      <c r="U31" s="35">
        <f t="shared" si="12"/>
        <v>0</v>
      </c>
      <c r="V31" s="35">
        <f t="shared" si="12"/>
        <v>0</v>
      </c>
      <c r="W31" s="35">
        <f t="shared" si="12"/>
        <v>0</v>
      </c>
      <c r="X31" s="35">
        <f t="shared" si="12"/>
        <v>0</v>
      </c>
      <c r="Y31" s="35">
        <f t="shared" si="12"/>
        <v>0</v>
      </c>
      <c r="Z31" s="35">
        <f t="shared" si="12"/>
        <v>0</v>
      </c>
      <c r="AA31" s="35">
        <f t="shared" si="12"/>
        <v>0</v>
      </c>
      <c r="AB31" s="35">
        <f t="shared" si="12"/>
        <v>0</v>
      </c>
      <c r="AC31" s="35">
        <f t="shared" si="12"/>
        <v>0</v>
      </c>
      <c r="AD31" s="35">
        <f t="shared" si="12"/>
        <v>0</v>
      </c>
      <c r="AE31" s="35">
        <f t="shared" si="12"/>
        <v>0</v>
      </c>
      <c r="AF31" s="35">
        <f t="shared" si="12"/>
        <v>0</v>
      </c>
      <c r="AG31" s="35">
        <f t="shared" si="12"/>
        <v>0</v>
      </c>
      <c r="AH31" s="35">
        <f t="shared" si="12"/>
        <v>0</v>
      </c>
      <c r="AI31" s="35">
        <f t="shared" si="12"/>
        <v>0</v>
      </c>
      <c r="AJ31" s="35">
        <f t="shared" si="12"/>
        <v>0</v>
      </c>
      <c r="AK31" s="35">
        <f t="shared" si="12"/>
        <v>0</v>
      </c>
      <c r="AL31" s="35">
        <f t="shared" si="12"/>
        <v>0</v>
      </c>
      <c r="AM31" s="35">
        <f t="shared" si="12"/>
        <v>0</v>
      </c>
      <c r="AN31" s="35">
        <f t="shared" si="12"/>
        <v>0</v>
      </c>
      <c r="AO31" s="35">
        <f t="shared" si="12"/>
        <v>0</v>
      </c>
      <c r="AP31" s="35">
        <f t="shared" si="12"/>
        <v>0</v>
      </c>
      <c r="AQ31" s="35">
        <f t="shared" ref="AQ31" si="13">AQ23+AQ30</f>
        <v>0</v>
      </c>
      <c r="AR31" s="35">
        <f t="shared" si="12"/>
        <v>0</v>
      </c>
      <c r="AS31" s="35">
        <f t="shared" si="12"/>
        <v>0</v>
      </c>
      <c r="AT31" s="35">
        <f t="shared" si="12"/>
        <v>0</v>
      </c>
      <c r="AU31" s="35">
        <f t="shared" si="12"/>
        <v>0</v>
      </c>
      <c r="AV31" s="35">
        <f t="shared" ref="AV31" si="14">AV23+AV30</f>
        <v>0</v>
      </c>
      <c r="AW31" s="35">
        <f t="shared" si="12"/>
        <v>0</v>
      </c>
      <c r="AX31" s="35">
        <f t="shared" si="12"/>
        <v>0</v>
      </c>
      <c r="AY31" s="35">
        <f t="shared" si="12"/>
        <v>0</v>
      </c>
      <c r="AZ31" s="35">
        <f t="shared" ref="AZ31" si="15">AZ23+AZ30</f>
        <v>0</v>
      </c>
      <c r="BA31" s="35">
        <f t="shared" si="12"/>
        <v>0</v>
      </c>
      <c r="BB31" s="35">
        <f t="shared" si="12"/>
        <v>0</v>
      </c>
      <c r="BC31" s="35">
        <f t="shared" si="12"/>
        <v>0</v>
      </c>
      <c r="BD31" s="35">
        <f t="shared" si="12"/>
        <v>0</v>
      </c>
      <c r="BE31" s="35">
        <f t="shared" ref="BE31" si="16">BE23+BE30</f>
        <v>0</v>
      </c>
      <c r="BF31" s="35">
        <f t="shared" si="12"/>
        <v>0</v>
      </c>
      <c r="BG31" s="35">
        <f t="shared" si="12"/>
        <v>0</v>
      </c>
      <c r="BH31" s="35">
        <f t="shared" si="12"/>
        <v>0</v>
      </c>
      <c r="BI31" s="35">
        <f t="shared" si="12"/>
        <v>0</v>
      </c>
      <c r="BJ31" s="35">
        <f t="shared" ref="BJ31" si="17">BJ23+BJ30</f>
        <v>0</v>
      </c>
      <c r="BK31" s="35">
        <f t="shared" si="12"/>
        <v>0</v>
      </c>
      <c r="BL31" s="35">
        <f t="shared" ref="BL31" si="18">BL23+BL30</f>
        <v>0</v>
      </c>
    </row>
    <row r="32" spans="1:64">
      <c r="A32" s="322"/>
      <c r="B32" s="1" t="s">
        <v>329</v>
      </c>
      <c r="C32" s="6" t="s">
        <v>330</v>
      </c>
      <c r="D32" s="1" t="s">
        <v>240</v>
      </c>
      <c r="E32" s="7">
        <v>0.65</v>
      </c>
      <c r="F32" s="7">
        <v>0.65</v>
      </c>
      <c r="G32" s="7">
        <v>0.65</v>
      </c>
      <c r="H32" s="7">
        <v>0.65</v>
      </c>
      <c r="I32" s="7">
        <v>0.65</v>
      </c>
      <c r="J32" s="7">
        <v>0.65</v>
      </c>
      <c r="K32" s="7">
        <v>0.65</v>
      </c>
      <c r="L32" s="7">
        <v>0.65</v>
      </c>
      <c r="M32" s="7">
        <v>0.65</v>
      </c>
      <c r="N32" s="7">
        <v>0.65</v>
      </c>
      <c r="O32" s="7">
        <v>0.65</v>
      </c>
      <c r="P32" s="7">
        <v>0.65</v>
      </c>
      <c r="Q32" s="7">
        <v>0.65</v>
      </c>
      <c r="R32" s="7">
        <v>0.65</v>
      </c>
      <c r="S32" s="7">
        <v>0.65</v>
      </c>
      <c r="T32" s="7">
        <v>0.65</v>
      </c>
      <c r="U32" s="7">
        <v>0.65</v>
      </c>
      <c r="V32" s="7">
        <v>0.65</v>
      </c>
      <c r="W32" s="7">
        <v>0.65</v>
      </c>
      <c r="X32" s="7">
        <v>0.65</v>
      </c>
      <c r="Y32" s="7">
        <v>0.65</v>
      </c>
      <c r="Z32" s="7">
        <v>0.65</v>
      </c>
      <c r="AA32" s="7">
        <v>0.65</v>
      </c>
      <c r="AB32" s="7">
        <v>0.65</v>
      </c>
      <c r="AC32" s="7">
        <v>0.65</v>
      </c>
      <c r="AD32" s="7">
        <v>0.65</v>
      </c>
      <c r="AE32" s="7">
        <v>0.65</v>
      </c>
      <c r="AF32" s="7">
        <v>0.65</v>
      </c>
      <c r="AG32" s="7">
        <v>0.65</v>
      </c>
      <c r="AH32" s="7">
        <v>0.65</v>
      </c>
      <c r="AI32" s="7">
        <v>0.65</v>
      </c>
      <c r="AJ32" s="7">
        <v>0.65</v>
      </c>
      <c r="AK32" s="7">
        <v>0.65</v>
      </c>
      <c r="AL32" s="7">
        <v>0.65</v>
      </c>
      <c r="AM32" s="7">
        <v>0.65</v>
      </c>
      <c r="AN32" s="7">
        <v>0.65</v>
      </c>
      <c r="AO32" s="7">
        <v>0.65</v>
      </c>
      <c r="AP32" s="7">
        <v>0.65</v>
      </c>
      <c r="AQ32" s="7">
        <v>0.65</v>
      </c>
      <c r="AR32" s="7">
        <v>0.65</v>
      </c>
      <c r="AS32" s="7">
        <v>0.65</v>
      </c>
      <c r="AT32" s="7">
        <v>0.65</v>
      </c>
      <c r="AU32" s="7">
        <v>0.65</v>
      </c>
      <c r="AV32" s="7">
        <v>0.65</v>
      </c>
      <c r="AW32" s="7">
        <v>0.65</v>
      </c>
      <c r="AX32" s="7">
        <v>0.65</v>
      </c>
      <c r="AY32" s="7">
        <v>0.65</v>
      </c>
      <c r="AZ32" s="7">
        <v>0.65</v>
      </c>
      <c r="BA32" s="7">
        <v>0.65</v>
      </c>
      <c r="BB32" s="7">
        <v>0.65</v>
      </c>
      <c r="BC32" s="7">
        <v>0.65</v>
      </c>
      <c r="BD32" s="7">
        <v>0.65</v>
      </c>
      <c r="BE32" s="7">
        <v>0.65</v>
      </c>
      <c r="BF32" s="7">
        <v>0.65</v>
      </c>
      <c r="BG32" s="7">
        <v>0.65</v>
      </c>
      <c r="BH32" s="7">
        <v>0.65</v>
      </c>
      <c r="BI32" s="7">
        <v>0.65</v>
      </c>
      <c r="BJ32" s="7">
        <v>0.65</v>
      </c>
      <c r="BK32" s="7">
        <v>0.65</v>
      </c>
      <c r="BL32" s="7">
        <v>0.65</v>
      </c>
    </row>
    <row r="33" spans="1:64" ht="42" customHeight="1">
      <c r="A33" s="322"/>
      <c r="B33" s="1" t="s">
        <v>331</v>
      </c>
      <c r="C33" s="1" t="s">
        <v>332</v>
      </c>
      <c r="D33" s="1" t="s">
        <v>213</v>
      </c>
      <c r="E33" s="18">
        <f>E31*E32</f>
        <v>-0.93654569449999991</v>
      </c>
      <c r="F33" s="18">
        <f t="shared" ref="F33:BB33" si="19">F31*F32</f>
        <v>-0.92779293100000004</v>
      </c>
      <c r="G33" s="18">
        <f t="shared" si="19"/>
        <v>-0.93654569449999991</v>
      </c>
      <c r="H33" s="18">
        <f t="shared" si="19"/>
        <v>-0.92779293100000004</v>
      </c>
      <c r="I33" s="18">
        <f t="shared" si="19"/>
        <v>-0.92779293100000004</v>
      </c>
      <c r="J33" s="18">
        <f t="shared" si="19"/>
        <v>0</v>
      </c>
      <c r="K33" s="18">
        <f t="shared" si="19"/>
        <v>0</v>
      </c>
      <c r="L33" s="18">
        <f t="shared" si="19"/>
        <v>0</v>
      </c>
      <c r="M33" s="18">
        <f t="shared" si="19"/>
        <v>0</v>
      </c>
      <c r="N33" s="18">
        <f t="shared" si="19"/>
        <v>0</v>
      </c>
      <c r="O33" s="18">
        <f t="shared" si="19"/>
        <v>0</v>
      </c>
      <c r="P33" s="18">
        <f t="shared" si="19"/>
        <v>0</v>
      </c>
      <c r="Q33" s="18">
        <f t="shared" si="19"/>
        <v>0</v>
      </c>
      <c r="R33" s="18">
        <f t="shared" si="19"/>
        <v>0</v>
      </c>
      <c r="S33" s="18">
        <f t="shared" si="19"/>
        <v>0</v>
      </c>
      <c r="T33" s="18">
        <f t="shared" si="19"/>
        <v>0</v>
      </c>
      <c r="U33" s="18">
        <f t="shared" si="19"/>
        <v>0</v>
      </c>
      <c r="V33" s="18">
        <f t="shared" si="19"/>
        <v>0</v>
      </c>
      <c r="W33" s="18">
        <f t="shared" si="19"/>
        <v>0</v>
      </c>
      <c r="X33" s="18">
        <f t="shared" si="19"/>
        <v>0</v>
      </c>
      <c r="Y33" s="18">
        <f t="shared" si="19"/>
        <v>0</v>
      </c>
      <c r="Z33" s="18">
        <f t="shared" si="19"/>
        <v>0</v>
      </c>
      <c r="AA33" s="18">
        <f t="shared" si="19"/>
        <v>0</v>
      </c>
      <c r="AB33" s="18">
        <f t="shared" si="19"/>
        <v>0</v>
      </c>
      <c r="AC33" s="18">
        <f t="shared" si="19"/>
        <v>0</v>
      </c>
      <c r="AD33" s="18">
        <f t="shared" si="19"/>
        <v>0</v>
      </c>
      <c r="AE33" s="18">
        <f t="shared" si="19"/>
        <v>0</v>
      </c>
      <c r="AF33" s="18">
        <f t="shared" si="19"/>
        <v>0</v>
      </c>
      <c r="AG33" s="18">
        <f t="shared" ref="AG33:AH33" si="20">AG31*AG32</f>
        <v>0</v>
      </c>
      <c r="AH33" s="18">
        <f t="shared" si="20"/>
        <v>0</v>
      </c>
      <c r="AI33" s="18">
        <f t="shared" si="19"/>
        <v>0</v>
      </c>
      <c r="AJ33" s="18">
        <f t="shared" si="19"/>
        <v>0</v>
      </c>
      <c r="AK33" s="18">
        <f t="shared" si="19"/>
        <v>0</v>
      </c>
      <c r="AL33" s="18">
        <f t="shared" si="19"/>
        <v>0</v>
      </c>
      <c r="AM33" s="18">
        <f t="shared" si="19"/>
        <v>0</v>
      </c>
      <c r="AN33" s="18">
        <f t="shared" si="19"/>
        <v>0</v>
      </c>
      <c r="AO33" s="18">
        <f t="shared" si="19"/>
        <v>0</v>
      </c>
      <c r="AP33" s="18">
        <f t="shared" si="19"/>
        <v>0</v>
      </c>
      <c r="AQ33" s="18">
        <f t="shared" ref="AQ33" si="21">AQ31*AQ32</f>
        <v>0</v>
      </c>
      <c r="AR33" s="18">
        <f t="shared" si="19"/>
        <v>0</v>
      </c>
      <c r="AS33" s="18">
        <f t="shared" si="19"/>
        <v>0</v>
      </c>
      <c r="AT33" s="18">
        <f t="shared" si="19"/>
        <v>0</v>
      </c>
      <c r="AU33" s="18">
        <f t="shared" si="19"/>
        <v>0</v>
      </c>
      <c r="AV33" s="18">
        <f t="shared" ref="AV33" si="22">AV31*AV32</f>
        <v>0</v>
      </c>
      <c r="AW33" s="18">
        <f t="shared" si="19"/>
        <v>0</v>
      </c>
      <c r="AX33" s="18">
        <f t="shared" si="19"/>
        <v>0</v>
      </c>
      <c r="AY33" s="18">
        <f t="shared" si="19"/>
        <v>0</v>
      </c>
      <c r="AZ33" s="18">
        <f t="shared" ref="AZ33" si="23">AZ31*AZ32</f>
        <v>0</v>
      </c>
      <c r="BA33" s="18">
        <f t="shared" si="19"/>
        <v>0</v>
      </c>
      <c r="BB33" s="18">
        <f t="shared" si="19"/>
        <v>0</v>
      </c>
      <c r="BC33" s="18">
        <f t="shared" ref="BC33:BL33" si="24">BC31*BC32</f>
        <v>0</v>
      </c>
      <c r="BD33" s="18">
        <f t="shared" si="24"/>
        <v>0</v>
      </c>
      <c r="BE33" s="18">
        <f t="shared" si="24"/>
        <v>0</v>
      </c>
      <c r="BF33" s="18">
        <f t="shared" si="24"/>
        <v>0</v>
      </c>
      <c r="BG33" s="18">
        <f t="shared" si="24"/>
        <v>0</v>
      </c>
      <c r="BH33" s="18">
        <f t="shared" si="24"/>
        <v>0</v>
      </c>
      <c r="BI33" s="18">
        <f t="shared" si="24"/>
        <v>0</v>
      </c>
      <c r="BJ33" s="18">
        <f t="shared" si="24"/>
        <v>0</v>
      </c>
      <c r="BK33" s="18">
        <f t="shared" si="24"/>
        <v>0</v>
      </c>
      <c r="BL33" s="18">
        <f t="shared" si="24"/>
        <v>0</v>
      </c>
    </row>
    <row r="34" spans="1:64" ht="25" customHeight="1">
      <c r="A34" s="322"/>
      <c r="B34" s="1" t="s">
        <v>333</v>
      </c>
      <c r="C34" s="1" t="s">
        <v>334</v>
      </c>
      <c r="D34" s="1" t="s">
        <v>213</v>
      </c>
      <c r="E34" s="18">
        <f>E31-E33</f>
        <v>-0.50429383549999995</v>
      </c>
      <c r="F34" s="18">
        <f t="shared" ref="F34:BB34" si="25">F31-F33</f>
        <v>-0.4995808089999999</v>
      </c>
      <c r="G34" s="18">
        <f t="shared" si="25"/>
        <v>-0.50429383549999995</v>
      </c>
      <c r="H34" s="18">
        <f t="shared" si="25"/>
        <v>-0.4995808089999999</v>
      </c>
      <c r="I34" s="18">
        <f t="shared" si="25"/>
        <v>-0.4995808089999999</v>
      </c>
      <c r="J34" s="18">
        <f t="shared" si="25"/>
        <v>0</v>
      </c>
      <c r="K34" s="18">
        <f t="shared" si="25"/>
        <v>0</v>
      </c>
      <c r="L34" s="18">
        <f t="shared" si="25"/>
        <v>0</v>
      </c>
      <c r="M34" s="18">
        <f t="shared" si="25"/>
        <v>0</v>
      </c>
      <c r="N34" s="18">
        <f t="shared" si="25"/>
        <v>0</v>
      </c>
      <c r="O34" s="18">
        <f t="shared" si="25"/>
        <v>0</v>
      </c>
      <c r="P34" s="18">
        <f t="shared" si="25"/>
        <v>0</v>
      </c>
      <c r="Q34" s="18">
        <f t="shared" si="25"/>
        <v>0</v>
      </c>
      <c r="R34" s="18">
        <f t="shared" si="25"/>
        <v>0</v>
      </c>
      <c r="S34" s="18">
        <f t="shared" si="25"/>
        <v>0</v>
      </c>
      <c r="T34" s="18">
        <f t="shared" si="25"/>
        <v>0</v>
      </c>
      <c r="U34" s="18">
        <f t="shared" si="25"/>
        <v>0</v>
      </c>
      <c r="V34" s="18">
        <f t="shared" si="25"/>
        <v>0</v>
      </c>
      <c r="W34" s="18">
        <f t="shared" si="25"/>
        <v>0</v>
      </c>
      <c r="X34" s="18">
        <f t="shared" si="25"/>
        <v>0</v>
      </c>
      <c r="Y34" s="18">
        <f t="shared" si="25"/>
        <v>0</v>
      </c>
      <c r="Z34" s="18">
        <f t="shared" si="25"/>
        <v>0</v>
      </c>
      <c r="AA34" s="18">
        <f t="shared" si="25"/>
        <v>0</v>
      </c>
      <c r="AB34" s="18">
        <f t="shared" si="25"/>
        <v>0</v>
      </c>
      <c r="AC34" s="18">
        <f t="shared" si="25"/>
        <v>0</v>
      </c>
      <c r="AD34" s="18">
        <f t="shared" si="25"/>
        <v>0</v>
      </c>
      <c r="AE34" s="18">
        <f t="shared" si="25"/>
        <v>0</v>
      </c>
      <c r="AF34" s="18">
        <f t="shared" si="25"/>
        <v>0</v>
      </c>
      <c r="AG34" s="18">
        <f t="shared" ref="AG34" si="26">AG31-AG33</f>
        <v>0</v>
      </c>
      <c r="AH34" s="18">
        <f t="shared" si="25"/>
        <v>0</v>
      </c>
      <c r="AI34" s="18">
        <f t="shared" si="25"/>
        <v>0</v>
      </c>
      <c r="AJ34" s="18">
        <f t="shared" si="25"/>
        <v>0</v>
      </c>
      <c r="AK34" s="18">
        <f t="shared" si="25"/>
        <v>0</v>
      </c>
      <c r="AL34" s="18">
        <f t="shared" ref="AL34" si="27">AL31-AL33</f>
        <v>0</v>
      </c>
      <c r="AM34" s="18">
        <f t="shared" si="25"/>
        <v>0</v>
      </c>
      <c r="AN34" s="18">
        <f t="shared" si="25"/>
        <v>0</v>
      </c>
      <c r="AO34" s="18">
        <f t="shared" si="25"/>
        <v>0</v>
      </c>
      <c r="AP34" s="18">
        <f t="shared" si="25"/>
        <v>0</v>
      </c>
      <c r="AQ34" s="18">
        <f t="shared" ref="AQ34" si="28">AQ31-AQ33</f>
        <v>0</v>
      </c>
      <c r="AR34" s="18">
        <f t="shared" si="25"/>
        <v>0</v>
      </c>
      <c r="AS34" s="18">
        <f t="shared" si="25"/>
        <v>0</v>
      </c>
      <c r="AT34" s="18">
        <f t="shared" si="25"/>
        <v>0</v>
      </c>
      <c r="AU34" s="18">
        <f t="shared" si="25"/>
        <v>0</v>
      </c>
      <c r="AV34" s="18">
        <f t="shared" ref="AV34" si="29">AV31-AV33</f>
        <v>0</v>
      </c>
      <c r="AW34" s="18">
        <f t="shared" si="25"/>
        <v>0</v>
      </c>
      <c r="AX34" s="18">
        <f t="shared" si="25"/>
        <v>0</v>
      </c>
      <c r="AY34" s="18">
        <f t="shared" si="25"/>
        <v>0</v>
      </c>
      <c r="AZ34" s="18">
        <f t="shared" ref="AZ34" si="30">AZ31-AZ33</f>
        <v>0</v>
      </c>
      <c r="BA34" s="18">
        <f t="shared" si="25"/>
        <v>0</v>
      </c>
      <c r="BB34" s="18">
        <f t="shared" si="25"/>
        <v>0</v>
      </c>
      <c r="BC34" s="18">
        <f t="shared" ref="BC34:BL34" si="31">BC31-BC33</f>
        <v>0</v>
      </c>
      <c r="BD34" s="18">
        <f t="shared" si="31"/>
        <v>0</v>
      </c>
      <c r="BE34" s="18">
        <f t="shared" si="31"/>
        <v>0</v>
      </c>
      <c r="BF34" s="18">
        <f t="shared" si="31"/>
        <v>0</v>
      </c>
      <c r="BG34" s="18">
        <f t="shared" si="31"/>
        <v>0</v>
      </c>
      <c r="BH34" s="18">
        <f t="shared" si="31"/>
        <v>0</v>
      </c>
      <c r="BI34" s="18">
        <f t="shared" si="31"/>
        <v>0</v>
      </c>
      <c r="BJ34" s="18">
        <f t="shared" ref="BJ34" si="32">BJ31-BJ33</f>
        <v>0</v>
      </c>
      <c r="BK34" s="18">
        <f t="shared" si="31"/>
        <v>0</v>
      </c>
      <c r="BL34" s="18">
        <f t="shared" si="31"/>
        <v>0</v>
      </c>
    </row>
    <row r="35" spans="1:64" ht="16.5" hidden="1" customHeight="1" outlineLevel="1">
      <c r="A35" s="322"/>
      <c r="B35" s="1" t="s">
        <v>335</v>
      </c>
      <c r="C35" s="1" t="s">
        <v>336</v>
      </c>
      <c r="D35" s="1" t="s">
        <v>213</v>
      </c>
      <c r="F35" s="18">
        <f>E$33/'Fixed Data'!$E$13*'Fixed Data'!I41</f>
        <v>-2.0812126544444441E-2</v>
      </c>
      <c r="G35" s="18">
        <f>E$33/'Fixed Data'!$E$13*'Fixed Data'!J41</f>
        <v>-2.0812126544444441E-2</v>
      </c>
      <c r="H35" s="18">
        <f>E$33/'Fixed Data'!$E$13*'Fixed Data'!K41</f>
        <v>-2.0812126544444441E-2</v>
      </c>
      <c r="I35" s="18">
        <f>E$33/'Fixed Data'!$E$13*'Fixed Data'!L41</f>
        <v>-2.0812126544444441E-2</v>
      </c>
      <c r="J35" s="18">
        <f>E$33/'Fixed Data'!$E$13*'Fixed Data'!M41</f>
        <v>-2.0812126544444441E-2</v>
      </c>
      <c r="K35" s="18">
        <f>E$33/'Fixed Data'!$E$13*'Fixed Data'!N41</f>
        <v>-2.0812126544444441E-2</v>
      </c>
      <c r="L35" s="18">
        <f>E$33/'Fixed Data'!$E$13*'Fixed Data'!O41</f>
        <v>-2.0812126544444441E-2</v>
      </c>
      <c r="M35" s="18">
        <f>E$33/'Fixed Data'!$E$13*'Fixed Data'!P41</f>
        <v>-2.0812126544444441E-2</v>
      </c>
      <c r="N35" s="18">
        <f>E$33/'Fixed Data'!$E$13*'Fixed Data'!Q41</f>
        <v>-2.0812126544444441E-2</v>
      </c>
      <c r="O35" s="18">
        <f>E$33/'Fixed Data'!$E$13*'Fixed Data'!R41</f>
        <v>-2.0812126544444441E-2</v>
      </c>
      <c r="P35" s="18">
        <f>E$33/'Fixed Data'!$E$13*'Fixed Data'!S41</f>
        <v>-2.0812126544444441E-2</v>
      </c>
      <c r="Q35" s="18">
        <f>E$33/'Fixed Data'!$E$13*'Fixed Data'!T41</f>
        <v>-2.0812126544444441E-2</v>
      </c>
      <c r="R35" s="18">
        <f>E$33/'Fixed Data'!$E$13*'Fixed Data'!U41</f>
        <v>-2.0812126544444441E-2</v>
      </c>
      <c r="S35" s="18">
        <f>E$33/'Fixed Data'!$E$13*'Fixed Data'!V41</f>
        <v>-2.0812126544444441E-2</v>
      </c>
      <c r="T35" s="18">
        <f>E$33/'Fixed Data'!$E$13*'Fixed Data'!W41</f>
        <v>-2.0812126544444441E-2</v>
      </c>
      <c r="U35" s="18">
        <f>E$33/'Fixed Data'!$E$13*'Fixed Data'!X41</f>
        <v>-2.0812126544444441E-2</v>
      </c>
      <c r="V35" s="18">
        <f>E$33/'Fixed Data'!$E$13*'Fixed Data'!Y41</f>
        <v>-2.0812126544444441E-2</v>
      </c>
      <c r="W35" s="18">
        <f>E$33/'Fixed Data'!$E$13*'Fixed Data'!Z41</f>
        <v>-2.0812126544444441E-2</v>
      </c>
      <c r="X35" s="18">
        <f>E$33/'Fixed Data'!$E$13*'Fixed Data'!AA41</f>
        <v>-2.0812126544444441E-2</v>
      </c>
      <c r="Y35" s="18">
        <f>E$33/'Fixed Data'!$E$13*'Fixed Data'!AB41</f>
        <v>-2.0812126544444441E-2</v>
      </c>
      <c r="Z35" s="18">
        <f>E$33/'Fixed Data'!$E$13*'Fixed Data'!AC41</f>
        <v>-2.0812126544444441E-2</v>
      </c>
      <c r="AA35" s="18">
        <f>E$33/'Fixed Data'!$E$13*'Fixed Data'!AD41</f>
        <v>-2.0812126544444441E-2</v>
      </c>
      <c r="AB35" s="18">
        <f>E$33/'Fixed Data'!$E$13*'Fixed Data'!AE41</f>
        <v>-2.0812126544444441E-2</v>
      </c>
      <c r="AC35" s="18">
        <f>E$33/'Fixed Data'!$E$13*'Fixed Data'!AF41</f>
        <v>-2.0812126544444441E-2</v>
      </c>
      <c r="AD35" s="18">
        <f>E$33/'Fixed Data'!$E$13*'Fixed Data'!AG41</f>
        <v>-2.0812126544444441E-2</v>
      </c>
      <c r="AE35" s="18">
        <f>E$33/'Fixed Data'!$E$13*'Fixed Data'!AH41</f>
        <v>-2.0812126544444441E-2</v>
      </c>
      <c r="AF35" s="18">
        <f>E$33/'Fixed Data'!$E$13*'Fixed Data'!AI41</f>
        <v>-2.0812126544444441E-2</v>
      </c>
      <c r="AG35" s="18">
        <f>E$33/'Fixed Data'!$E$13*'Fixed Data'!AJ41</f>
        <v>-2.0812126544444441E-2</v>
      </c>
      <c r="AH35" s="18">
        <f>E$33/'Fixed Data'!$E$13*'Fixed Data'!AK41</f>
        <v>-2.0812126544444441E-2</v>
      </c>
      <c r="AI35" s="18">
        <f>E$33/'Fixed Data'!$E$13*'Fixed Data'!AL41</f>
        <v>-2.0812126544444441E-2</v>
      </c>
      <c r="AJ35" s="18">
        <f>E$33/'Fixed Data'!$E$13*'Fixed Data'!AM41</f>
        <v>-2.0812126544444441E-2</v>
      </c>
      <c r="AK35" s="18">
        <f>E$33/'Fixed Data'!$E$13*'Fixed Data'!AN41</f>
        <v>-2.0812126544444441E-2</v>
      </c>
      <c r="AL35" s="18">
        <f>E$33/'Fixed Data'!$E$13*'Fixed Data'!AO41</f>
        <v>-2.0812126544444441E-2</v>
      </c>
      <c r="AM35" s="18">
        <f>E$33/'Fixed Data'!$E$13*'Fixed Data'!AP41</f>
        <v>-2.0812126544444441E-2</v>
      </c>
      <c r="AN35" s="18">
        <f>E$33/'Fixed Data'!$E$13*'Fixed Data'!AQ41</f>
        <v>-2.0812126544444441E-2</v>
      </c>
      <c r="AO35" s="18">
        <f>E$33/'Fixed Data'!$E$13*'Fixed Data'!AR41</f>
        <v>-2.0812126544444441E-2</v>
      </c>
      <c r="AP35" s="18">
        <f>E$33/'Fixed Data'!$E$13*'Fixed Data'!AS41</f>
        <v>-2.0812126544444441E-2</v>
      </c>
      <c r="AQ35" s="18">
        <f>E$33/'Fixed Data'!$E$13*'Fixed Data'!AT41</f>
        <v>-2.0812126544444441E-2</v>
      </c>
      <c r="AR35" s="18">
        <f>E$33/'Fixed Data'!$E$13*'Fixed Data'!AU41</f>
        <v>-2.0812126544444441E-2</v>
      </c>
      <c r="AS35" s="18">
        <f>E$33/'Fixed Data'!$E$13*'Fixed Data'!AV41</f>
        <v>-2.0812126544444441E-2</v>
      </c>
      <c r="AT35" s="18">
        <f>E$33/'Fixed Data'!$E$13*'Fixed Data'!AW41</f>
        <v>-2.0812126544444441E-2</v>
      </c>
      <c r="AU35" s="18">
        <f>E$33/'Fixed Data'!$E$13*'Fixed Data'!AX41</f>
        <v>-2.0812126544444441E-2</v>
      </c>
      <c r="AV35" s="18">
        <f>E$33/'Fixed Data'!$E$13*'Fixed Data'!AY41</f>
        <v>-2.0812126544444441E-2</v>
      </c>
      <c r="AW35" s="18">
        <f>E$33/'Fixed Data'!$E$13*'Fixed Data'!AZ41</f>
        <v>-2.0812126544444441E-2</v>
      </c>
      <c r="AX35" s="18">
        <f>E$33/'Fixed Data'!$E$13*'Fixed Data'!BA41</f>
        <v>-2.0812126544444441E-2</v>
      </c>
      <c r="AY35" s="18"/>
      <c r="AZ35" s="18"/>
      <c r="BA35" s="18"/>
      <c r="BB35" s="18"/>
      <c r="BC35" s="18"/>
      <c r="BD35" s="18"/>
      <c r="BE35" s="18"/>
      <c r="BF35" s="18"/>
      <c r="BG35" s="18"/>
      <c r="BH35" s="18"/>
      <c r="BI35" s="18"/>
      <c r="BJ35" s="18"/>
      <c r="BK35" s="18"/>
      <c r="BL35" s="18"/>
    </row>
    <row r="36" spans="1:64" ht="16.5" hidden="1" customHeight="1" outlineLevel="1">
      <c r="A36" s="322"/>
      <c r="B36" s="1" t="s">
        <v>337</v>
      </c>
      <c r="C36" s="1" t="s">
        <v>338</v>
      </c>
      <c r="D36" s="1" t="s">
        <v>213</v>
      </c>
      <c r="F36" s="18"/>
      <c r="G36" s="18">
        <f>F$33/'Fixed Data'!$E$13*'Fixed Data'!J42</f>
        <v>-2.061762068888889E-2</v>
      </c>
      <c r="H36" s="18">
        <f>F$33/'Fixed Data'!$E$13*'Fixed Data'!K42</f>
        <v>-2.061762068888889E-2</v>
      </c>
      <c r="I36" s="18">
        <f>F$33/'Fixed Data'!$E$13*'Fixed Data'!L42</f>
        <v>-2.061762068888889E-2</v>
      </c>
      <c r="J36" s="18">
        <f>F$33/'Fixed Data'!$E$13*'Fixed Data'!M42</f>
        <v>-2.061762068888889E-2</v>
      </c>
      <c r="K36" s="18">
        <f>F$33/'Fixed Data'!$E$13*'Fixed Data'!N42</f>
        <v>-2.061762068888889E-2</v>
      </c>
      <c r="L36" s="18">
        <f>F$33/'Fixed Data'!$E$13*'Fixed Data'!O42</f>
        <v>-2.061762068888889E-2</v>
      </c>
      <c r="M36" s="18">
        <f>F$33/'Fixed Data'!$E$13*'Fixed Data'!P42</f>
        <v>-2.061762068888889E-2</v>
      </c>
      <c r="N36" s="18">
        <f>F$33/'Fixed Data'!$E$13*'Fixed Data'!Q42</f>
        <v>-2.061762068888889E-2</v>
      </c>
      <c r="O36" s="18">
        <f>F$33/'Fixed Data'!$E$13*'Fixed Data'!R42</f>
        <v>-2.061762068888889E-2</v>
      </c>
      <c r="P36" s="18">
        <f>F$33/'Fixed Data'!$E$13*'Fixed Data'!S42</f>
        <v>-2.061762068888889E-2</v>
      </c>
      <c r="Q36" s="18">
        <f>F$33/'Fixed Data'!$E$13*'Fixed Data'!T42</f>
        <v>-2.061762068888889E-2</v>
      </c>
      <c r="R36" s="18">
        <f>F$33/'Fixed Data'!$E$13*'Fixed Data'!U42</f>
        <v>-2.061762068888889E-2</v>
      </c>
      <c r="S36" s="18">
        <f>F$33/'Fixed Data'!$E$13*'Fixed Data'!V42</f>
        <v>-2.061762068888889E-2</v>
      </c>
      <c r="T36" s="18">
        <f>F$33/'Fixed Data'!$E$13*'Fixed Data'!W42</f>
        <v>-2.061762068888889E-2</v>
      </c>
      <c r="U36" s="18">
        <f>F$33/'Fixed Data'!$E$13*'Fixed Data'!X42</f>
        <v>-2.061762068888889E-2</v>
      </c>
      <c r="V36" s="18">
        <f>F$33/'Fixed Data'!$E$13*'Fixed Data'!Y42</f>
        <v>-2.061762068888889E-2</v>
      </c>
      <c r="W36" s="18">
        <f>F$33/'Fixed Data'!$E$13*'Fixed Data'!Z42</f>
        <v>-2.061762068888889E-2</v>
      </c>
      <c r="X36" s="18">
        <f>F$33/'Fixed Data'!$E$13*'Fixed Data'!AA42</f>
        <v>-2.061762068888889E-2</v>
      </c>
      <c r="Y36" s="18">
        <f>F$33/'Fixed Data'!$E$13*'Fixed Data'!AB42</f>
        <v>-2.061762068888889E-2</v>
      </c>
      <c r="Z36" s="18">
        <f>F$33/'Fixed Data'!$E$13*'Fixed Data'!AC42</f>
        <v>-2.061762068888889E-2</v>
      </c>
      <c r="AA36" s="18">
        <f>F$33/'Fixed Data'!$E$13*'Fixed Data'!AD42</f>
        <v>-2.061762068888889E-2</v>
      </c>
      <c r="AB36" s="18">
        <f>F$33/'Fixed Data'!$E$13*'Fixed Data'!AE42</f>
        <v>-2.061762068888889E-2</v>
      </c>
      <c r="AC36" s="18">
        <f>F$33/'Fixed Data'!$E$13*'Fixed Data'!AF42</f>
        <v>-2.061762068888889E-2</v>
      </c>
      <c r="AD36" s="18">
        <f>F$33/'Fixed Data'!$E$13*'Fixed Data'!AG42</f>
        <v>-2.061762068888889E-2</v>
      </c>
      <c r="AE36" s="18">
        <f>F$33/'Fixed Data'!$E$13*'Fixed Data'!AH42</f>
        <v>-2.061762068888889E-2</v>
      </c>
      <c r="AF36" s="18">
        <f>F$33/'Fixed Data'!$E$13*'Fixed Data'!AI42</f>
        <v>-2.061762068888889E-2</v>
      </c>
      <c r="AG36" s="18">
        <f>F$33/'Fixed Data'!$E$13*'Fixed Data'!AJ42</f>
        <v>-2.061762068888889E-2</v>
      </c>
      <c r="AH36" s="18">
        <f>F$33/'Fixed Data'!$E$13*'Fixed Data'!AK42</f>
        <v>-2.061762068888889E-2</v>
      </c>
      <c r="AI36" s="18">
        <f>F$33/'Fixed Data'!$E$13*'Fixed Data'!AL42</f>
        <v>-2.061762068888889E-2</v>
      </c>
      <c r="AJ36" s="18">
        <f>F$33/'Fixed Data'!$E$13*'Fixed Data'!AM42</f>
        <v>-2.061762068888889E-2</v>
      </c>
      <c r="AK36" s="18">
        <f>F$33/'Fixed Data'!$E$13*'Fixed Data'!AN42</f>
        <v>-2.061762068888889E-2</v>
      </c>
      <c r="AL36" s="18">
        <f>F$33/'Fixed Data'!$E$13*'Fixed Data'!AO42</f>
        <v>-2.061762068888889E-2</v>
      </c>
      <c r="AM36" s="18">
        <f>F$33/'Fixed Data'!$E$13*'Fixed Data'!AP42</f>
        <v>-2.061762068888889E-2</v>
      </c>
      <c r="AN36" s="18">
        <f>F$33/'Fixed Data'!$E$13*'Fixed Data'!AQ42</f>
        <v>-2.061762068888889E-2</v>
      </c>
      <c r="AO36" s="18">
        <f>F$33/'Fixed Data'!$E$13*'Fixed Data'!AR42</f>
        <v>-2.061762068888889E-2</v>
      </c>
      <c r="AP36" s="18">
        <f>F$33/'Fixed Data'!$E$13*'Fixed Data'!AS42</f>
        <v>-2.061762068888889E-2</v>
      </c>
      <c r="AQ36" s="18">
        <f>F$33/'Fixed Data'!$E$13*'Fixed Data'!AT42</f>
        <v>-2.061762068888889E-2</v>
      </c>
      <c r="AR36" s="18">
        <f>F$33/'Fixed Data'!$E$13*'Fixed Data'!AU42</f>
        <v>-2.061762068888889E-2</v>
      </c>
      <c r="AS36" s="18">
        <f>F$33/'Fixed Data'!$E$13*'Fixed Data'!AV42</f>
        <v>-2.061762068888889E-2</v>
      </c>
      <c r="AT36" s="18">
        <f>F$33/'Fixed Data'!$E$13*'Fixed Data'!AW42</f>
        <v>-2.061762068888889E-2</v>
      </c>
      <c r="AU36" s="18">
        <f>F$33/'Fixed Data'!$E$13*'Fixed Data'!AX42</f>
        <v>-2.061762068888889E-2</v>
      </c>
      <c r="AV36" s="18">
        <f>F$33/'Fixed Data'!$E$13*'Fixed Data'!AY42</f>
        <v>-2.061762068888889E-2</v>
      </c>
      <c r="AW36" s="18">
        <f>F$33/'Fixed Data'!$E$13*'Fixed Data'!AZ42</f>
        <v>-2.061762068888889E-2</v>
      </c>
      <c r="AX36" s="18">
        <f>F$33/'Fixed Data'!$E$13*'Fixed Data'!BA42</f>
        <v>-2.061762068888889E-2</v>
      </c>
      <c r="AY36" s="18">
        <f>F$33/'Fixed Data'!$E$13*'Fixed Data'!BB42</f>
        <v>-2.061762068888889E-2</v>
      </c>
      <c r="AZ36" s="18"/>
      <c r="BA36" s="18"/>
      <c r="BB36" s="18"/>
      <c r="BC36" s="18"/>
      <c r="BD36" s="18"/>
      <c r="BE36" s="18"/>
      <c r="BF36" s="18"/>
      <c r="BG36" s="18"/>
      <c r="BH36" s="18"/>
      <c r="BI36" s="18"/>
      <c r="BJ36" s="18"/>
      <c r="BK36" s="18"/>
      <c r="BL36" s="18"/>
    </row>
    <row r="37" spans="1:64" ht="16.5" hidden="1" customHeight="1" outlineLevel="1">
      <c r="A37" s="322"/>
      <c r="B37" s="1" t="s">
        <v>339</v>
      </c>
      <c r="C37" s="1" t="s">
        <v>340</v>
      </c>
      <c r="D37" s="1" t="s">
        <v>213</v>
      </c>
      <c r="F37" s="18"/>
      <c r="G37" s="18"/>
      <c r="H37" s="18">
        <f>G$33/'Fixed Data'!$E$13*'Fixed Data'!K43</f>
        <v>-2.0812126544444441E-2</v>
      </c>
      <c r="I37" s="18">
        <f>G$33/'Fixed Data'!$E$13*'Fixed Data'!L43</f>
        <v>-2.0812126544444441E-2</v>
      </c>
      <c r="J37" s="18">
        <f>G$33/'Fixed Data'!$E$13*'Fixed Data'!M43</f>
        <v>-2.0812126544444441E-2</v>
      </c>
      <c r="K37" s="18">
        <f>G$33/'Fixed Data'!$E$13*'Fixed Data'!N43</f>
        <v>-2.0812126544444441E-2</v>
      </c>
      <c r="L37" s="18">
        <f>G$33/'Fixed Data'!$E$13*'Fixed Data'!O43</f>
        <v>-2.0812126544444441E-2</v>
      </c>
      <c r="M37" s="18">
        <f>G$33/'Fixed Data'!$E$13*'Fixed Data'!P43</f>
        <v>-2.0812126544444441E-2</v>
      </c>
      <c r="N37" s="18">
        <f>G$33/'Fixed Data'!$E$13*'Fixed Data'!Q43</f>
        <v>-2.0812126544444441E-2</v>
      </c>
      <c r="O37" s="18">
        <f>G$33/'Fixed Data'!$E$13*'Fixed Data'!R43</f>
        <v>-2.0812126544444441E-2</v>
      </c>
      <c r="P37" s="18">
        <f>G$33/'Fixed Data'!$E$13*'Fixed Data'!S43</f>
        <v>-2.0812126544444441E-2</v>
      </c>
      <c r="Q37" s="18">
        <f>G$33/'Fixed Data'!$E$13*'Fixed Data'!T43</f>
        <v>-2.0812126544444441E-2</v>
      </c>
      <c r="R37" s="18">
        <f>G$33/'Fixed Data'!$E$13*'Fixed Data'!U43</f>
        <v>-2.0812126544444441E-2</v>
      </c>
      <c r="S37" s="18">
        <f>G$33/'Fixed Data'!$E$13*'Fixed Data'!V43</f>
        <v>-2.0812126544444441E-2</v>
      </c>
      <c r="T37" s="18">
        <f>G$33/'Fixed Data'!$E$13*'Fixed Data'!W43</f>
        <v>-2.0812126544444441E-2</v>
      </c>
      <c r="U37" s="18">
        <f>G$33/'Fixed Data'!$E$13*'Fixed Data'!X43</f>
        <v>-2.0812126544444441E-2</v>
      </c>
      <c r="V37" s="18">
        <f>G$33/'Fixed Data'!$E$13*'Fixed Data'!Y43</f>
        <v>-2.0812126544444441E-2</v>
      </c>
      <c r="W37" s="18">
        <f>G$33/'Fixed Data'!$E$13*'Fixed Data'!Z43</f>
        <v>-2.0812126544444441E-2</v>
      </c>
      <c r="X37" s="18">
        <f>G$33/'Fixed Data'!$E$13*'Fixed Data'!AA43</f>
        <v>-2.0812126544444441E-2</v>
      </c>
      <c r="Y37" s="18">
        <f>G$33/'Fixed Data'!$E$13*'Fixed Data'!AB43</f>
        <v>-2.0812126544444441E-2</v>
      </c>
      <c r="Z37" s="18">
        <f>G$33/'Fixed Data'!$E$13*'Fixed Data'!AC43</f>
        <v>-2.0812126544444441E-2</v>
      </c>
      <c r="AA37" s="18">
        <f>G$33/'Fixed Data'!$E$13*'Fixed Data'!AD43</f>
        <v>-2.0812126544444441E-2</v>
      </c>
      <c r="AB37" s="18">
        <f>G$33/'Fixed Data'!$E$13*'Fixed Data'!AE43</f>
        <v>-2.0812126544444441E-2</v>
      </c>
      <c r="AC37" s="18">
        <f>G$33/'Fixed Data'!$E$13*'Fixed Data'!AF43</f>
        <v>-2.0812126544444441E-2</v>
      </c>
      <c r="AD37" s="18">
        <f>G$33/'Fixed Data'!$E$13*'Fixed Data'!AG43</f>
        <v>-2.0812126544444441E-2</v>
      </c>
      <c r="AE37" s="18">
        <f>G$33/'Fixed Data'!$E$13*'Fixed Data'!AH43</f>
        <v>-2.0812126544444441E-2</v>
      </c>
      <c r="AF37" s="18">
        <f>G$33/'Fixed Data'!$E$13*'Fixed Data'!AI43</f>
        <v>-2.0812126544444441E-2</v>
      </c>
      <c r="AG37" s="18">
        <f>G$33/'Fixed Data'!$E$13*'Fixed Data'!AJ43</f>
        <v>-2.0812126544444441E-2</v>
      </c>
      <c r="AH37" s="18">
        <f>G$33/'Fixed Data'!$E$13*'Fixed Data'!AK43</f>
        <v>-2.0812126544444441E-2</v>
      </c>
      <c r="AI37" s="18">
        <f>G$33/'Fixed Data'!$E$13*'Fixed Data'!AL43</f>
        <v>-2.0812126544444441E-2</v>
      </c>
      <c r="AJ37" s="18">
        <f>G$33/'Fixed Data'!$E$13*'Fixed Data'!AM43</f>
        <v>-2.0812126544444441E-2</v>
      </c>
      <c r="AK37" s="18">
        <f>G$33/'Fixed Data'!$E$13*'Fixed Data'!AN43</f>
        <v>-2.0812126544444441E-2</v>
      </c>
      <c r="AL37" s="18">
        <f>G$33/'Fixed Data'!$E$13*'Fixed Data'!AO43</f>
        <v>-2.0812126544444441E-2</v>
      </c>
      <c r="AM37" s="18">
        <f>G$33/'Fixed Data'!$E$13*'Fixed Data'!AP43</f>
        <v>-2.0812126544444441E-2</v>
      </c>
      <c r="AN37" s="18">
        <f>G$33/'Fixed Data'!$E$13*'Fixed Data'!AQ43</f>
        <v>-2.0812126544444441E-2</v>
      </c>
      <c r="AO37" s="18">
        <f>G$33/'Fixed Data'!$E$13*'Fixed Data'!AR43</f>
        <v>-2.0812126544444441E-2</v>
      </c>
      <c r="AP37" s="18">
        <f>G$33/'Fixed Data'!$E$13*'Fixed Data'!AS43</f>
        <v>-2.0812126544444441E-2</v>
      </c>
      <c r="AQ37" s="18">
        <f>G$33/'Fixed Data'!$E$13*'Fixed Data'!AT43</f>
        <v>-2.0812126544444441E-2</v>
      </c>
      <c r="AR37" s="18">
        <f>G$33/'Fixed Data'!$E$13*'Fixed Data'!AU43</f>
        <v>-2.0812126544444441E-2</v>
      </c>
      <c r="AS37" s="18">
        <f>G$33/'Fixed Data'!$E$13*'Fixed Data'!AV43</f>
        <v>-2.0812126544444441E-2</v>
      </c>
      <c r="AT37" s="18">
        <f>G$33/'Fixed Data'!$E$13*'Fixed Data'!AW43</f>
        <v>-2.0812126544444441E-2</v>
      </c>
      <c r="AU37" s="18">
        <f>G$33/'Fixed Data'!$E$13*'Fixed Data'!AX43</f>
        <v>-2.0812126544444441E-2</v>
      </c>
      <c r="AV37" s="18">
        <f>G$33/'Fixed Data'!$E$13*'Fixed Data'!AY43</f>
        <v>-2.0812126544444441E-2</v>
      </c>
      <c r="AW37" s="18">
        <f>G$33/'Fixed Data'!$E$13*'Fixed Data'!AZ43</f>
        <v>-2.0812126544444441E-2</v>
      </c>
      <c r="AX37" s="18">
        <f>G$33/'Fixed Data'!$E$13*'Fixed Data'!BA43</f>
        <v>-2.0812126544444441E-2</v>
      </c>
      <c r="AY37" s="18">
        <f>G$33/'Fixed Data'!$E$13*'Fixed Data'!BB43</f>
        <v>-2.0812126544444441E-2</v>
      </c>
      <c r="AZ37" s="18">
        <f>G$33/'Fixed Data'!$E$13*'Fixed Data'!BC43</f>
        <v>-2.0812126544444441E-2</v>
      </c>
      <c r="BA37" s="18"/>
      <c r="BB37" s="18"/>
      <c r="BC37" s="18"/>
      <c r="BD37" s="18"/>
      <c r="BE37" s="18"/>
      <c r="BF37" s="18"/>
      <c r="BG37" s="18"/>
      <c r="BH37" s="18"/>
      <c r="BI37" s="18"/>
      <c r="BJ37" s="18"/>
      <c r="BK37" s="18"/>
      <c r="BL37" s="18"/>
    </row>
    <row r="38" spans="1:64" ht="16.5" hidden="1" customHeight="1" outlineLevel="1">
      <c r="A38" s="322"/>
      <c r="B38" s="1" t="s">
        <v>341</v>
      </c>
      <c r="C38" s="1" t="s">
        <v>342</v>
      </c>
      <c r="D38" s="1" t="s">
        <v>213</v>
      </c>
      <c r="F38" s="18"/>
      <c r="G38" s="18"/>
      <c r="H38" s="18"/>
      <c r="I38" s="18">
        <f>H$33/'Fixed Data'!$E$13*'Fixed Data'!L44</f>
        <v>-2.061762068888889E-2</v>
      </c>
      <c r="J38" s="18">
        <f>H$33/'Fixed Data'!$E$13*'Fixed Data'!M44</f>
        <v>-2.061762068888889E-2</v>
      </c>
      <c r="K38" s="18">
        <f>H$33/'Fixed Data'!$E$13*'Fixed Data'!N44</f>
        <v>-2.061762068888889E-2</v>
      </c>
      <c r="L38" s="18">
        <f>H$33/'Fixed Data'!$E$13*'Fixed Data'!O44</f>
        <v>-2.061762068888889E-2</v>
      </c>
      <c r="M38" s="18">
        <f>H$33/'Fixed Data'!$E$13*'Fixed Data'!P44</f>
        <v>-2.061762068888889E-2</v>
      </c>
      <c r="N38" s="18">
        <f>H$33/'Fixed Data'!$E$13*'Fixed Data'!Q44</f>
        <v>-2.061762068888889E-2</v>
      </c>
      <c r="O38" s="18">
        <f>H$33/'Fixed Data'!$E$13*'Fixed Data'!R44</f>
        <v>-2.061762068888889E-2</v>
      </c>
      <c r="P38" s="18">
        <f>H$33/'Fixed Data'!$E$13*'Fixed Data'!S44</f>
        <v>-2.061762068888889E-2</v>
      </c>
      <c r="Q38" s="18">
        <f>H$33/'Fixed Data'!$E$13*'Fixed Data'!T44</f>
        <v>-2.061762068888889E-2</v>
      </c>
      <c r="R38" s="18">
        <f>H$33/'Fixed Data'!$E$13*'Fixed Data'!U44</f>
        <v>-2.061762068888889E-2</v>
      </c>
      <c r="S38" s="18">
        <f>H$33/'Fixed Data'!$E$13*'Fixed Data'!V44</f>
        <v>-2.061762068888889E-2</v>
      </c>
      <c r="T38" s="18">
        <f>H$33/'Fixed Data'!$E$13*'Fixed Data'!W44</f>
        <v>-2.061762068888889E-2</v>
      </c>
      <c r="U38" s="18">
        <f>H$33/'Fixed Data'!$E$13*'Fixed Data'!X44</f>
        <v>-2.061762068888889E-2</v>
      </c>
      <c r="V38" s="18">
        <f>H$33/'Fixed Data'!$E$13*'Fixed Data'!Y44</f>
        <v>-2.061762068888889E-2</v>
      </c>
      <c r="W38" s="18">
        <f>H$33/'Fixed Data'!$E$13*'Fixed Data'!Z44</f>
        <v>-2.061762068888889E-2</v>
      </c>
      <c r="X38" s="18">
        <f>H$33/'Fixed Data'!$E$13*'Fixed Data'!AA44</f>
        <v>-2.061762068888889E-2</v>
      </c>
      <c r="Y38" s="18">
        <f>H$33/'Fixed Data'!$E$13*'Fixed Data'!AB44</f>
        <v>-2.061762068888889E-2</v>
      </c>
      <c r="Z38" s="18">
        <f>H$33/'Fixed Data'!$E$13*'Fixed Data'!AC44</f>
        <v>-2.061762068888889E-2</v>
      </c>
      <c r="AA38" s="18">
        <f>H$33/'Fixed Data'!$E$13*'Fixed Data'!AD44</f>
        <v>-2.061762068888889E-2</v>
      </c>
      <c r="AB38" s="18">
        <f>H$33/'Fixed Data'!$E$13*'Fixed Data'!AE44</f>
        <v>-2.061762068888889E-2</v>
      </c>
      <c r="AC38" s="18">
        <f>H$33/'Fixed Data'!$E$13*'Fixed Data'!AF44</f>
        <v>-2.061762068888889E-2</v>
      </c>
      <c r="AD38" s="18">
        <f>H$33/'Fixed Data'!$E$13*'Fixed Data'!AG44</f>
        <v>-2.061762068888889E-2</v>
      </c>
      <c r="AE38" s="18">
        <f>H$33/'Fixed Data'!$E$13*'Fixed Data'!AH44</f>
        <v>-2.061762068888889E-2</v>
      </c>
      <c r="AF38" s="18">
        <f>H$33/'Fixed Data'!$E$13*'Fixed Data'!AI44</f>
        <v>-2.061762068888889E-2</v>
      </c>
      <c r="AG38" s="18">
        <f>H$33/'Fixed Data'!$E$13*'Fixed Data'!AJ44</f>
        <v>-2.061762068888889E-2</v>
      </c>
      <c r="AH38" s="18">
        <f>H$33/'Fixed Data'!$E$13*'Fixed Data'!AK44</f>
        <v>-2.061762068888889E-2</v>
      </c>
      <c r="AI38" s="18">
        <f>H$33/'Fixed Data'!$E$13*'Fixed Data'!AL44</f>
        <v>-2.061762068888889E-2</v>
      </c>
      <c r="AJ38" s="18">
        <f>H$33/'Fixed Data'!$E$13*'Fixed Data'!AM44</f>
        <v>-2.061762068888889E-2</v>
      </c>
      <c r="AK38" s="18">
        <f>H$33/'Fixed Data'!$E$13*'Fixed Data'!AN44</f>
        <v>-2.061762068888889E-2</v>
      </c>
      <c r="AL38" s="18">
        <f>H$33/'Fixed Data'!$E$13*'Fixed Data'!AO44</f>
        <v>-2.061762068888889E-2</v>
      </c>
      <c r="AM38" s="18">
        <f>H$33/'Fixed Data'!$E$13*'Fixed Data'!AP44</f>
        <v>-2.061762068888889E-2</v>
      </c>
      <c r="AN38" s="18">
        <f>H$33/'Fixed Data'!$E$13*'Fixed Data'!AQ44</f>
        <v>-2.061762068888889E-2</v>
      </c>
      <c r="AO38" s="18">
        <f>H$33/'Fixed Data'!$E$13*'Fixed Data'!AR44</f>
        <v>-2.061762068888889E-2</v>
      </c>
      <c r="AP38" s="18">
        <f>H$33/'Fixed Data'!$E$13*'Fixed Data'!AS44</f>
        <v>-2.061762068888889E-2</v>
      </c>
      <c r="AQ38" s="18">
        <f>H$33/'Fixed Data'!$E$13*'Fixed Data'!AT44</f>
        <v>-2.061762068888889E-2</v>
      </c>
      <c r="AR38" s="18">
        <f>H$33/'Fixed Data'!$E$13*'Fixed Data'!AU44</f>
        <v>-2.061762068888889E-2</v>
      </c>
      <c r="AS38" s="18">
        <f>H$33/'Fixed Data'!$E$13*'Fixed Data'!AV44</f>
        <v>-2.061762068888889E-2</v>
      </c>
      <c r="AT38" s="18">
        <f>H$33/'Fixed Data'!$E$13*'Fixed Data'!AW44</f>
        <v>-2.061762068888889E-2</v>
      </c>
      <c r="AU38" s="18">
        <f>H$33/'Fixed Data'!$E$13*'Fixed Data'!AX44</f>
        <v>-2.061762068888889E-2</v>
      </c>
      <c r="AV38" s="18">
        <f>H$33/'Fixed Data'!$E$13*'Fixed Data'!AY44</f>
        <v>-2.061762068888889E-2</v>
      </c>
      <c r="AW38" s="18">
        <f>H$33/'Fixed Data'!$E$13*'Fixed Data'!AZ44</f>
        <v>-2.061762068888889E-2</v>
      </c>
      <c r="AX38" s="18">
        <f>H$33/'Fixed Data'!$E$13*'Fixed Data'!BA44</f>
        <v>-2.061762068888889E-2</v>
      </c>
      <c r="AY38" s="18">
        <f>H$33/'Fixed Data'!$E$13*'Fixed Data'!BB44</f>
        <v>-2.061762068888889E-2</v>
      </c>
      <c r="AZ38" s="18">
        <f>H$33/'Fixed Data'!$E$13*'Fixed Data'!BC44</f>
        <v>-2.061762068888889E-2</v>
      </c>
      <c r="BA38" s="18">
        <f>H$33/'Fixed Data'!$E$13*'Fixed Data'!BD44</f>
        <v>-2.061762068888889E-2</v>
      </c>
      <c r="BB38" s="18"/>
      <c r="BC38" s="18"/>
      <c r="BD38" s="18"/>
      <c r="BE38" s="18"/>
      <c r="BF38" s="18"/>
      <c r="BG38" s="18"/>
      <c r="BH38" s="18"/>
      <c r="BI38" s="18"/>
      <c r="BJ38" s="18"/>
      <c r="BK38" s="18"/>
      <c r="BL38" s="18"/>
    </row>
    <row r="39" spans="1:64" ht="16.5" hidden="1" customHeight="1" outlineLevel="1">
      <c r="A39" s="322"/>
      <c r="B39" s="1" t="s">
        <v>343</v>
      </c>
      <c r="C39" s="1" t="s">
        <v>344</v>
      </c>
      <c r="D39" s="1" t="s">
        <v>213</v>
      </c>
      <c r="F39" s="18"/>
      <c r="G39" s="18"/>
      <c r="H39" s="18"/>
      <c r="I39" s="18"/>
      <c r="J39" s="18">
        <f>I$33/'Fixed Data'!$E$13*'Fixed Data'!M45</f>
        <v>-2.061762068888889E-2</v>
      </c>
      <c r="K39" s="18">
        <f>I$33/'Fixed Data'!$E$13*'Fixed Data'!N45</f>
        <v>-2.061762068888889E-2</v>
      </c>
      <c r="L39" s="18">
        <f>I$33/'Fixed Data'!$E$13*'Fixed Data'!O45</f>
        <v>-2.061762068888889E-2</v>
      </c>
      <c r="M39" s="18">
        <f>I$33/'Fixed Data'!$E$13*'Fixed Data'!P45</f>
        <v>-2.061762068888889E-2</v>
      </c>
      <c r="N39" s="18">
        <f>I$33/'Fixed Data'!$E$13*'Fixed Data'!Q45</f>
        <v>-2.061762068888889E-2</v>
      </c>
      <c r="O39" s="18">
        <f>I$33/'Fixed Data'!$E$13*'Fixed Data'!R45</f>
        <v>-2.061762068888889E-2</v>
      </c>
      <c r="P39" s="18">
        <f>I$33/'Fixed Data'!$E$13*'Fixed Data'!S45</f>
        <v>-2.061762068888889E-2</v>
      </c>
      <c r="Q39" s="18">
        <f>I$33/'Fixed Data'!$E$13*'Fixed Data'!T45</f>
        <v>-2.061762068888889E-2</v>
      </c>
      <c r="R39" s="18">
        <f>I$33/'Fixed Data'!$E$13*'Fixed Data'!U45</f>
        <v>-2.061762068888889E-2</v>
      </c>
      <c r="S39" s="18">
        <f>I$33/'Fixed Data'!$E$13*'Fixed Data'!V45</f>
        <v>-2.061762068888889E-2</v>
      </c>
      <c r="T39" s="18">
        <f>I$33/'Fixed Data'!$E$13*'Fixed Data'!W45</f>
        <v>-2.061762068888889E-2</v>
      </c>
      <c r="U39" s="18">
        <f>I$33/'Fixed Data'!$E$13*'Fixed Data'!X45</f>
        <v>-2.061762068888889E-2</v>
      </c>
      <c r="V39" s="18">
        <f>I$33/'Fixed Data'!$E$13*'Fixed Data'!Y45</f>
        <v>-2.061762068888889E-2</v>
      </c>
      <c r="W39" s="18">
        <f>I$33/'Fixed Data'!$E$13*'Fixed Data'!Z45</f>
        <v>-2.061762068888889E-2</v>
      </c>
      <c r="X39" s="18">
        <f>I$33/'Fixed Data'!$E$13*'Fixed Data'!AA45</f>
        <v>-2.061762068888889E-2</v>
      </c>
      <c r="Y39" s="18">
        <f>I$33/'Fixed Data'!$E$13*'Fixed Data'!AB45</f>
        <v>-2.061762068888889E-2</v>
      </c>
      <c r="Z39" s="18">
        <f>I$33/'Fixed Data'!$E$13*'Fixed Data'!AC45</f>
        <v>-2.061762068888889E-2</v>
      </c>
      <c r="AA39" s="18">
        <f>I$33/'Fixed Data'!$E$13*'Fixed Data'!AD45</f>
        <v>-2.061762068888889E-2</v>
      </c>
      <c r="AB39" s="18">
        <f>I$33/'Fixed Data'!$E$13*'Fixed Data'!AE45</f>
        <v>-2.061762068888889E-2</v>
      </c>
      <c r="AC39" s="18">
        <f>I$33/'Fixed Data'!$E$13*'Fixed Data'!AF45</f>
        <v>-2.061762068888889E-2</v>
      </c>
      <c r="AD39" s="18">
        <f>I$33/'Fixed Data'!$E$13*'Fixed Data'!AG45</f>
        <v>-2.061762068888889E-2</v>
      </c>
      <c r="AE39" s="18">
        <f>I$33/'Fixed Data'!$E$13*'Fixed Data'!AH45</f>
        <v>-2.061762068888889E-2</v>
      </c>
      <c r="AF39" s="18">
        <f>I$33/'Fixed Data'!$E$13*'Fixed Data'!AI45</f>
        <v>-2.061762068888889E-2</v>
      </c>
      <c r="AG39" s="18">
        <f>I$33/'Fixed Data'!$E$13*'Fixed Data'!AJ45</f>
        <v>-2.061762068888889E-2</v>
      </c>
      <c r="AH39" s="18">
        <f>I$33/'Fixed Data'!$E$13*'Fixed Data'!AK45</f>
        <v>-2.061762068888889E-2</v>
      </c>
      <c r="AI39" s="18">
        <f>I$33/'Fixed Data'!$E$13*'Fixed Data'!AL45</f>
        <v>-2.061762068888889E-2</v>
      </c>
      <c r="AJ39" s="18">
        <f>I$33/'Fixed Data'!$E$13*'Fixed Data'!AM45</f>
        <v>-2.061762068888889E-2</v>
      </c>
      <c r="AK39" s="18">
        <f>I$33/'Fixed Data'!$E$13*'Fixed Data'!AN45</f>
        <v>-2.061762068888889E-2</v>
      </c>
      <c r="AL39" s="18">
        <f>I$33/'Fixed Data'!$E$13*'Fixed Data'!AO45</f>
        <v>-2.061762068888889E-2</v>
      </c>
      <c r="AM39" s="18">
        <f>I$33/'Fixed Data'!$E$13*'Fixed Data'!AP45</f>
        <v>-2.061762068888889E-2</v>
      </c>
      <c r="AN39" s="18">
        <f>I$33/'Fixed Data'!$E$13*'Fixed Data'!AQ45</f>
        <v>-2.061762068888889E-2</v>
      </c>
      <c r="AO39" s="18">
        <f>I$33/'Fixed Data'!$E$13*'Fixed Data'!AR45</f>
        <v>-2.061762068888889E-2</v>
      </c>
      <c r="AP39" s="18">
        <f>I$33/'Fixed Data'!$E$13*'Fixed Data'!AS45</f>
        <v>-2.061762068888889E-2</v>
      </c>
      <c r="AQ39" s="18">
        <f>I$33/'Fixed Data'!$E$13*'Fixed Data'!AT45</f>
        <v>-2.061762068888889E-2</v>
      </c>
      <c r="AR39" s="18">
        <f>I$33/'Fixed Data'!$E$13*'Fixed Data'!AU45</f>
        <v>-2.061762068888889E-2</v>
      </c>
      <c r="AS39" s="18">
        <f>I$33/'Fixed Data'!$E$13*'Fixed Data'!AV45</f>
        <v>-2.061762068888889E-2</v>
      </c>
      <c r="AT39" s="18">
        <f>I$33/'Fixed Data'!$E$13*'Fixed Data'!AW45</f>
        <v>-2.061762068888889E-2</v>
      </c>
      <c r="AU39" s="18">
        <f>I$33/'Fixed Data'!$E$13*'Fixed Data'!AX45</f>
        <v>-2.061762068888889E-2</v>
      </c>
      <c r="AV39" s="18">
        <f>I$33/'Fixed Data'!$E$13*'Fixed Data'!AY45</f>
        <v>-2.061762068888889E-2</v>
      </c>
      <c r="AW39" s="18">
        <f>I$33/'Fixed Data'!$E$13*'Fixed Data'!AZ45</f>
        <v>-2.061762068888889E-2</v>
      </c>
      <c r="AX39" s="18">
        <f>I$33/'Fixed Data'!$E$13*'Fixed Data'!BA45</f>
        <v>-2.061762068888889E-2</v>
      </c>
      <c r="AY39" s="18">
        <f>I$33/'Fixed Data'!$E$13*'Fixed Data'!BB45</f>
        <v>-2.061762068888889E-2</v>
      </c>
      <c r="AZ39" s="18">
        <f>I$33/'Fixed Data'!$E$13*'Fixed Data'!BC45</f>
        <v>-2.061762068888889E-2</v>
      </c>
      <c r="BA39" s="18">
        <f>I$33/'Fixed Data'!$E$13*'Fixed Data'!BD45</f>
        <v>-2.061762068888889E-2</v>
      </c>
      <c r="BB39" s="18">
        <f>I$33/'Fixed Data'!$E$13*'Fixed Data'!BE45</f>
        <v>-2.061762068888889E-2</v>
      </c>
      <c r="BC39" s="18"/>
      <c r="BD39" s="18"/>
      <c r="BE39" s="18"/>
      <c r="BF39" s="18"/>
      <c r="BG39" s="18"/>
      <c r="BH39" s="18"/>
      <c r="BI39" s="18"/>
      <c r="BJ39" s="18"/>
      <c r="BK39" s="18"/>
      <c r="BL39" s="18"/>
    </row>
    <row r="40" spans="1:64" ht="16.5" hidden="1" customHeight="1" outlineLevel="1">
      <c r="A40" s="322"/>
      <c r="B40" s="1" t="s">
        <v>345</v>
      </c>
      <c r="C40" s="1" t="s">
        <v>346</v>
      </c>
      <c r="D40" s="1" t="s">
        <v>213</v>
      </c>
      <c r="F40" s="18"/>
      <c r="G40" s="18"/>
      <c r="H40" s="18"/>
      <c r="I40" s="18"/>
      <c r="J40" s="18"/>
      <c r="K40" s="18">
        <f>J$33/'Fixed Data'!$E$13*'Fixed Data'!N46</f>
        <v>0</v>
      </c>
      <c r="L40" s="18">
        <f>J$33/'Fixed Data'!$E$13*'Fixed Data'!O46</f>
        <v>0</v>
      </c>
      <c r="M40" s="18">
        <f>J$33/'Fixed Data'!$E$13*'Fixed Data'!P46</f>
        <v>0</v>
      </c>
      <c r="N40" s="18">
        <f>J$33/'Fixed Data'!$E$13*'Fixed Data'!Q46</f>
        <v>0</v>
      </c>
      <c r="O40" s="18">
        <f>J$33/'Fixed Data'!$E$13*'Fixed Data'!R46</f>
        <v>0</v>
      </c>
      <c r="P40" s="18">
        <f>J$33/'Fixed Data'!$E$13*'Fixed Data'!S46</f>
        <v>0</v>
      </c>
      <c r="Q40" s="18">
        <f>J$33/'Fixed Data'!$E$13*'Fixed Data'!T46</f>
        <v>0</v>
      </c>
      <c r="R40" s="18">
        <f>J$33/'Fixed Data'!$E$13*'Fixed Data'!U46</f>
        <v>0</v>
      </c>
      <c r="S40" s="18">
        <f>J$33/'Fixed Data'!$E$13*'Fixed Data'!V46</f>
        <v>0</v>
      </c>
      <c r="T40" s="18">
        <f>J$33/'Fixed Data'!$E$13*'Fixed Data'!W46</f>
        <v>0</v>
      </c>
      <c r="U40" s="18">
        <f>J$33/'Fixed Data'!$E$13*'Fixed Data'!X46</f>
        <v>0</v>
      </c>
      <c r="V40" s="18">
        <f>J$33/'Fixed Data'!$E$13*'Fixed Data'!Y46</f>
        <v>0</v>
      </c>
      <c r="W40" s="18">
        <f>J$33/'Fixed Data'!$E$13*'Fixed Data'!Z46</f>
        <v>0</v>
      </c>
      <c r="X40" s="18">
        <f>J$33/'Fixed Data'!$E$13*'Fixed Data'!AA46</f>
        <v>0</v>
      </c>
      <c r="Y40" s="18">
        <f>J$33/'Fixed Data'!$E$13*'Fixed Data'!AB46</f>
        <v>0</v>
      </c>
      <c r="Z40" s="18">
        <f>J$33/'Fixed Data'!$E$13*'Fixed Data'!AC46</f>
        <v>0</v>
      </c>
      <c r="AA40" s="18">
        <f>J$33/'Fixed Data'!$E$13*'Fixed Data'!AD46</f>
        <v>0</v>
      </c>
      <c r="AB40" s="18">
        <f>J$33/'Fixed Data'!$E$13*'Fixed Data'!AE46</f>
        <v>0</v>
      </c>
      <c r="AC40" s="18">
        <f>J$33/'Fixed Data'!$E$13*'Fixed Data'!AF46</f>
        <v>0</v>
      </c>
      <c r="AD40" s="18">
        <f>J$33/'Fixed Data'!$E$13*'Fixed Data'!AG46</f>
        <v>0</v>
      </c>
      <c r="AE40" s="18">
        <f>J$33/'Fixed Data'!$E$13*'Fixed Data'!AH46</f>
        <v>0</v>
      </c>
      <c r="AF40" s="18">
        <f>J$33/'Fixed Data'!$E$13*'Fixed Data'!AI46</f>
        <v>0</v>
      </c>
      <c r="AG40" s="18">
        <f>J$33/'Fixed Data'!$E$13*'Fixed Data'!AJ46</f>
        <v>0</v>
      </c>
      <c r="AH40" s="18">
        <f>J$33/'Fixed Data'!$E$13*'Fixed Data'!AK46</f>
        <v>0</v>
      </c>
      <c r="AI40" s="18">
        <f>J$33/'Fixed Data'!$E$13*'Fixed Data'!AL46</f>
        <v>0</v>
      </c>
      <c r="AJ40" s="18">
        <f>J$33/'Fixed Data'!$E$13*'Fixed Data'!AM46</f>
        <v>0</v>
      </c>
      <c r="AK40" s="18">
        <f>J$33/'Fixed Data'!$E$13*'Fixed Data'!AN46</f>
        <v>0</v>
      </c>
      <c r="AL40" s="18">
        <f>J$33/'Fixed Data'!$E$13*'Fixed Data'!AO46</f>
        <v>0</v>
      </c>
      <c r="AM40" s="18">
        <f>J$33/'Fixed Data'!$E$13*'Fixed Data'!AP46</f>
        <v>0</v>
      </c>
      <c r="AN40" s="18">
        <f>J$33/'Fixed Data'!$E$13*'Fixed Data'!AQ46</f>
        <v>0</v>
      </c>
      <c r="AO40" s="18">
        <f>J$33/'Fixed Data'!$E$13*'Fixed Data'!AR46</f>
        <v>0</v>
      </c>
      <c r="AP40" s="18">
        <f>J$33/'Fixed Data'!$E$13*'Fixed Data'!AS46</f>
        <v>0</v>
      </c>
      <c r="AQ40" s="18">
        <f>J$33/'Fixed Data'!$E$13*'Fixed Data'!AT46</f>
        <v>0</v>
      </c>
      <c r="AR40" s="18">
        <f>J$33/'Fixed Data'!$E$13*'Fixed Data'!AU46</f>
        <v>0</v>
      </c>
      <c r="AS40" s="18">
        <f>J$33/'Fixed Data'!$E$13*'Fixed Data'!AV46</f>
        <v>0</v>
      </c>
      <c r="AT40" s="18">
        <f>J$33/'Fixed Data'!$E$13*'Fixed Data'!AW46</f>
        <v>0</v>
      </c>
      <c r="AU40" s="18">
        <f>J$33/'Fixed Data'!$E$13*'Fixed Data'!AX46</f>
        <v>0</v>
      </c>
      <c r="AV40" s="18">
        <f>J$33/'Fixed Data'!$E$13*'Fixed Data'!AY46</f>
        <v>0</v>
      </c>
      <c r="AW40" s="18">
        <f>J$33/'Fixed Data'!$E$13*'Fixed Data'!AZ46</f>
        <v>0</v>
      </c>
      <c r="AX40" s="18">
        <f>J$33/'Fixed Data'!$E$13*'Fixed Data'!BA46</f>
        <v>0</v>
      </c>
      <c r="AY40" s="18">
        <f>J$33/'Fixed Data'!$E$13*'Fixed Data'!BB46</f>
        <v>0</v>
      </c>
      <c r="AZ40" s="18">
        <f>J$33/'Fixed Data'!$E$13*'Fixed Data'!BC46</f>
        <v>0</v>
      </c>
      <c r="BA40" s="18">
        <f>J$33/'Fixed Data'!$E$13*'Fixed Data'!BD46</f>
        <v>0</v>
      </c>
      <c r="BB40" s="18">
        <f>J$33/'Fixed Data'!$E$13*'Fixed Data'!BE46</f>
        <v>0</v>
      </c>
      <c r="BC40" s="18">
        <f>J$33/'Fixed Data'!$E$13*'Fixed Data'!BF46</f>
        <v>0</v>
      </c>
      <c r="BD40" s="18"/>
      <c r="BE40" s="18"/>
      <c r="BF40" s="18"/>
      <c r="BG40" s="18"/>
      <c r="BH40" s="18"/>
      <c r="BI40" s="18"/>
      <c r="BJ40" s="18"/>
      <c r="BK40" s="18"/>
      <c r="BL40" s="18"/>
    </row>
    <row r="41" spans="1:64" ht="16.5" hidden="1" customHeight="1" outlineLevel="1">
      <c r="A41" s="322"/>
      <c r="B41" s="1" t="s">
        <v>347</v>
      </c>
      <c r="C41" s="1" t="s">
        <v>348</v>
      </c>
      <c r="D41" s="1" t="s">
        <v>213</v>
      </c>
      <c r="F41" s="18"/>
      <c r="G41" s="18"/>
      <c r="H41" s="18"/>
      <c r="I41" s="18"/>
      <c r="J41" s="18"/>
      <c r="K41" s="18"/>
      <c r="L41" s="18">
        <f>K$33/'Fixed Data'!$E$13*'Fixed Data'!O47</f>
        <v>0</v>
      </c>
      <c r="M41" s="18">
        <f>K$33/'Fixed Data'!$E$13*'Fixed Data'!P47</f>
        <v>0</v>
      </c>
      <c r="N41" s="18">
        <f>K$33/'Fixed Data'!$E$13*'Fixed Data'!Q47</f>
        <v>0</v>
      </c>
      <c r="O41" s="18">
        <f>K$33/'Fixed Data'!$E$13*'Fixed Data'!R47</f>
        <v>0</v>
      </c>
      <c r="P41" s="18">
        <f>K$33/'Fixed Data'!$E$13*'Fixed Data'!S47</f>
        <v>0</v>
      </c>
      <c r="Q41" s="18">
        <f>K$33/'Fixed Data'!$E$13*'Fixed Data'!T47</f>
        <v>0</v>
      </c>
      <c r="R41" s="18">
        <f>K$33/'Fixed Data'!$E$13*'Fixed Data'!U47</f>
        <v>0</v>
      </c>
      <c r="S41" s="18">
        <f>K$33/'Fixed Data'!$E$13*'Fixed Data'!V47</f>
        <v>0</v>
      </c>
      <c r="T41" s="18">
        <f>K$33/'Fixed Data'!$E$13*'Fixed Data'!W47</f>
        <v>0</v>
      </c>
      <c r="U41" s="18">
        <f>K$33/'Fixed Data'!$E$13*'Fixed Data'!X47</f>
        <v>0</v>
      </c>
      <c r="V41" s="18">
        <f>K$33/'Fixed Data'!$E$13*'Fixed Data'!Y47</f>
        <v>0</v>
      </c>
      <c r="W41" s="18">
        <f>K$33/'Fixed Data'!$E$13*'Fixed Data'!Z47</f>
        <v>0</v>
      </c>
      <c r="X41" s="18">
        <f>K$33/'Fixed Data'!$E$13*'Fixed Data'!AA47</f>
        <v>0</v>
      </c>
      <c r="Y41" s="18">
        <f>K$33/'Fixed Data'!$E$13*'Fixed Data'!AB47</f>
        <v>0</v>
      </c>
      <c r="Z41" s="18">
        <f>K$33/'Fixed Data'!$E$13*'Fixed Data'!AC47</f>
        <v>0</v>
      </c>
      <c r="AA41" s="18">
        <f>K$33/'Fixed Data'!$E$13*'Fixed Data'!AD47</f>
        <v>0</v>
      </c>
      <c r="AB41" s="18">
        <f>K$33/'Fixed Data'!$E$13*'Fixed Data'!AE47</f>
        <v>0</v>
      </c>
      <c r="AC41" s="18">
        <f>K$33/'Fixed Data'!$E$13*'Fixed Data'!AF47</f>
        <v>0</v>
      </c>
      <c r="AD41" s="18">
        <f>K$33/'Fixed Data'!$E$13*'Fixed Data'!AG47</f>
        <v>0</v>
      </c>
      <c r="AE41" s="18">
        <f>K$33/'Fixed Data'!$E$13*'Fixed Data'!AH47</f>
        <v>0</v>
      </c>
      <c r="AF41" s="18">
        <f>K$33/'Fixed Data'!$E$13*'Fixed Data'!AI47</f>
        <v>0</v>
      </c>
      <c r="AG41" s="18">
        <f>K$33/'Fixed Data'!$E$13*'Fixed Data'!AJ47</f>
        <v>0</v>
      </c>
      <c r="AH41" s="18">
        <f>K$33/'Fixed Data'!$E$13*'Fixed Data'!AK47</f>
        <v>0</v>
      </c>
      <c r="AI41" s="18">
        <f>K$33/'Fixed Data'!$E$13*'Fixed Data'!AL47</f>
        <v>0</v>
      </c>
      <c r="AJ41" s="18">
        <f>K$33/'Fixed Data'!$E$13*'Fixed Data'!AM47</f>
        <v>0</v>
      </c>
      <c r="AK41" s="18">
        <f>K$33/'Fixed Data'!$E$13*'Fixed Data'!AN47</f>
        <v>0</v>
      </c>
      <c r="AL41" s="18">
        <f>K$33/'Fixed Data'!$E$13*'Fixed Data'!AO47</f>
        <v>0</v>
      </c>
      <c r="AM41" s="18">
        <f>K$33/'Fixed Data'!$E$13*'Fixed Data'!AP47</f>
        <v>0</v>
      </c>
      <c r="AN41" s="18">
        <f>K$33/'Fixed Data'!$E$13*'Fixed Data'!AQ47</f>
        <v>0</v>
      </c>
      <c r="AO41" s="18">
        <f>K$33/'Fixed Data'!$E$13*'Fixed Data'!AR47</f>
        <v>0</v>
      </c>
      <c r="AP41" s="18">
        <f>K$33/'Fixed Data'!$E$13*'Fixed Data'!AS47</f>
        <v>0</v>
      </c>
      <c r="AQ41" s="18">
        <f>K$33/'Fixed Data'!$E$13*'Fixed Data'!AT47</f>
        <v>0</v>
      </c>
      <c r="AR41" s="18">
        <f>K$33/'Fixed Data'!$E$13*'Fixed Data'!AU47</f>
        <v>0</v>
      </c>
      <c r="AS41" s="18">
        <f>K$33/'Fixed Data'!$E$13*'Fixed Data'!AV47</f>
        <v>0</v>
      </c>
      <c r="AT41" s="18">
        <f>K$33/'Fixed Data'!$E$13*'Fixed Data'!AW47</f>
        <v>0</v>
      </c>
      <c r="AU41" s="18">
        <f>K$33/'Fixed Data'!$E$13*'Fixed Data'!AX47</f>
        <v>0</v>
      </c>
      <c r="AV41" s="18">
        <f>K$33/'Fixed Data'!$E$13*'Fixed Data'!AY47</f>
        <v>0</v>
      </c>
      <c r="AW41" s="18">
        <f>K$33/'Fixed Data'!$E$13*'Fixed Data'!AZ47</f>
        <v>0</v>
      </c>
      <c r="AX41" s="18">
        <f>K$33/'Fixed Data'!$E$13*'Fixed Data'!BA47</f>
        <v>0</v>
      </c>
      <c r="AY41" s="18">
        <f>K$33/'Fixed Data'!$E$13*'Fixed Data'!BB47</f>
        <v>0</v>
      </c>
      <c r="AZ41" s="18">
        <f>K$33/'Fixed Data'!$E$13*'Fixed Data'!BC47</f>
        <v>0</v>
      </c>
      <c r="BA41" s="18">
        <f>K$33/'Fixed Data'!$E$13*'Fixed Data'!BD47</f>
        <v>0</v>
      </c>
      <c r="BB41" s="18">
        <f>K$33/'Fixed Data'!$E$13*'Fixed Data'!BE47</f>
        <v>0</v>
      </c>
      <c r="BC41" s="18">
        <f>K$33/'Fixed Data'!$E$13*'Fixed Data'!BF47</f>
        <v>0</v>
      </c>
      <c r="BD41" s="18">
        <f>K$33/'Fixed Data'!$E$13*'Fixed Data'!BG47</f>
        <v>0</v>
      </c>
      <c r="BE41" s="18"/>
      <c r="BF41" s="18"/>
      <c r="BG41" s="18"/>
      <c r="BH41" s="18"/>
      <c r="BI41" s="18"/>
      <c r="BJ41" s="18"/>
      <c r="BK41" s="18"/>
      <c r="BL41" s="18"/>
    </row>
    <row r="42" spans="1:64" ht="16.5" hidden="1" customHeight="1" outlineLevel="1">
      <c r="A42" s="322"/>
      <c r="B42" s="1" t="s">
        <v>349</v>
      </c>
      <c r="C42" s="1" t="s">
        <v>350</v>
      </c>
      <c r="D42" s="1" t="s">
        <v>213</v>
      </c>
      <c r="F42" s="18"/>
      <c r="G42" s="18"/>
      <c r="H42" s="18"/>
      <c r="I42" s="18"/>
      <c r="J42" s="18"/>
      <c r="K42" s="18"/>
      <c r="L42" s="18"/>
      <c r="M42" s="18">
        <f>L$33/'Fixed Data'!$E$13*'Fixed Data'!P48</f>
        <v>0</v>
      </c>
      <c r="N42" s="18">
        <f>L$33/'Fixed Data'!$E$13*'Fixed Data'!Q48</f>
        <v>0</v>
      </c>
      <c r="O42" s="18">
        <f>L$33/'Fixed Data'!$E$13*'Fixed Data'!R48</f>
        <v>0</v>
      </c>
      <c r="P42" s="18">
        <f>L$33/'Fixed Data'!$E$13*'Fixed Data'!S48</f>
        <v>0</v>
      </c>
      <c r="Q42" s="18">
        <f>L$33/'Fixed Data'!$E$13*'Fixed Data'!T48</f>
        <v>0</v>
      </c>
      <c r="R42" s="18">
        <f>L$33/'Fixed Data'!$E$13*'Fixed Data'!U48</f>
        <v>0</v>
      </c>
      <c r="S42" s="18">
        <f>L$33/'Fixed Data'!$E$13*'Fixed Data'!V48</f>
        <v>0</v>
      </c>
      <c r="T42" s="18">
        <f>L$33/'Fixed Data'!$E$13*'Fixed Data'!W48</f>
        <v>0</v>
      </c>
      <c r="U42" s="18">
        <f>L$33/'Fixed Data'!$E$13*'Fixed Data'!X48</f>
        <v>0</v>
      </c>
      <c r="V42" s="18">
        <f>L$33/'Fixed Data'!$E$13*'Fixed Data'!Y48</f>
        <v>0</v>
      </c>
      <c r="W42" s="18">
        <f>L$33/'Fixed Data'!$E$13*'Fixed Data'!Z48</f>
        <v>0</v>
      </c>
      <c r="X42" s="18">
        <f>L$33/'Fixed Data'!$E$13*'Fixed Data'!AA48</f>
        <v>0</v>
      </c>
      <c r="Y42" s="18">
        <f>L$33/'Fixed Data'!$E$13*'Fixed Data'!AB48</f>
        <v>0</v>
      </c>
      <c r="Z42" s="18">
        <f>L$33/'Fixed Data'!$E$13*'Fixed Data'!AC48</f>
        <v>0</v>
      </c>
      <c r="AA42" s="18">
        <f>L$33/'Fixed Data'!$E$13*'Fixed Data'!AD48</f>
        <v>0</v>
      </c>
      <c r="AB42" s="18">
        <f>L$33/'Fixed Data'!$E$13*'Fixed Data'!AE48</f>
        <v>0</v>
      </c>
      <c r="AC42" s="18">
        <f>L$33/'Fixed Data'!$E$13*'Fixed Data'!AF48</f>
        <v>0</v>
      </c>
      <c r="AD42" s="18">
        <f>L$33/'Fixed Data'!$E$13*'Fixed Data'!AG48</f>
        <v>0</v>
      </c>
      <c r="AE42" s="18">
        <f>L$33/'Fixed Data'!$E$13*'Fixed Data'!AH48</f>
        <v>0</v>
      </c>
      <c r="AF42" s="18">
        <f>L$33/'Fixed Data'!$E$13*'Fixed Data'!AI48</f>
        <v>0</v>
      </c>
      <c r="AG42" s="18">
        <f>L$33/'Fixed Data'!$E$13*'Fixed Data'!AJ48</f>
        <v>0</v>
      </c>
      <c r="AH42" s="18">
        <f>L$33/'Fixed Data'!$E$13*'Fixed Data'!AK48</f>
        <v>0</v>
      </c>
      <c r="AI42" s="18">
        <f>L$33/'Fixed Data'!$E$13*'Fixed Data'!AL48</f>
        <v>0</v>
      </c>
      <c r="AJ42" s="18">
        <f>L$33/'Fixed Data'!$E$13*'Fixed Data'!AM48</f>
        <v>0</v>
      </c>
      <c r="AK42" s="18">
        <f>L$33/'Fixed Data'!$E$13*'Fixed Data'!AN48</f>
        <v>0</v>
      </c>
      <c r="AL42" s="18">
        <f>L$33/'Fixed Data'!$E$13*'Fixed Data'!AO48</f>
        <v>0</v>
      </c>
      <c r="AM42" s="18">
        <f>L$33/'Fixed Data'!$E$13*'Fixed Data'!AP48</f>
        <v>0</v>
      </c>
      <c r="AN42" s="18">
        <f>L$33/'Fixed Data'!$E$13*'Fixed Data'!AQ48</f>
        <v>0</v>
      </c>
      <c r="AO42" s="18">
        <f>L$33/'Fixed Data'!$E$13*'Fixed Data'!AR48</f>
        <v>0</v>
      </c>
      <c r="AP42" s="18">
        <f>L$33/'Fixed Data'!$E$13*'Fixed Data'!AS48</f>
        <v>0</v>
      </c>
      <c r="AQ42" s="18">
        <f>L$33/'Fixed Data'!$E$13*'Fixed Data'!AT48</f>
        <v>0</v>
      </c>
      <c r="AR42" s="18">
        <f>L$33/'Fixed Data'!$E$13*'Fixed Data'!AU48</f>
        <v>0</v>
      </c>
      <c r="AS42" s="18">
        <f>L$33/'Fixed Data'!$E$13*'Fixed Data'!AV48</f>
        <v>0</v>
      </c>
      <c r="AT42" s="18">
        <f>L$33/'Fixed Data'!$E$13*'Fixed Data'!AW48</f>
        <v>0</v>
      </c>
      <c r="AU42" s="18">
        <f>L$33/'Fixed Data'!$E$13*'Fixed Data'!AX48</f>
        <v>0</v>
      </c>
      <c r="AV42" s="18">
        <f>L$33/'Fixed Data'!$E$13*'Fixed Data'!AY48</f>
        <v>0</v>
      </c>
      <c r="AW42" s="18">
        <f>L$33/'Fixed Data'!$E$13*'Fixed Data'!AZ48</f>
        <v>0</v>
      </c>
      <c r="AX42" s="18">
        <f>L$33/'Fixed Data'!$E$13*'Fixed Data'!BA48</f>
        <v>0</v>
      </c>
      <c r="AY42" s="18">
        <f>L$33/'Fixed Data'!$E$13*'Fixed Data'!BB48</f>
        <v>0</v>
      </c>
      <c r="AZ42" s="18">
        <f>L$33/'Fixed Data'!$E$13*'Fixed Data'!BC48</f>
        <v>0</v>
      </c>
      <c r="BA42" s="18">
        <f>L$33/'Fixed Data'!$E$13*'Fixed Data'!BD48</f>
        <v>0</v>
      </c>
      <c r="BB42" s="18">
        <f>L$33/'Fixed Data'!$E$13*'Fixed Data'!BE48</f>
        <v>0</v>
      </c>
      <c r="BC42" s="18">
        <f>L$33/'Fixed Data'!$E$13*'Fixed Data'!BF48</f>
        <v>0</v>
      </c>
      <c r="BD42" s="18">
        <f>L$33/'Fixed Data'!$E$13*'Fixed Data'!BG48</f>
        <v>0</v>
      </c>
      <c r="BE42" s="18">
        <f>L$33/'Fixed Data'!$E$13*'Fixed Data'!BH48</f>
        <v>0</v>
      </c>
      <c r="BF42" s="18"/>
      <c r="BG42" s="18"/>
      <c r="BH42" s="18"/>
      <c r="BI42" s="18"/>
      <c r="BJ42" s="18"/>
      <c r="BK42" s="18"/>
      <c r="BL42" s="18"/>
    </row>
    <row r="43" spans="1:64" ht="16.5" hidden="1" customHeight="1" outlineLevel="1">
      <c r="A43" s="322"/>
      <c r="B43" s="1" t="s">
        <v>351</v>
      </c>
      <c r="C43" s="1" t="s">
        <v>352</v>
      </c>
      <c r="D43" s="1" t="s">
        <v>213</v>
      </c>
      <c r="F43" s="18"/>
      <c r="G43" s="18"/>
      <c r="H43" s="18"/>
      <c r="I43" s="18"/>
      <c r="J43" s="18"/>
      <c r="K43" s="18"/>
      <c r="L43" s="18"/>
      <c r="M43" s="18"/>
      <c r="N43" s="18">
        <f>M$33/'Fixed Data'!$E$13*'Fixed Data'!Q49</f>
        <v>0</v>
      </c>
      <c r="O43" s="18">
        <f>M$33/'Fixed Data'!$E$13*'Fixed Data'!R49</f>
        <v>0</v>
      </c>
      <c r="P43" s="18">
        <f>M$33/'Fixed Data'!$E$13*'Fixed Data'!S49</f>
        <v>0</v>
      </c>
      <c r="Q43" s="18">
        <f>M$33/'Fixed Data'!$E$13*'Fixed Data'!T49</f>
        <v>0</v>
      </c>
      <c r="R43" s="18">
        <f>M$33/'Fixed Data'!$E$13*'Fixed Data'!U49</f>
        <v>0</v>
      </c>
      <c r="S43" s="18">
        <f>M$33/'Fixed Data'!$E$13*'Fixed Data'!V49</f>
        <v>0</v>
      </c>
      <c r="T43" s="18">
        <f>M$33/'Fixed Data'!$E$13*'Fixed Data'!W49</f>
        <v>0</v>
      </c>
      <c r="U43" s="18">
        <f>M$33/'Fixed Data'!$E$13*'Fixed Data'!X49</f>
        <v>0</v>
      </c>
      <c r="V43" s="18">
        <f>M$33/'Fixed Data'!$E$13*'Fixed Data'!Y49</f>
        <v>0</v>
      </c>
      <c r="W43" s="18">
        <f>M$33/'Fixed Data'!$E$13*'Fixed Data'!Z49</f>
        <v>0</v>
      </c>
      <c r="X43" s="18">
        <f>M$33/'Fixed Data'!$E$13*'Fixed Data'!AA49</f>
        <v>0</v>
      </c>
      <c r="Y43" s="18">
        <f>M$33/'Fixed Data'!$E$13*'Fixed Data'!AB49</f>
        <v>0</v>
      </c>
      <c r="Z43" s="18">
        <f>M$33/'Fixed Data'!$E$13*'Fixed Data'!AC49</f>
        <v>0</v>
      </c>
      <c r="AA43" s="18">
        <f>M$33/'Fixed Data'!$E$13*'Fixed Data'!AD49</f>
        <v>0</v>
      </c>
      <c r="AB43" s="18">
        <f>M$33/'Fixed Data'!$E$13*'Fixed Data'!AE49</f>
        <v>0</v>
      </c>
      <c r="AC43" s="18">
        <f>M$33/'Fixed Data'!$E$13*'Fixed Data'!AF49</f>
        <v>0</v>
      </c>
      <c r="AD43" s="18">
        <f>M$33/'Fixed Data'!$E$13*'Fixed Data'!AG49</f>
        <v>0</v>
      </c>
      <c r="AE43" s="18">
        <f>M$33/'Fixed Data'!$E$13*'Fixed Data'!AH49</f>
        <v>0</v>
      </c>
      <c r="AF43" s="18">
        <f>M$33/'Fixed Data'!$E$13*'Fixed Data'!AI49</f>
        <v>0</v>
      </c>
      <c r="AG43" s="18">
        <f>M$33/'Fixed Data'!$E$13*'Fixed Data'!AJ49</f>
        <v>0</v>
      </c>
      <c r="AH43" s="18">
        <f>M$33/'Fixed Data'!$E$13*'Fixed Data'!AK49</f>
        <v>0</v>
      </c>
      <c r="AI43" s="18">
        <f>M$33/'Fixed Data'!$E$13*'Fixed Data'!AL49</f>
        <v>0</v>
      </c>
      <c r="AJ43" s="18">
        <f>M$33/'Fixed Data'!$E$13*'Fixed Data'!AM49</f>
        <v>0</v>
      </c>
      <c r="AK43" s="18">
        <f>M$33/'Fixed Data'!$E$13*'Fixed Data'!AN49</f>
        <v>0</v>
      </c>
      <c r="AL43" s="18">
        <f>M$33/'Fixed Data'!$E$13*'Fixed Data'!AO49</f>
        <v>0</v>
      </c>
      <c r="AM43" s="18">
        <f>M$33/'Fixed Data'!$E$13*'Fixed Data'!AP49</f>
        <v>0</v>
      </c>
      <c r="AN43" s="18">
        <f>M$33/'Fixed Data'!$E$13*'Fixed Data'!AQ49</f>
        <v>0</v>
      </c>
      <c r="AO43" s="18">
        <f>M$33/'Fixed Data'!$E$13*'Fixed Data'!AR49</f>
        <v>0</v>
      </c>
      <c r="AP43" s="18">
        <f>M$33/'Fixed Data'!$E$13*'Fixed Data'!AS49</f>
        <v>0</v>
      </c>
      <c r="AQ43" s="18">
        <f>M$33/'Fixed Data'!$E$13*'Fixed Data'!AT49</f>
        <v>0</v>
      </c>
      <c r="AR43" s="18">
        <f>M$33/'Fixed Data'!$E$13*'Fixed Data'!AU49</f>
        <v>0</v>
      </c>
      <c r="AS43" s="18">
        <f>M$33/'Fixed Data'!$E$13*'Fixed Data'!AV49</f>
        <v>0</v>
      </c>
      <c r="AT43" s="18">
        <f>M$33/'Fixed Data'!$E$13*'Fixed Data'!AW49</f>
        <v>0</v>
      </c>
      <c r="AU43" s="18">
        <f>M$33/'Fixed Data'!$E$13*'Fixed Data'!AX49</f>
        <v>0</v>
      </c>
      <c r="AV43" s="18">
        <f>M$33/'Fixed Data'!$E$13*'Fixed Data'!AY49</f>
        <v>0</v>
      </c>
      <c r="AW43" s="18">
        <f>M$33/'Fixed Data'!$E$13*'Fixed Data'!AZ49</f>
        <v>0</v>
      </c>
      <c r="AX43" s="18">
        <f>M$33/'Fixed Data'!$E$13*'Fixed Data'!BA49</f>
        <v>0</v>
      </c>
      <c r="AY43" s="18">
        <f>M$33/'Fixed Data'!$E$13*'Fixed Data'!BB49</f>
        <v>0</v>
      </c>
      <c r="AZ43" s="18">
        <f>M$33/'Fixed Data'!$E$13*'Fixed Data'!BC49</f>
        <v>0</v>
      </c>
      <c r="BA43" s="18">
        <f>M$33/'Fixed Data'!$E$13*'Fixed Data'!BD49</f>
        <v>0</v>
      </c>
      <c r="BB43" s="18">
        <f>M$33/'Fixed Data'!$E$13*'Fixed Data'!BE49</f>
        <v>0</v>
      </c>
      <c r="BC43" s="18">
        <f>M$33/'Fixed Data'!$E$13*'Fixed Data'!BF49</f>
        <v>0</v>
      </c>
      <c r="BD43" s="18">
        <f>M$33/'Fixed Data'!$E$13*'Fixed Data'!BG49</f>
        <v>0</v>
      </c>
      <c r="BE43" s="18">
        <f>M$33/'Fixed Data'!$E$13*'Fixed Data'!BH49</f>
        <v>0</v>
      </c>
      <c r="BF43" s="18">
        <f>M$33/'Fixed Data'!$E$13*'Fixed Data'!BI49</f>
        <v>0</v>
      </c>
      <c r="BG43" s="18"/>
      <c r="BH43" s="18"/>
      <c r="BI43" s="18"/>
      <c r="BJ43" s="18"/>
      <c r="BK43" s="18"/>
      <c r="BL43" s="18"/>
    </row>
    <row r="44" spans="1:64" ht="16.5" hidden="1" customHeight="1" outlineLevel="1">
      <c r="A44" s="322"/>
      <c r="B44" s="1" t="s">
        <v>353</v>
      </c>
      <c r="C44" s="1" t="s">
        <v>354</v>
      </c>
      <c r="D44" s="1" t="s">
        <v>213</v>
      </c>
      <c r="F44" s="18"/>
      <c r="G44" s="18"/>
      <c r="H44" s="18"/>
      <c r="I44" s="18"/>
      <c r="J44" s="18"/>
      <c r="K44" s="18"/>
      <c r="L44" s="18"/>
      <c r="M44" s="18"/>
      <c r="N44" s="18"/>
      <c r="O44" s="18">
        <f>N$33/'Fixed Data'!$E$13*'Fixed Data'!R50</f>
        <v>0</v>
      </c>
      <c r="P44" s="18">
        <f>N$33/'Fixed Data'!$E$13*'Fixed Data'!S50</f>
        <v>0</v>
      </c>
      <c r="Q44" s="18">
        <f>N$33/'Fixed Data'!$E$13*'Fixed Data'!T50</f>
        <v>0</v>
      </c>
      <c r="R44" s="18">
        <f>N$33/'Fixed Data'!$E$13*'Fixed Data'!U50</f>
        <v>0</v>
      </c>
      <c r="S44" s="18">
        <f>N$33/'Fixed Data'!$E$13*'Fixed Data'!V50</f>
        <v>0</v>
      </c>
      <c r="T44" s="18">
        <f>N$33/'Fixed Data'!$E$13*'Fixed Data'!W50</f>
        <v>0</v>
      </c>
      <c r="U44" s="18">
        <f>N$33/'Fixed Data'!$E$13*'Fixed Data'!X50</f>
        <v>0</v>
      </c>
      <c r="V44" s="18">
        <f>N$33/'Fixed Data'!$E$13*'Fixed Data'!Y50</f>
        <v>0</v>
      </c>
      <c r="W44" s="18">
        <f>N$33/'Fixed Data'!$E$13*'Fixed Data'!Z50</f>
        <v>0</v>
      </c>
      <c r="X44" s="18">
        <f>N$33/'Fixed Data'!$E$13*'Fixed Data'!AA50</f>
        <v>0</v>
      </c>
      <c r="Y44" s="18">
        <f>N$33/'Fixed Data'!$E$13*'Fixed Data'!AB50</f>
        <v>0</v>
      </c>
      <c r="Z44" s="18">
        <f>N$33/'Fixed Data'!$E$13*'Fixed Data'!AC50</f>
        <v>0</v>
      </c>
      <c r="AA44" s="18">
        <f>N$33/'Fixed Data'!$E$13*'Fixed Data'!AD50</f>
        <v>0</v>
      </c>
      <c r="AB44" s="18">
        <f>N$33/'Fixed Data'!$E$13*'Fixed Data'!AE50</f>
        <v>0</v>
      </c>
      <c r="AC44" s="18">
        <f>N$33/'Fixed Data'!$E$13*'Fixed Data'!AF50</f>
        <v>0</v>
      </c>
      <c r="AD44" s="18">
        <f>N$33/'Fixed Data'!$E$13*'Fixed Data'!AG50</f>
        <v>0</v>
      </c>
      <c r="AE44" s="18">
        <f>N$33/'Fixed Data'!$E$13*'Fixed Data'!AH50</f>
        <v>0</v>
      </c>
      <c r="AF44" s="18">
        <f>N$33/'Fixed Data'!$E$13*'Fixed Data'!AI50</f>
        <v>0</v>
      </c>
      <c r="AG44" s="18">
        <f>N$33/'Fixed Data'!$E$13*'Fixed Data'!AJ50</f>
        <v>0</v>
      </c>
      <c r="AH44" s="18">
        <f>N$33/'Fixed Data'!$E$13*'Fixed Data'!AK50</f>
        <v>0</v>
      </c>
      <c r="AI44" s="18">
        <f>N$33/'Fixed Data'!$E$13*'Fixed Data'!AL50</f>
        <v>0</v>
      </c>
      <c r="AJ44" s="18">
        <f>N$33/'Fixed Data'!$E$13*'Fixed Data'!AM50</f>
        <v>0</v>
      </c>
      <c r="AK44" s="18">
        <f>N$33/'Fixed Data'!$E$13*'Fixed Data'!AN50</f>
        <v>0</v>
      </c>
      <c r="AL44" s="18">
        <f>N$33/'Fixed Data'!$E$13*'Fixed Data'!AO50</f>
        <v>0</v>
      </c>
      <c r="AM44" s="18">
        <f>N$33/'Fixed Data'!$E$13*'Fixed Data'!AP50</f>
        <v>0</v>
      </c>
      <c r="AN44" s="18">
        <f>N$33/'Fixed Data'!$E$13*'Fixed Data'!AQ50</f>
        <v>0</v>
      </c>
      <c r="AO44" s="18">
        <f>N$33/'Fixed Data'!$E$13*'Fixed Data'!AR50</f>
        <v>0</v>
      </c>
      <c r="AP44" s="18">
        <f>N$33/'Fixed Data'!$E$13*'Fixed Data'!AS50</f>
        <v>0</v>
      </c>
      <c r="AQ44" s="18">
        <f>N$33/'Fixed Data'!$E$13*'Fixed Data'!AT50</f>
        <v>0</v>
      </c>
      <c r="AR44" s="18">
        <f>N$33/'Fixed Data'!$E$13*'Fixed Data'!AU50</f>
        <v>0</v>
      </c>
      <c r="AS44" s="18">
        <f>N$33/'Fixed Data'!$E$13*'Fixed Data'!AV50</f>
        <v>0</v>
      </c>
      <c r="AT44" s="18">
        <f>N$33/'Fixed Data'!$E$13*'Fixed Data'!AW50</f>
        <v>0</v>
      </c>
      <c r="AU44" s="18">
        <f>N$33/'Fixed Data'!$E$13*'Fixed Data'!AX50</f>
        <v>0</v>
      </c>
      <c r="AV44" s="18">
        <f>N$33/'Fixed Data'!$E$13*'Fixed Data'!AY50</f>
        <v>0</v>
      </c>
      <c r="AW44" s="18">
        <f>N$33/'Fixed Data'!$E$13*'Fixed Data'!AZ50</f>
        <v>0</v>
      </c>
      <c r="AX44" s="18">
        <f>N$33/'Fixed Data'!$E$13*'Fixed Data'!BA50</f>
        <v>0</v>
      </c>
      <c r="AY44" s="18">
        <f>N$33/'Fixed Data'!$E$13*'Fixed Data'!BB50</f>
        <v>0</v>
      </c>
      <c r="AZ44" s="18">
        <f>N$33/'Fixed Data'!$E$13*'Fixed Data'!BC50</f>
        <v>0</v>
      </c>
      <c r="BA44" s="18">
        <f>N$33/'Fixed Data'!$E$13*'Fixed Data'!BD50</f>
        <v>0</v>
      </c>
      <c r="BB44" s="18">
        <f>N$33/'Fixed Data'!$E$13*'Fixed Data'!BE50</f>
        <v>0</v>
      </c>
      <c r="BC44" s="18">
        <f>N$33/'Fixed Data'!$E$13*'Fixed Data'!BF50</f>
        <v>0</v>
      </c>
      <c r="BD44" s="18">
        <f>N$33/'Fixed Data'!$E$13*'Fixed Data'!BG50</f>
        <v>0</v>
      </c>
      <c r="BE44" s="18">
        <f>N$33/'Fixed Data'!$E$13*'Fixed Data'!BH50</f>
        <v>0</v>
      </c>
      <c r="BF44" s="18">
        <f>N$33/'Fixed Data'!$E$13*'Fixed Data'!BI50</f>
        <v>0</v>
      </c>
      <c r="BG44" s="18">
        <f>N$33/'Fixed Data'!$E$13*'Fixed Data'!BJ50</f>
        <v>0</v>
      </c>
      <c r="BH44" s="18"/>
      <c r="BI44" s="18"/>
      <c r="BJ44" s="18"/>
      <c r="BK44" s="18"/>
      <c r="BL44" s="18"/>
    </row>
    <row r="45" spans="1:64" ht="16.5" hidden="1" customHeight="1" outlineLevel="1">
      <c r="A45" s="322"/>
      <c r="B45" s="1" t="s">
        <v>355</v>
      </c>
      <c r="C45" s="1" t="s">
        <v>356</v>
      </c>
      <c r="D45" s="1" t="s">
        <v>213</v>
      </c>
      <c r="F45" s="18"/>
      <c r="G45" s="18"/>
      <c r="H45" s="18"/>
      <c r="I45" s="18"/>
      <c r="J45" s="18"/>
      <c r="K45" s="18"/>
      <c r="L45" s="18"/>
      <c r="M45" s="18"/>
      <c r="N45" s="18"/>
      <c r="O45" s="18"/>
      <c r="P45" s="18">
        <f>O$33/'Fixed Data'!$E$13*'Fixed Data'!S51</f>
        <v>0</v>
      </c>
      <c r="Q45" s="18">
        <f>O$33/'Fixed Data'!$E$13*'Fixed Data'!T51</f>
        <v>0</v>
      </c>
      <c r="R45" s="18">
        <f>O$33/'Fixed Data'!$E$13*'Fixed Data'!U51</f>
        <v>0</v>
      </c>
      <c r="S45" s="18">
        <f>O$33/'Fixed Data'!$E$13*'Fixed Data'!V51</f>
        <v>0</v>
      </c>
      <c r="T45" s="18">
        <f>O$33/'Fixed Data'!$E$13*'Fixed Data'!W51</f>
        <v>0</v>
      </c>
      <c r="U45" s="18">
        <f>O$33/'Fixed Data'!$E$13*'Fixed Data'!X51</f>
        <v>0</v>
      </c>
      <c r="V45" s="18">
        <f>O$33/'Fixed Data'!$E$13*'Fixed Data'!Y51</f>
        <v>0</v>
      </c>
      <c r="W45" s="18">
        <f>O$33/'Fixed Data'!$E$13*'Fixed Data'!Z51</f>
        <v>0</v>
      </c>
      <c r="X45" s="18">
        <f>O$33/'Fixed Data'!$E$13*'Fixed Data'!AA51</f>
        <v>0</v>
      </c>
      <c r="Y45" s="18">
        <f>O$33/'Fixed Data'!$E$13*'Fixed Data'!AB51</f>
        <v>0</v>
      </c>
      <c r="Z45" s="18">
        <f>O$33/'Fixed Data'!$E$13*'Fixed Data'!AC51</f>
        <v>0</v>
      </c>
      <c r="AA45" s="18">
        <f>O$33/'Fixed Data'!$E$13*'Fixed Data'!AD51</f>
        <v>0</v>
      </c>
      <c r="AB45" s="18">
        <f>O$33/'Fixed Data'!$E$13*'Fixed Data'!AE51</f>
        <v>0</v>
      </c>
      <c r="AC45" s="18">
        <f>O$33/'Fixed Data'!$E$13*'Fixed Data'!AF51</f>
        <v>0</v>
      </c>
      <c r="AD45" s="18">
        <f>O$33/'Fixed Data'!$E$13*'Fixed Data'!AG51</f>
        <v>0</v>
      </c>
      <c r="AE45" s="18">
        <f>O$33/'Fixed Data'!$E$13*'Fixed Data'!AH51</f>
        <v>0</v>
      </c>
      <c r="AF45" s="18">
        <f>O$33/'Fixed Data'!$E$13*'Fixed Data'!AI51</f>
        <v>0</v>
      </c>
      <c r="AG45" s="18">
        <f>O$33/'Fixed Data'!$E$13*'Fixed Data'!AJ51</f>
        <v>0</v>
      </c>
      <c r="AH45" s="18">
        <f>O$33/'Fixed Data'!$E$13*'Fixed Data'!AK51</f>
        <v>0</v>
      </c>
      <c r="AI45" s="18">
        <f>O$33/'Fixed Data'!$E$13*'Fixed Data'!AL51</f>
        <v>0</v>
      </c>
      <c r="AJ45" s="18">
        <f>O$33/'Fixed Data'!$E$13*'Fixed Data'!AM51</f>
        <v>0</v>
      </c>
      <c r="AK45" s="18">
        <f>O$33/'Fixed Data'!$E$13*'Fixed Data'!AN51</f>
        <v>0</v>
      </c>
      <c r="AL45" s="18">
        <f>O$33/'Fixed Data'!$E$13*'Fixed Data'!AO51</f>
        <v>0</v>
      </c>
      <c r="AM45" s="18">
        <f>O$33/'Fixed Data'!$E$13*'Fixed Data'!AP51</f>
        <v>0</v>
      </c>
      <c r="AN45" s="18">
        <f>O$33/'Fixed Data'!$E$13*'Fixed Data'!AQ51</f>
        <v>0</v>
      </c>
      <c r="AO45" s="18">
        <f>O$33/'Fixed Data'!$E$13*'Fixed Data'!AR51</f>
        <v>0</v>
      </c>
      <c r="AP45" s="18">
        <f>O$33/'Fixed Data'!$E$13*'Fixed Data'!AS51</f>
        <v>0</v>
      </c>
      <c r="AQ45" s="18">
        <f>O$33/'Fixed Data'!$E$13*'Fixed Data'!AT51</f>
        <v>0</v>
      </c>
      <c r="AR45" s="18">
        <f>O$33/'Fixed Data'!$E$13*'Fixed Data'!AU51</f>
        <v>0</v>
      </c>
      <c r="AS45" s="18">
        <f>O$33/'Fixed Data'!$E$13*'Fixed Data'!AV51</f>
        <v>0</v>
      </c>
      <c r="AT45" s="18">
        <f>O$33/'Fixed Data'!$E$13*'Fixed Data'!AW51</f>
        <v>0</v>
      </c>
      <c r="AU45" s="18">
        <f>O$33/'Fixed Data'!$E$13*'Fixed Data'!AX51</f>
        <v>0</v>
      </c>
      <c r="AV45" s="18">
        <f>O$33/'Fixed Data'!$E$13*'Fixed Data'!AY51</f>
        <v>0</v>
      </c>
      <c r="AW45" s="18">
        <f>O$33/'Fixed Data'!$E$13*'Fixed Data'!AZ51</f>
        <v>0</v>
      </c>
      <c r="AX45" s="18">
        <f>O$33/'Fixed Data'!$E$13*'Fixed Data'!BA51</f>
        <v>0</v>
      </c>
      <c r="AY45" s="18">
        <f>O$33/'Fixed Data'!$E$13*'Fixed Data'!BB51</f>
        <v>0</v>
      </c>
      <c r="AZ45" s="18">
        <f>O$33/'Fixed Data'!$E$13*'Fixed Data'!BC51</f>
        <v>0</v>
      </c>
      <c r="BA45" s="18">
        <f>O$33/'Fixed Data'!$E$13*'Fixed Data'!BD51</f>
        <v>0</v>
      </c>
      <c r="BB45" s="18">
        <f>O$33/'Fixed Data'!$E$13*'Fixed Data'!BE51</f>
        <v>0</v>
      </c>
      <c r="BC45" s="18">
        <f>O$33/'Fixed Data'!$E$13*'Fixed Data'!BF51</f>
        <v>0</v>
      </c>
      <c r="BD45" s="18">
        <f>O$33/'Fixed Data'!$E$13*'Fixed Data'!BG51</f>
        <v>0</v>
      </c>
      <c r="BE45" s="18">
        <f>O$33/'Fixed Data'!$E$13*'Fixed Data'!BH51</f>
        <v>0</v>
      </c>
      <c r="BF45" s="18">
        <f>O$33/'Fixed Data'!$E$13*'Fixed Data'!BI51</f>
        <v>0</v>
      </c>
      <c r="BG45" s="18">
        <f>O$33/'Fixed Data'!$E$13*'Fixed Data'!BJ51</f>
        <v>0</v>
      </c>
      <c r="BH45" s="18">
        <f>O$33/'Fixed Data'!$E$13*'Fixed Data'!BK51</f>
        <v>0</v>
      </c>
      <c r="BI45" s="18"/>
      <c r="BJ45" s="18"/>
      <c r="BK45" s="18"/>
      <c r="BL45" s="18"/>
    </row>
    <row r="46" spans="1:64" ht="16.5" hidden="1" customHeight="1" outlineLevel="1">
      <c r="A46" s="322"/>
      <c r="B46" s="1" t="s">
        <v>357</v>
      </c>
      <c r="C46" s="1" t="s">
        <v>358</v>
      </c>
      <c r="D46" s="1" t="s">
        <v>213</v>
      </c>
      <c r="F46" s="18"/>
      <c r="G46" s="18"/>
      <c r="H46" s="18"/>
      <c r="I46" s="18"/>
      <c r="J46" s="18"/>
      <c r="K46" s="18"/>
      <c r="L46" s="18"/>
      <c r="M46" s="18"/>
      <c r="N46" s="18"/>
      <c r="O46" s="18"/>
      <c r="P46" s="18"/>
      <c r="Q46" s="18">
        <f>P$33/'Fixed Data'!$E$13*'Fixed Data'!T52</f>
        <v>0</v>
      </c>
      <c r="R46" s="18">
        <f>P$33/'Fixed Data'!$E$13*'Fixed Data'!U52</f>
        <v>0</v>
      </c>
      <c r="S46" s="18">
        <f>P$33/'Fixed Data'!$E$13*'Fixed Data'!V52</f>
        <v>0</v>
      </c>
      <c r="T46" s="18">
        <f>P$33/'Fixed Data'!$E$13*'Fixed Data'!W52</f>
        <v>0</v>
      </c>
      <c r="U46" s="18">
        <f>P$33/'Fixed Data'!$E$13*'Fixed Data'!X52</f>
        <v>0</v>
      </c>
      <c r="V46" s="18">
        <f>P$33/'Fixed Data'!$E$13*'Fixed Data'!Y52</f>
        <v>0</v>
      </c>
      <c r="W46" s="18">
        <f>P$33/'Fixed Data'!$E$13*'Fixed Data'!Z52</f>
        <v>0</v>
      </c>
      <c r="X46" s="18">
        <f>P$33/'Fixed Data'!$E$13*'Fixed Data'!AA52</f>
        <v>0</v>
      </c>
      <c r="Y46" s="18">
        <f>P$33/'Fixed Data'!$E$13*'Fixed Data'!AB52</f>
        <v>0</v>
      </c>
      <c r="Z46" s="18">
        <f>P$33/'Fixed Data'!$E$13*'Fixed Data'!AC52</f>
        <v>0</v>
      </c>
      <c r="AA46" s="18">
        <f>P$33/'Fixed Data'!$E$13*'Fixed Data'!AD52</f>
        <v>0</v>
      </c>
      <c r="AB46" s="18">
        <f>P$33/'Fixed Data'!$E$13*'Fixed Data'!AE52</f>
        <v>0</v>
      </c>
      <c r="AC46" s="18">
        <f>P$33/'Fixed Data'!$E$13*'Fixed Data'!AF52</f>
        <v>0</v>
      </c>
      <c r="AD46" s="18">
        <f>P$33/'Fixed Data'!$E$13*'Fixed Data'!AG52</f>
        <v>0</v>
      </c>
      <c r="AE46" s="18">
        <f>P$33/'Fixed Data'!$E$13*'Fixed Data'!AH52</f>
        <v>0</v>
      </c>
      <c r="AF46" s="18">
        <f>P$33/'Fixed Data'!$E$13*'Fixed Data'!AI52</f>
        <v>0</v>
      </c>
      <c r="AG46" s="18">
        <f>P$33/'Fixed Data'!$E$13*'Fixed Data'!AJ52</f>
        <v>0</v>
      </c>
      <c r="AH46" s="18">
        <f>P$33/'Fixed Data'!$E$13*'Fixed Data'!AK52</f>
        <v>0</v>
      </c>
      <c r="AI46" s="18">
        <f>P$33/'Fixed Data'!$E$13*'Fixed Data'!AL52</f>
        <v>0</v>
      </c>
      <c r="AJ46" s="18">
        <f>P$33/'Fixed Data'!$E$13*'Fixed Data'!AM52</f>
        <v>0</v>
      </c>
      <c r="AK46" s="18">
        <f>P$33/'Fixed Data'!$E$13*'Fixed Data'!AN52</f>
        <v>0</v>
      </c>
      <c r="AL46" s="18">
        <f>P$33/'Fixed Data'!$E$13*'Fixed Data'!AO52</f>
        <v>0</v>
      </c>
      <c r="AM46" s="18">
        <f>P$33/'Fixed Data'!$E$13*'Fixed Data'!AP52</f>
        <v>0</v>
      </c>
      <c r="AN46" s="18">
        <f>P$33/'Fixed Data'!$E$13*'Fixed Data'!AQ52</f>
        <v>0</v>
      </c>
      <c r="AO46" s="18">
        <f>P$33/'Fixed Data'!$E$13*'Fixed Data'!AR52</f>
        <v>0</v>
      </c>
      <c r="AP46" s="18">
        <f>P$33/'Fixed Data'!$E$13*'Fixed Data'!AS52</f>
        <v>0</v>
      </c>
      <c r="AQ46" s="18">
        <f>P$33/'Fixed Data'!$E$13*'Fixed Data'!AT52</f>
        <v>0</v>
      </c>
      <c r="AR46" s="18">
        <f>P$33/'Fixed Data'!$E$13*'Fixed Data'!AU52</f>
        <v>0</v>
      </c>
      <c r="AS46" s="18">
        <f>P$33/'Fixed Data'!$E$13*'Fixed Data'!AV52</f>
        <v>0</v>
      </c>
      <c r="AT46" s="18">
        <f>P$33/'Fixed Data'!$E$13*'Fixed Data'!AW52</f>
        <v>0</v>
      </c>
      <c r="AU46" s="18">
        <f>P$33/'Fixed Data'!$E$13*'Fixed Data'!AX52</f>
        <v>0</v>
      </c>
      <c r="AV46" s="18">
        <f>P$33/'Fixed Data'!$E$13*'Fixed Data'!AY52</f>
        <v>0</v>
      </c>
      <c r="AW46" s="18">
        <f>P$33/'Fixed Data'!$E$13*'Fixed Data'!AZ52</f>
        <v>0</v>
      </c>
      <c r="AX46" s="18">
        <f>P$33/'Fixed Data'!$E$13*'Fixed Data'!BA52</f>
        <v>0</v>
      </c>
      <c r="AY46" s="18">
        <f>P$33/'Fixed Data'!$E$13*'Fixed Data'!BB52</f>
        <v>0</v>
      </c>
      <c r="AZ46" s="18">
        <f>P$33/'Fixed Data'!$E$13*'Fixed Data'!BC52</f>
        <v>0</v>
      </c>
      <c r="BA46" s="18">
        <f>P$33/'Fixed Data'!$E$13*'Fixed Data'!BD52</f>
        <v>0</v>
      </c>
      <c r="BB46" s="18">
        <f>P$33/'Fixed Data'!$E$13*'Fixed Data'!BE52</f>
        <v>0</v>
      </c>
      <c r="BC46" s="18">
        <f>P$33/'Fixed Data'!$E$13*'Fixed Data'!BF52</f>
        <v>0</v>
      </c>
      <c r="BD46" s="18">
        <f>P$33/'Fixed Data'!$E$13*'Fixed Data'!BG52</f>
        <v>0</v>
      </c>
      <c r="BE46" s="18">
        <f>P$33/'Fixed Data'!$E$13*'Fixed Data'!BH52</f>
        <v>0</v>
      </c>
      <c r="BF46" s="18">
        <f>P$33/'Fixed Data'!$E$13*'Fixed Data'!BI52</f>
        <v>0</v>
      </c>
      <c r="BG46" s="18">
        <f>P$33/'Fixed Data'!$E$13*'Fixed Data'!BJ52</f>
        <v>0</v>
      </c>
      <c r="BH46" s="18">
        <f>P$33/'Fixed Data'!$E$13*'Fixed Data'!BK52</f>
        <v>0</v>
      </c>
      <c r="BI46" s="18">
        <f>P$33/'Fixed Data'!$E$13*'Fixed Data'!BL52</f>
        <v>0</v>
      </c>
      <c r="BJ46" s="18"/>
      <c r="BK46" s="18"/>
      <c r="BL46" s="18"/>
    </row>
    <row r="47" spans="1:64" ht="16.5" hidden="1" customHeight="1" outlineLevel="1">
      <c r="A47" s="322"/>
      <c r="B47" s="1" t="s">
        <v>359</v>
      </c>
      <c r="C47" s="1" t="s">
        <v>360</v>
      </c>
      <c r="D47" s="1" t="s">
        <v>213</v>
      </c>
      <c r="F47" s="18"/>
      <c r="G47" s="18"/>
      <c r="H47" s="18"/>
      <c r="I47" s="18"/>
      <c r="J47" s="18"/>
      <c r="K47" s="18"/>
      <c r="L47" s="18"/>
      <c r="M47" s="18"/>
      <c r="N47" s="18"/>
      <c r="O47" s="18"/>
      <c r="P47" s="18"/>
      <c r="Q47" s="18"/>
      <c r="R47" s="18">
        <f>Q$33/'Fixed Data'!$E$13*'Fixed Data'!U53</f>
        <v>0</v>
      </c>
      <c r="S47" s="18">
        <f>Q$33/'Fixed Data'!$E$13*'Fixed Data'!V53</f>
        <v>0</v>
      </c>
      <c r="T47" s="18">
        <f>Q$33/'Fixed Data'!$E$13*'Fixed Data'!W53</f>
        <v>0</v>
      </c>
      <c r="U47" s="18">
        <f>Q$33/'Fixed Data'!$E$13*'Fixed Data'!X53</f>
        <v>0</v>
      </c>
      <c r="V47" s="18">
        <f>Q$33/'Fixed Data'!$E$13*'Fixed Data'!Y53</f>
        <v>0</v>
      </c>
      <c r="W47" s="18">
        <f>Q$33/'Fixed Data'!$E$13*'Fixed Data'!Z53</f>
        <v>0</v>
      </c>
      <c r="X47" s="18">
        <f>Q$33/'Fixed Data'!$E$13*'Fixed Data'!AA53</f>
        <v>0</v>
      </c>
      <c r="Y47" s="18">
        <f>Q$33/'Fixed Data'!$E$13*'Fixed Data'!AB53</f>
        <v>0</v>
      </c>
      <c r="Z47" s="18">
        <f>Q$33/'Fixed Data'!$E$13*'Fixed Data'!AC53</f>
        <v>0</v>
      </c>
      <c r="AA47" s="18">
        <f>Q$33/'Fixed Data'!$E$13*'Fixed Data'!AD53</f>
        <v>0</v>
      </c>
      <c r="AB47" s="18">
        <f>Q$33/'Fixed Data'!$E$13*'Fixed Data'!AE53</f>
        <v>0</v>
      </c>
      <c r="AC47" s="18">
        <f>Q$33/'Fixed Data'!$E$13*'Fixed Data'!AF53</f>
        <v>0</v>
      </c>
      <c r="AD47" s="18">
        <f>Q$33/'Fixed Data'!$E$13*'Fixed Data'!AG53</f>
        <v>0</v>
      </c>
      <c r="AE47" s="18">
        <f>Q$33/'Fixed Data'!$E$13*'Fixed Data'!AH53</f>
        <v>0</v>
      </c>
      <c r="AF47" s="18">
        <f>Q$33/'Fixed Data'!$E$13*'Fixed Data'!AI53</f>
        <v>0</v>
      </c>
      <c r="AG47" s="18">
        <f>Q$33/'Fixed Data'!$E$13*'Fixed Data'!AJ53</f>
        <v>0</v>
      </c>
      <c r="AH47" s="18">
        <f>Q$33/'Fixed Data'!$E$13*'Fixed Data'!AK53</f>
        <v>0</v>
      </c>
      <c r="AI47" s="18">
        <f>Q$33/'Fixed Data'!$E$13*'Fixed Data'!AL53</f>
        <v>0</v>
      </c>
      <c r="AJ47" s="18">
        <f>Q$33/'Fixed Data'!$E$13*'Fixed Data'!AM53</f>
        <v>0</v>
      </c>
      <c r="AK47" s="18">
        <f>Q$33/'Fixed Data'!$E$13*'Fixed Data'!AN53</f>
        <v>0</v>
      </c>
      <c r="AL47" s="18">
        <f>Q$33/'Fixed Data'!$E$13*'Fixed Data'!AO53</f>
        <v>0</v>
      </c>
      <c r="AM47" s="18">
        <f>Q$33/'Fixed Data'!$E$13*'Fixed Data'!AP53</f>
        <v>0</v>
      </c>
      <c r="AN47" s="18">
        <f>Q$33/'Fixed Data'!$E$13*'Fixed Data'!AQ53</f>
        <v>0</v>
      </c>
      <c r="AO47" s="18">
        <f>Q$33/'Fixed Data'!$E$13*'Fixed Data'!AR53</f>
        <v>0</v>
      </c>
      <c r="AP47" s="18">
        <f>Q$33/'Fixed Data'!$E$13*'Fixed Data'!AS53</f>
        <v>0</v>
      </c>
      <c r="AQ47" s="18">
        <f>Q$33/'Fixed Data'!$E$13*'Fixed Data'!AT53</f>
        <v>0</v>
      </c>
      <c r="AR47" s="18">
        <f>Q$33/'Fixed Data'!$E$13*'Fixed Data'!AU53</f>
        <v>0</v>
      </c>
      <c r="AS47" s="18">
        <f>Q$33/'Fixed Data'!$E$13*'Fixed Data'!AV53</f>
        <v>0</v>
      </c>
      <c r="AT47" s="18">
        <f>Q$33/'Fixed Data'!$E$13*'Fixed Data'!AW53</f>
        <v>0</v>
      </c>
      <c r="AU47" s="18">
        <f>Q$33/'Fixed Data'!$E$13*'Fixed Data'!AX53</f>
        <v>0</v>
      </c>
      <c r="AV47" s="18">
        <f>Q$33/'Fixed Data'!$E$13*'Fixed Data'!AY53</f>
        <v>0</v>
      </c>
      <c r="AW47" s="18">
        <f>Q$33/'Fixed Data'!$E$13*'Fixed Data'!AZ53</f>
        <v>0</v>
      </c>
      <c r="AX47" s="18">
        <f>Q$33/'Fixed Data'!$E$13*'Fixed Data'!BA53</f>
        <v>0</v>
      </c>
      <c r="AY47" s="18">
        <f>Q$33/'Fixed Data'!$E$13*'Fixed Data'!BB53</f>
        <v>0</v>
      </c>
      <c r="AZ47" s="18">
        <f>Q$33/'Fixed Data'!$E$13*'Fixed Data'!BC53</f>
        <v>0</v>
      </c>
      <c r="BA47" s="18">
        <f>Q$33/'Fixed Data'!$E$13*'Fixed Data'!BD53</f>
        <v>0</v>
      </c>
      <c r="BB47" s="18">
        <f>Q$33/'Fixed Data'!$E$13*'Fixed Data'!BE53</f>
        <v>0</v>
      </c>
      <c r="BC47" s="18">
        <f>Q$33/'Fixed Data'!$E$13*'Fixed Data'!BF53</f>
        <v>0</v>
      </c>
      <c r="BD47" s="18">
        <f>Q$33/'Fixed Data'!$E$13*'Fixed Data'!BG53</f>
        <v>0</v>
      </c>
      <c r="BE47" s="18">
        <f>Q$33/'Fixed Data'!$E$13*'Fixed Data'!BH53</f>
        <v>0</v>
      </c>
      <c r="BF47" s="18">
        <f>Q$33/'Fixed Data'!$E$13*'Fixed Data'!BI53</f>
        <v>0</v>
      </c>
      <c r="BG47" s="18">
        <f>Q$33/'Fixed Data'!$E$13*'Fixed Data'!BJ53</f>
        <v>0</v>
      </c>
      <c r="BH47" s="18">
        <f>Q$33/'Fixed Data'!$E$13*'Fixed Data'!BK53</f>
        <v>0</v>
      </c>
      <c r="BI47" s="18">
        <f>Q$33/'Fixed Data'!$E$13*'Fixed Data'!BL53</f>
        <v>0</v>
      </c>
      <c r="BJ47" s="18">
        <f>Q$33/'Fixed Data'!$E$13*'Fixed Data'!BM53</f>
        <v>0</v>
      </c>
      <c r="BK47" s="18"/>
      <c r="BL47" s="18"/>
    </row>
    <row r="48" spans="1:64" ht="16.5" hidden="1" customHeight="1" outlineLevel="1">
      <c r="A48" s="322"/>
      <c r="B48" s="1" t="s">
        <v>361</v>
      </c>
      <c r="C48" s="1" t="s">
        <v>362</v>
      </c>
      <c r="D48" s="1" t="s">
        <v>213</v>
      </c>
      <c r="F48" s="18"/>
      <c r="G48" s="18"/>
      <c r="H48" s="18"/>
      <c r="I48" s="18"/>
      <c r="J48" s="18"/>
      <c r="K48" s="18"/>
      <c r="L48" s="18"/>
      <c r="M48" s="18"/>
      <c r="N48" s="18"/>
      <c r="O48" s="18"/>
      <c r="P48" s="18"/>
      <c r="Q48" s="18"/>
      <c r="R48" s="18"/>
      <c r="S48" s="18">
        <f>R$33/'Fixed Data'!$E$13*'Fixed Data'!V54</f>
        <v>0</v>
      </c>
      <c r="T48" s="18">
        <f>R$33/'Fixed Data'!$E$13*'Fixed Data'!W54</f>
        <v>0</v>
      </c>
      <c r="U48" s="18">
        <f>R$33/'Fixed Data'!$E$13*'Fixed Data'!X54</f>
        <v>0</v>
      </c>
      <c r="V48" s="18">
        <f>R$33/'Fixed Data'!$E$13*'Fixed Data'!Y54</f>
        <v>0</v>
      </c>
      <c r="W48" s="18">
        <f>R$33/'Fixed Data'!$E$13*'Fixed Data'!Z54</f>
        <v>0</v>
      </c>
      <c r="X48" s="18">
        <f>R$33/'Fixed Data'!$E$13*'Fixed Data'!AA54</f>
        <v>0</v>
      </c>
      <c r="Y48" s="18">
        <f>R$33/'Fixed Data'!$E$13*'Fixed Data'!AB54</f>
        <v>0</v>
      </c>
      <c r="Z48" s="18">
        <f>R$33/'Fixed Data'!$E$13*'Fixed Data'!AC54</f>
        <v>0</v>
      </c>
      <c r="AA48" s="18">
        <f>R$33/'Fixed Data'!$E$13*'Fixed Data'!AD54</f>
        <v>0</v>
      </c>
      <c r="AB48" s="18">
        <f>R$33/'Fixed Data'!$E$13*'Fixed Data'!AE54</f>
        <v>0</v>
      </c>
      <c r="AC48" s="18">
        <f>R$33/'Fixed Data'!$E$13*'Fixed Data'!AF54</f>
        <v>0</v>
      </c>
      <c r="AD48" s="18">
        <f>R$33/'Fixed Data'!$E$13*'Fixed Data'!AG54</f>
        <v>0</v>
      </c>
      <c r="AE48" s="18">
        <f>R$33/'Fixed Data'!$E$13*'Fixed Data'!AH54</f>
        <v>0</v>
      </c>
      <c r="AF48" s="18">
        <f>R$33/'Fixed Data'!$E$13*'Fixed Data'!AI54</f>
        <v>0</v>
      </c>
      <c r="AG48" s="18">
        <f>R$33/'Fixed Data'!$E$13*'Fixed Data'!AJ54</f>
        <v>0</v>
      </c>
      <c r="AH48" s="18">
        <f>R$33/'Fixed Data'!$E$13*'Fixed Data'!AK54</f>
        <v>0</v>
      </c>
      <c r="AI48" s="18">
        <f>R$33/'Fixed Data'!$E$13*'Fixed Data'!AL54</f>
        <v>0</v>
      </c>
      <c r="AJ48" s="18">
        <f>R$33/'Fixed Data'!$E$13*'Fixed Data'!AM54</f>
        <v>0</v>
      </c>
      <c r="AK48" s="18">
        <f>R$33/'Fixed Data'!$E$13*'Fixed Data'!AN54</f>
        <v>0</v>
      </c>
      <c r="AL48" s="18">
        <f>R$33/'Fixed Data'!$E$13*'Fixed Data'!AO54</f>
        <v>0</v>
      </c>
      <c r="AM48" s="18">
        <f>R$33/'Fixed Data'!$E$13*'Fixed Data'!AP54</f>
        <v>0</v>
      </c>
      <c r="AN48" s="18">
        <f>R$33/'Fixed Data'!$E$13*'Fixed Data'!AQ54</f>
        <v>0</v>
      </c>
      <c r="AO48" s="18">
        <f>R$33/'Fixed Data'!$E$13*'Fixed Data'!AR54</f>
        <v>0</v>
      </c>
      <c r="AP48" s="18">
        <f>R$33/'Fixed Data'!$E$13*'Fixed Data'!AS54</f>
        <v>0</v>
      </c>
      <c r="AQ48" s="18">
        <f>R$33/'Fixed Data'!$E$13*'Fixed Data'!AT54</f>
        <v>0</v>
      </c>
      <c r="AR48" s="18">
        <f>R$33/'Fixed Data'!$E$13*'Fixed Data'!AU54</f>
        <v>0</v>
      </c>
      <c r="AS48" s="18">
        <f>R$33/'Fixed Data'!$E$13*'Fixed Data'!AV54</f>
        <v>0</v>
      </c>
      <c r="AT48" s="18">
        <f>R$33/'Fixed Data'!$E$13*'Fixed Data'!AW54</f>
        <v>0</v>
      </c>
      <c r="AU48" s="18">
        <f>R$33/'Fixed Data'!$E$13*'Fixed Data'!AX54</f>
        <v>0</v>
      </c>
      <c r="AV48" s="18">
        <f>R$33/'Fixed Data'!$E$13*'Fixed Data'!AY54</f>
        <v>0</v>
      </c>
      <c r="AW48" s="18">
        <f>R$33/'Fixed Data'!$E$13*'Fixed Data'!AZ54</f>
        <v>0</v>
      </c>
      <c r="AX48" s="18">
        <f>R$33/'Fixed Data'!$E$13*'Fixed Data'!BA54</f>
        <v>0</v>
      </c>
      <c r="AY48" s="18">
        <f>R$33/'Fixed Data'!$E$13*'Fixed Data'!BB54</f>
        <v>0</v>
      </c>
      <c r="AZ48" s="18">
        <f>R$33/'Fixed Data'!$E$13*'Fixed Data'!BC54</f>
        <v>0</v>
      </c>
      <c r="BA48" s="18">
        <f>R$33/'Fixed Data'!$E$13*'Fixed Data'!BD54</f>
        <v>0</v>
      </c>
      <c r="BB48" s="18">
        <f>R$33/'Fixed Data'!$E$13*'Fixed Data'!BE54</f>
        <v>0</v>
      </c>
      <c r="BC48" s="18">
        <f>R$33/'Fixed Data'!$E$13*'Fixed Data'!BF54</f>
        <v>0</v>
      </c>
      <c r="BD48" s="18">
        <f>R$33/'Fixed Data'!$E$13*'Fixed Data'!BG54</f>
        <v>0</v>
      </c>
      <c r="BE48" s="18">
        <f>R$33/'Fixed Data'!$E$13*'Fixed Data'!BH54</f>
        <v>0</v>
      </c>
      <c r="BF48" s="18">
        <f>R$33/'Fixed Data'!$E$13*'Fixed Data'!BI54</f>
        <v>0</v>
      </c>
      <c r="BG48" s="18">
        <f>R$33/'Fixed Data'!$E$13*'Fixed Data'!BJ54</f>
        <v>0</v>
      </c>
      <c r="BH48" s="18">
        <f>R$33/'Fixed Data'!$E$13*'Fixed Data'!BK54</f>
        <v>0</v>
      </c>
      <c r="BI48" s="18">
        <f>R$33/'Fixed Data'!$E$13*'Fixed Data'!BL54</f>
        <v>0</v>
      </c>
      <c r="BJ48" s="18">
        <f>R$33/'Fixed Data'!$E$13*'Fixed Data'!BM54</f>
        <v>0</v>
      </c>
      <c r="BK48" s="18">
        <f>R$33/'Fixed Data'!$E$13*'Fixed Data'!BN54</f>
        <v>0</v>
      </c>
      <c r="BL48" s="18"/>
    </row>
    <row r="49" spans="1:64" ht="16.5" hidden="1" customHeight="1" outlineLevel="1">
      <c r="A49" s="322"/>
      <c r="B49" s="1" t="s">
        <v>363</v>
      </c>
      <c r="C49" s="1" t="s">
        <v>364</v>
      </c>
      <c r="D49" s="1" t="s">
        <v>213</v>
      </c>
      <c r="F49" s="18"/>
      <c r="G49" s="18"/>
      <c r="H49" s="18"/>
      <c r="I49" s="18"/>
      <c r="J49" s="18"/>
      <c r="K49" s="18"/>
      <c r="L49" s="18"/>
      <c r="M49" s="18"/>
      <c r="N49" s="18"/>
      <c r="O49" s="18"/>
      <c r="P49" s="18"/>
      <c r="Q49" s="18"/>
      <c r="R49" s="18"/>
      <c r="S49" s="18"/>
      <c r="T49" s="18">
        <f>S$33/'Fixed Data'!$E$13*'Fixed Data'!W55</f>
        <v>0</v>
      </c>
      <c r="U49" s="18">
        <f>S$33/'Fixed Data'!$E$13*'Fixed Data'!X55</f>
        <v>0</v>
      </c>
      <c r="V49" s="18">
        <f>S$33/'Fixed Data'!$E$13*'Fixed Data'!Y55</f>
        <v>0</v>
      </c>
      <c r="W49" s="18">
        <f>S$33/'Fixed Data'!$E$13*'Fixed Data'!Z55</f>
        <v>0</v>
      </c>
      <c r="X49" s="18">
        <f>S$33/'Fixed Data'!$E$13*'Fixed Data'!AA55</f>
        <v>0</v>
      </c>
      <c r="Y49" s="18">
        <f>S$33/'Fixed Data'!$E$13*'Fixed Data'!AB55</f>
        <v>0</v>
      </c>
      <c r="Z49" s="18">
        <f>S$33/'Fixed Data'!$E$13*'Fixed Data'!AC55</f>
        <v>0</v>
      </c>
      <c r="AA49" s="18">
        <f>S$33/'Fixed Data'!$E$13*'Fixed Data'!AD55</f>
        <v>0</v>
      </c>
      <c r="AB49" s="18">
        <f>S$33/'Fixed Data'!$E$13*'Fixed Data'!AE55</f>
        <v>0</v>
      </c>
      <c r="AC49" s="18">
        <f>S$33/'Fixed Data'!$E$13*'Fixed Data'!AF55</f>
        <v>0</v>
      </c>
      <c r="AD49" s="18">
        <f>S$33/'Fixed Data'!$E$13*'Fixed Data'!AG55</f>
        <v>0</v>
      </c>
      <c r="AE49" s="18">
        <f>S$33/'Fixed Data'!$E$13*'Fixed Data'!AH55</f>
        <v>0</v>
      </c>
      <c r="AF49" s="18">
        <f>S$33/'Fixed Data'!$E$13*'Fixed Data'!AI55</f>
        <v>0</v>
      </c>
      <c r="AG49" s="18">
        <f>S$33/'Fixed Data'!$E$13*'Fixed Data'!AJ55</f>
        <v>0</v>
      </c>
      <c r="AH49" s="18">
        <f>S$33/'Fixed Data'!$E$13*'Fixed Data'!AK55</f>
        <v>0</v>
      </c>
      <c r="AI49" s="18">
        <f>S$33/'Fixed Data'!$E$13*'Fixed Data'!AL55</f>
        <v>0</v>
      </c>
      <c r="AJ49" s="18">
        <f>S$33/'Fixed Data'!$E$13*'Fixed Data'!AM55</f>
        <v>0</v>
      </c>
      <c r="AK49" s="18">
        <f>S$33/'Fixed Data'!$E$13*'Fixed Data'!AN55</f>
        <v>0</v>
      </c>
      <c r="AL49" s="18">
        <f>S$33/'Fixed Data'!$E$13*'Fixed Data'!AO55</f>
        <v>0</v>
      </c>
      <c r="AM49" s="18">
        <f>S$33/'Fixed Data'!$E$13*'Fixed Data'!AP55</f>
        <v>0</v>
      </c>
      <c r="AN49" s="18">
        <f>S$33/'Fixed Data'!$E$13*'Fixed Data'!AQ55</f>
        <v>0</v>
      </c>
      <c r="AO49" s="18">
        <f>S$33/'Fixed Data'!$E$13*'Fixed Data'!AR55</f>
        <v>0</v>
      </c>
      <c r="AP49" s="18">
        <f>S$33/'Fixed Data'!$E$13*'Fixed Data'!AS55</f>
        <v>0</v>
      </c>
      <c r="AQ49" s="18">
        <f>S$33/'Fixed Data'!$E$13*'Fixed Data'!AT55</f>
        <v>0</v>
      </c>
      <c r="AR49" s="18">
        <f>S$33/'Fixed Data'!$E$13*'Fixed Data'!AU55</f>
        <v>0</v>
      </c>
      <c r="AS49" s="18">
        <f>S$33/'Fixed Data'!$E$13*'Fixed Data'!AV55</f>
        <v>0</v>
      </c>
      <c r="AT49" s="18">
        <f>S$33/'Fixed Data'!$E$13*'Fixed Data'!AW55</f>
        <v>0</v>
      </c>
      <c r="AU49" s="18">
        <f>S$33/'Fixed Data'!$E$13*'Fixed Data'!AX55</f>
        <v>0</v>
      </c>
      <c r="AV49" s="18">
        <f>S$33/'Fixed Data'!$E$13*'Fixed Data'!AY55</f>
        <v>0</v>
      </c>
      <c r="AW49" s="18">
        <f>S$33/'Fixed Data'!$E$13*'Fixed Data'!AZ55</f>
        <v>0</v>
      </c>
      <c r="AX49" s="18">
        <f>S$33/'Fixed Data'!$E$13*'Fixed Data'!BA55</f>
        <v>0</v>
      </c>
      <c r="AY49" s="18">
        <f>S$33/'Fixed Data'!$E$13*'Fixed Data'!BB55</f>
        <v>0</v>
      </c>
      <c r="AZ49" s="18">
        <f>S$33/'Fixed Data'!$E$13*'Fixed Data'!BC55</f>
        <v>0</v>
      </c>
      <c r="BA49" s="18">
        <f>S$33/'Fixed Data'!$E$13*'Fixed Data'!BD55</f>
        <v>0</v>
      </c>
      <c r="BB49" s="18">
        <f>S$33/'Fixed Data'!$E$13*'Fixed Data'!BE55</f>
        <v>0</v>
      </c>
      <c r="BC49" s="18">
        <f>S$33/'Fixed Data'!$E$13*'Fixed Data'!BF55</f>
        <v>0</v>
      </c>
      <c r="BD49" s="18">
        <f>S$33/'Fixed Data'!$E$13*'Fixed Data'!BG55</f>
        <v>0</v>
      </c>
      <c r="BE49" s="18">
        <f>S$33/'Fixed Data'!$E$13*'Fixed Data'!BH55</f>
        <v>0</v>
      </c>
      <c r="BF49" s="18">
        <f>S$33/'Fixed Data'!$E$13*'Fixed Data'!BI55</f>
        <v>0</v>
      </c>
      <c r="BG49" s="18">
        <f>S$33/'Fixed Data'!$E$13*'Fixed Data'!BJ55</f>
        <v>0</v>
      </c>
      <c r="BH49" s="18">
        <f>S$33/'Fixed Data'!$E$13*'Fixed Data'!BK55</f>
        <v>0</v>
      </c>
      <c r="BI49" s="18">
        <f>S$33/'Fixed Data'!$E$13*'Fixed Data'!BL55</f>
        <v>0</v>
      </c>
      <c r="BJ49" s="18">
        <f>S$33/'Fixed Data'!$E$13*'Fixed Data'!BM55</f>
        <v>0</v>
      </c>
      <c r="BK49" s="18">
        <f>S$33/'Fixed Data'!$E$13*'Fixed Data'!BN55</f>
        <v>0</v>
      </c>
      <c r="BL49" s="18">
        <f>S$33/'Fixed Data'!$E$13*'Fixed Data'!BO55</f>
        <v>0</v>
      </c>
    </row>
    <row r="50" spans="1:64" ht="16.5" hidden="1" customHeight="1" outlineLevel="1">
      <c r="A50" s="322"/>
      <c r="B50" s="1" t="s">
        <v>365</v>
      </c>
      <c r="C50" s="1" t="s">
        <v>366</v>
      </c>
      <c r="D50" s="1" t="s">
        <v>213</v>
      </c>
      <c r="F50" s="18"/>
      <c r="G50" s="18"/>
      <c r="H50" s="18"/>
      <c r="I50" s="18"/>
      <c r="J50" s="18"/>
      <c r="K50" s="18"/>
      <c r="L50" s="18"/>
      <c r="M50" s="18"/>
      <c r="N50" s="18"/>
      <c r="O50" s="18"/>
      <c r="P50" s="18"/>
      <c r="Q50" s="18"/>
      <c r="R50" s="18"/>
      <c r="S50" s="18"/>
      <c r="T50" s="18"/>
      <c r="U50" s="18">
        <f>T$33/'Fixed Data'!$E$13*'Fixed Data'!X56</f>
        <v>0</v>
      </c>
      <c r="V50" s="18">
        <f>T$33/'Fixed Data'!$E$13*'Fixed Data'!Y56</f>
        <v>0</v>
      </c>
      <c r="W50" s="18">
        <f>T$33/'Fixed Data'!$E$13*'Fixed Data'!Z56</f>
        <v>0</v>
      </c>
      <c r="X50" s="18">
        <f>T$33/'Fixed Data'!$E$13*'Fixed Data'!AA56</f>
        <v>0</v>
      </c>
      <c r="Y50" s="18">
        <f>T$33/'Fixed Data'!$E$13*'Fixed Data'!AB56</f>
        <v>0</v>
      </c>
      <c r="Z50" s="18">
        <f>T$33/'Fixed Data'!$E$13*'Fixed Data'!AC56</f>
        <v>0</v>
      </c>
      <c r="AA50" s="18">
        <f>T$33/'Fixed Data'!$E$13*'Fixed Data'!AD56</f>
        <v>0</v>
      </c>
      <c r="AB50" s="18">
        <f>T$33/'Fixed Data'!$E$13*'Fixed Data'!AE56</f>
        <v>0</v>
      </c>
      <c r="AC50" s="18">
        <f>T$33/'Fixed Data'!$E$13*'Fixed Data'!AF56</f>
        <v>0</v>
      </c>
      <c r="AD50" s="18">
        <f>T$33/'Fixed Data'!$E$13*'Fixed Data'!AG56</f>
        <v>0</v>
      </c>
      <c r="AE50" s="18">
        <f>T$33/'Fixed Data'!$E$13*'Fixed Data'!AH56</f>
        <v>0</v>
      </c>
      <c r="AF50" s="18">
        <f>T$33/'Fixed Data'!$E$13*'Fixed Data'!AI56</f>
        <v>0</v>
      </c>
      <c r="AG50" s="18">
        <f>T$33/'Fixed Data'!$E$13*'Fixed Data'!AJ56</f>
        <v>0</v>
      </c>
      <c r="AH50" s="18">
        <f>T$33/'Fixed Data'!$E$13*'Fixed Data'!AK56</f>
        <v>0</v>
      </c>
      <c r="AI50" s="18">
        <f>T$33/'Fixed Data'!$E$13*'Fixed Data'!AL56</f>
        <v>0</v>
      </c>
      <c r="AJ50" s="18">
        <f>T$33/'Fixed Data'!$E$13*'Fixed Data'!AM56</f>
        <v>0</v>
      </c>
      <c r="AK50" s="18">
        <f>T$33/'Fixed Data'!$E$13*'Fixed Data'!AN56</f>
        <v>0</v>
      </c>
      <c r="AL50" s="18">
        <f>T$33/'Fixed Data'!$E$13*'Fixed Data'!AO56</f>
        <v>0</v>
      </c>
      <c r="AM50" s="18">
        <f>T$33/'Fixed Data'!$E$13*'Fixed Data'!AP56</f>
        <v>0</v>
      </c>
      <c r="AN50" s="18">
        <f>T$33/'Fixed Data'!$E$13*'Fixed Data'!AQ56</f>
        <v>0</v>
      </c>
      <c r="AO50" s="18">
        <f>T$33/'Fixed Data'!$E$13*'Fixed Data'!AR56</f>
        <v>0</v>
      </c>
      <c r="AP50" s="18">
        <f>T$33/'Fixed Data'!$E$13*'Fixed Data'!AS56</f>
        <v>0</v>
      </c>
      <c r="AQ50" s="18">
        <f>T$33/'Fixed Data'!$E$13*'Fixed Data'!AT56</f>
        <v>0</v>
      </c>
      <c r="AR50" s="18">
        <f>T$33/'Fixed Data'!$E$13*'Fixed Data'!AU56</f>
        <v>0</v>
      </c>
      <c r="AS50" s="18">
        <f>T$33/'Fixed Data'!$E$13*'Fixed Data'!AV56</f>
        <v>0</v>
      </c>
      <c r="AT50" s="18">
        <f>T$33/'Fixed Data'!$E$13*'Fixed Data'!AW56</f>
        <v>0</v>
      </c>
      <c r="AU50" s="18">
        <f>T$33/'Fixed Data'!$E$13*'Fixed Data'!AX56</f>
        <v>0</v>
      </c>
      <c r="AV50" s="18">
        <f>T$33/'Fixed Data'!$E$13*'Fixed Data'!AY56</f>
        <v>0</v>
      </c>
      <c r="AW50" s="18">
        <f>T$33/'Fixed Data'!$E$13*'Fixed Data'!AZ56</f>
        <v>0</v>
      </c>
      <c r="AX50" s="18">
        <f>T$33/'Fixed Data'!$E$13*'Fixed Data'!BA56</f>
        <v>0</v>
      </c>
      <c r="AY50" s="18">
        <f>T$33/'Fixed Data'!$E$13*'Fixed Data'!BB56</f>
        <v>0</v>
      </c>
      <c r="AZ50" s="18">
        <f>T$33/'Fixed Data'!$E$13*'Fixed Data'!BC56</f>
        <v>0</v>
      </c>
      <c r="BA50" s="18">
        <f>T$33/'Fixed Data'!$E$13*'Fixed Data'!BD56</f>
        <v>0</v>
      </c>
      <c r="BB50" s="18">
        <f>T$33/'Fixed Data'!$E$13*'Fixed Data'!BE56</f>
        <v>0</v>
      </c>
      <c r="BC50" s="18">
        <f>T$33/'Fixed Data'!$E$13*'Fixed Data'!BF56</f>
        <v>0</v>
      </c>
      <c r="BD50" s="18">
        <f>T$33/'Fixed Data'!$E$13*'Fixed Data'!BG56</f>
        <v>0</v>
      </c>
      <c r="BE50" s="18">
        <f>T$33/'Fixed Data'!$E$13*'Fixed Data'!BH56</f>
        <v>0</v>
      </c>
      <c r="BF50" s="18">
        <f>T$33/'Fixed Data'!$E$13*'Fixed Data'!BI56</f>
        <v>0</v>
      </c>
      <c r="BG50" s="18">
        <f>T$33/'Fixed Data'!$E$13*'Fixed Data'!BJ56</f>
        <v>0</v>
      </c>
      <c r="BH50" s="18">
        <f>T$33/'Fixed Data'!$E$13*'Fixed Data'!BK56</f>
        <v>0</v>
      </c>
      <c r="BI50" s="18">
        <f>T$33/'Fixed Data'!$E$13*'Fixed Data'!BL56</f>
        <v>0</v>
      </c>
      <c r="BJ50" s="18">
        <f>T$33/'Fixed Data'!$E$13*'Fixed Data'!BM56</f>
        <v>0</v>
      </c>
      <c r="BK50" s="18">
        <f>T$33/'Fixed Data'!$E$13*'Fixed Data'!BN56</f>
        <v>0</v>
      </c>
      <c r="BL50" s="18">
        <f>T$33/'Fixed Data'!$E$13*'Fixed Data'!BO56</f>
        <v>0</v>
      </c>
    </row>
    <row r="51" spans="1:64" ht="16.5" hidden="1" customHeight="1" outlineLevel="1">
      <c r="A51" s="322"/>
      <c r="B51" s="1" t="s">
        <v>367</v>
      </c>
      <c r="C51" s="1" t="s">
        <v>368</v>
      </c>
      <c r="D51" s="1" t="s">
        <v>213</v>
      </c>
      <c r="F51" s="18"/>
      <c r="G51" s="18"/>
      <c r="H51" s="18"/>
      <c r="I51" s="18"/>
      <c r="J51" s="18"/>
      <c r="K51" s="18"/>
      <c r="L51" s="18"/>
      <c r="M51" s="18"/>
      <c r="N51" s="18"/>
      <c r="O51" s="18"/>
      <c r="P51" s="18"/>
      <c r="Q51" s="18"/>
      <c r="R51" s="18"/>
      <c r="S51" s="18"/>
      <c r="T51" s="18"/>
      <c r="U51" s="18"/>
      <c r="V51" s="18">
        <f>U$33/'Fixed Data'!$E$13*'Fixed Data'!Y57</f>
        <v>0</v>
      </c>
      <c r="W51" s="18">
        <f>U$33/'Fixed Data'!$E$13*'Fixed Data'!Z57</f>
        <v>0</v>
      </c>
      <c r="X51" s="18">
        <f>U$33/'Fixed Data'!$E$13*'Fixed Data'!AA57</f>
        <v>0</v>
      </c>
      <c r="Y51" s="18">
        <f>U$33/'Fixed Data'!$E$13*'Fixed Data'!AB57</f>
        <v>0</v>
      </c>
      <c r="Z51" s="18">
        <f>U$33/'Fixed Data'!$E$13*'Fixed Data'!AC57</f>
        <v>0</v>
      </c>
      <c r="AA51" s="18">
        <f>U$33/'Fixed Data'!$E$13*'Fixed Data'!AD57</f>
        <v>0</v>
      </c>
      <c r="AB51" s="18">
        <f>U$33/'Fixed Data'!$E$13*'Fixed Data'!AE57</f>
        <v>0</v>
      </c>
      <c r="AC51" s="18">
        <f>U$33/'Fixed Data'!$E$13*'Fixed Data'!AF57</f>
        <v>0</v>
      </c>
      <c r="AD51" s="18">
        <f>U$33/'Fixed Data'!$E$13*'Fixed Data'!AG57</f>
        <v>0</v>
      </c>
      <c r="AE51" s="18">
        <f>U$33/'Fixed Data'!$E$13*'Fixed Data'!AH57</f>
        <v>0</v>
      </c>
      <c r="AF51" s="18">
        <f>U$33/'Fixed Data'!$E$13*'Fixed Data'!AI57</f>
        <v>0</v>
      </c>
      <c r="AG51" s="18">
        <f>U$33/'Fixed Data'!$E$13*'Fixed Data'!AJ57</f>
        <v>0</v>
      </c>
      <c r="AH51" s="18">
        <f>U$33/'Fixed Data'!$E$13*'Fixed Data'!AK57</f>
        <v>0</v>
      </c>
      <c r="AI51" s="18">
        <f>U$33/'Fixed Data'!$E$13*'Fixed Data'!AL57</f>
        <v>0</v>
      </c>
      <c r="AJ51" s="18">
        <f>U$33/'Fixed Data'!$E$13*'Fixed Data'!AM57</f>
        <v>0</v>
      </c>
      <c r="AK51" s="18">
        <f>U$33/'Fixed Data'!$E$13*'Fixed Data'!AN57</f>
        <v>0</v>
      </c>
      <c r="AL51" s="18">
        <f>U$33/'Fixed Data'!$E$13*'Fixed Data'!AO57</f>
        <v>0</v>
      </c>
      <c r="AM51" s="18">
        <f>U$33/'Fixed Data'!$E$13*'Fixed Data'!AP57</f>
        <v>0</v>
      </c>
      <c r="AN51" s="18">
        <f>U$33/'Fixed Data'!$E$13*'Fixed Data'!AQ57</f>
        <v>0</v>
      </c>
      <c r="AO51" s="18">
        <f>U$33/'Fixed Data'!$E$13*'Fixed Data'!AR57</f>
        <v>0</v>
      </c>
      <c r="AP51" s="18">
        <f>U$33/'Fixed Data'!$E$13*'Fixed Data'!AS57</f>
        <v>0</v>
      </c>
      <c r="AQ51" s="18">
        <f>U$33/'Fixed Data'!$E$13*'Fixed Data'!AT57</f>
        <v>0</v>
      </c>
      <c r="AR51" s="18">
        <f>U$33/'Fixed Data'!$E$13*'Fixed Data'!AU57</f>
        <v>0</v>
      </c>
      <c r="AS51" s="18">
        <f>U$33/'Fixed Data'!$E$13*'Fixed Data'!AV57</f>
        <v>0</v>
      </c>
      <c r="AT51" s="18">
        <f>U$33/'Fixed Data'!$E$13*'Fixed Data'!AW57</f>
        <v>0</v>
      </c>
      <c r="AU51" s="18">
        <f>U$33/'Fixed Data'!$E$13*'Fixed Data'!AX57</f>
        <v>0</v>
      </c>
      <c r="AV51" s="18">
        <f>U$33/'Fixed Data'!$E$13*'Fixed Data'!AY57</f>
        <v>0</v>
      </c>
      <c r="AW51" s="18">
        <f>U$33/'Fixed Data'!$E$13*'Fixed Data'!AZ57</f>
        <v>0</v>
      </c>
      <c r="AX51" s="18">
        <f>U$33/'Fixed Data'!$E$13*'Fixed Data'!BA57</f>
        <v>0</v>
      </c>
      <c r="AY51" s="18">
        <f>U$33/'Fixed Data'!$E$13*'Fixed Data'!BB57</f>
        <v>0</v>
      </c>
      <c r="AZ51" s="18">
        <f>U$33/'Fixed Data'!$E$13*'Fixed Data'!BC57</f>
        <v>0</v>
      </c>
      <c r="BA51" s="18">
        <f>U$33/'Fixed Data'!$E$13*'Fixed Data'!BD57</f>
        <v>0</v>
      </c>
      <c r="BB51" s="18">
        <f>U$33/'Fixed Data'!$E$13*'Fixed Data'!BE57</f>
        <v>0</v>
      </c>
      <c r="BC51" s="18">
        <f>U$33/'Fixed Data'!$E$13*'Fixed Data'!BF57</f>
        <v>0</v>
      </c>
      <c r="BD51" s="18">
        <f>U$33/'Fixed Data'!$E$13*'Fixed Data'!BG57</f>
        <v>0</v>
      </c>
      <c r="BE51" s="18">
        <f>U$33/'Fixed Data'!$E$13*'Fixed Data'!BH57</f>
        <v>0</v>
      </c>
      <c r="BF51" s="18">
        <f>U$33/'Fixed Data'!$E$13*'Fixed Data'!BI57</f>
        <v>0</v>
      </c>
      <c r="BG51" s="18">
        <f>U$33/'Fixed Data'!$E$13*'Fixed Data'!BJ57</f>
        <v>0</v>
      </c>
      <c r="BH51" s="18">
        <f>U$33/'Fixed Data'!$E$13*'Fixed Data'!BK57</f>
        <v>0</v>
      </c>
      <c r="BI51" s="18">
        <f>U$33/'Fixed Data'!$E$13*'Fixed Data'!BL57</f>
        <v>0</v>
      </c>
      <c r="BJ51" s="18">
        <f>U$33/'Fixed Data'!$E$13*'Fixed Data'!BM57</f>
        <v>0</v>
      </c>
      <c r="BK51" s="18">
        <f>U$33/'Fixed Data'!$E$13*'Fixed Data'!BN57</f>
        <v>0</v>
      </c>
      <c r="BL51" s="18">
        <f>U$33/'Fixed Data'!$E$13*'Fixed Data'!BO57</f>
        <v>0</v>
      </c>
    </row>
    <row r="52" spans="1:64" ht="16.5" hidden="1" customHeight="1" outlineLevel="1">
      <c r="A52" s="322"/>
      <c r="B52" s="1" t="s">
        <v>369</v>
      </c>
      <c r="C52" s="1" t="s">
        <v>370</v>
      </c>
      <c r="D52" s="1" t="s">
        <v>213</v>
      </c>
      <c r="F52" s="18"/>
      <c r="G52" s="18"/>
      <c r="H52" s="18"/>
      <c r="I52" s="18"/>
      <c r="J52" s="18"/>
      <c r="K52" s="18"/>
      <c r="L52" s="18"/>
      <c r="M52" s="18"/>
      <c r="N52" s="18"/>
      <c r="O52" s="18"/>
      <c r="P52" s="18"/>
      <c r="Q52" s="18"/>
      <c r="R52" s="18"/>
      <c r="S52" s="18"/>
      <c r="T52" s="18"/>
      <c r="U52" s="18"/>
      <c r="V52" s="18"/>
      <c r="W52" s="18">
        <f>V$33/'Fixed Data'!$E$13*'Fixed Data'!Z58</f>
        <v>0</v>
      </c>
      <c r="X52" s="18">
        <f>V$33/'Fixed Data'!$E$13*'Fixed Data'!AA58</f>
        <v>0</v>
      </c>
      <c r="Y52" s="18">
        <f>V$33/'Fixed Data'!$E$13*'Fixed Data'!AB58</f>
        <v>0</v>
      </c>
      <c r="Z52" s="18">
        <f>V$33/'Fixed Data'!$E$13*'Fixed Data'!AC58</f>
        <v>0</v>
      </c>
      <c r="AA52" s="18">
        <f>V$33/'Fixed Data'!$E$13*'Fixed Data'!AD58</f>
        <v>0</v>
      </c>
      <c r="AB52" s="18">
        <f>V$33/'Fixed Data'!$E$13*'Fixed Data'!AE58</f>
        <v>0</v>
      </c>
      <c r="AC52" s="18">
        <f>V$33/'Fixed Data'!$E$13*'Fixed Data'!AF58</f>
        <v>0</v>
      </c>
      <c r="AD52" s="18">
        <f>V$33/'Fixed Data'!$E$13*'Fixed Data'!AG58</f>
        <v>0</v>
      </c>
      <c r="AE52" s="18">
        <f>V$33/'Fixed Data'!$E$13*'Fixed Data'!AH58</f>
        <v>0</v>
      </c>
      <c r="AF52" s="18">
        <f>V$33/'Fixed Data'!$E$13*'Fixed Data'!AI58</f>
        <v>0</v>
      </c>
      <c r="AG52" s="18">
        <f>V$33/'Fixed Data'!$E$13*'Fixed Data'!AJ58</f>
        <v>0</v>
      </c>
      <c r="AH52" s="18">
        <f>V$33/'Fixed Data'!$E$13*'Fixed Data'!AK58</f>
        <v>0</v>
      </c>
      <c r="AI52" s="18">
        <f>V$33/'Fixed Data'!$E$13*'Fixed Data'!AL58</f>
        <v>0</v>
      </c>
      <c r="AJ52" s="18">
        <f>V$33/'Fixed Data'!$E$13*'Fixed Data'!AM58</f>
        <v>0</v>
      </c>
      <c r="AK52" s="18">
        <f>V$33/'Fixed Data'!$E$13*'Fixed Data'!AN58</f>
        <v>0</v>
      </c>
      <c r="AL52" s="18">
        <f>V$33/'Fixed Data'!$E$13*'Fixed Data'!AO58</f>
        <v>0</v>
      </c>
      <c r="AM52" s="18">
        <f>V$33/'Fixed Data'!$E$13*'Fixed Data'!AP58</f>
        <v>0</v>
      </c>
      <c r="AN52" s="18">
        <f>V$33/'Fixed Data'!$E$13*'Fixed Data'!AQ58</f>
        <v>0</v>
      </c>
      <c r="AO52" s="18">
        <f>V$33/'Fixed Data'!$E$13*'Fixed Data'!AR58</f>
        <v>0</v>
      </c>
      <c r="AP52" s="18">
        <f>V$33/'Fixed Data'!$E$13*'Fixed Data'!AS58</f>
        <v>0</v>
      </c>
      <c r="AQ52" s="18">
        <f>V$33/'Fixed Data'!$E$13*'Fixed Data'!AT58</f>
        <v>0</v>
      </c>
      <c r="AR52" s="18">
        <f>V$33/'Fixed Data'!$E$13*'Fixed Data'!AU58</f>
        <v>0</v>
      </c>
      <c r="AS52" s="18">
        <f>V$33/'Fixed Data'!$E$13*'Fixed Data'!AV58</f>
        <v>0</v>
      </c>
      <c r="AT52" s="18">
        <f>V$33/'Fixed Data'!$E$13*'Fixed Data'!AW58</f>
        <v>0</v>
      </c>
      <c r="AU52" s="18">
        <f>V$33/'Fixed Data'!$E$13*'Fixed Data'!AX58</f>
        <v>0</v>
      </c>
      <c r="AV52" s="18">
        <f>V$33/'Fixed Data'!$E$13*'Fixed Data'!AY58</f>
        <v>0</v>
      </c>
      <c r="AW52" s="18">
        <f>V$33/'Fixed Data'!$E$13*'Fixed Data'!AZ58</f>
        <v>0</v>
      </c>
      <c r="AX52" s="18">
        <f>V$33/'Fixed Data'!$E$13*'Fixed Data'!BA58</f>
        <v>0</v>
      </c>
      <c r="AY52" s="18">
        <f>V$33/'Fixed Data'!$E$13*'Fixed Data'!BB58</f>
        <v>0</v>
      </c>
      <c r="AZ52" s="18">
        <f>V$33/'Fixed Data'!$E$13*'Fixed Data'!BC58</f>
        <v>0</v>
      </c>
      <c r="BA52" s="18">
        <f>V$33/'Fixed Data'!$E$13*'Fixed Data'!BD58</f>
        <v>0</v>
      </c>
      <c r="BB52" s="18">
        <f>V$33/'Fixed Data'!$E$13*'Fixed Data'!BE58</f>
        <v>0</v>
      </c>
      <c r="BC52" s="18">
        <f>V$33/'Fixed Data'!$E$13*'Fixed Data'!BF58</f>
        <v>0</v>
      </c>
      <c r="BD52" s="18">
        <f>V$33/'Fixed Data'!$E$13*'Fixed Data'!BG58</f>
        <v>0</v>
      </c>
      <c r="BE52" s="18">
        <f>V$33/'Fixed Data'!$E$13*'Fixed Data'!BH58</f>
        <v>0</v>
      </c>
      <c r="BF52" s="18">
        <f>V$33/'Fixed Data'!$E$13*'Fixed Data'!BI58</f>
        <v>0</v>
      </c>
      <c r="BG52" s="18">
        <f>V$33/'Fixed Data'!$E$13*'Fixed Data'!BJ58</f>
        <v>0</v>
      </c>
      <c r="BH52" s="18">
        <f>V$33/'Fixed Data'!$E$13*'Fixed Data'!BK58</f>
        <v>0</v>
      </c>
      <c r="BI52" s="18">
        <f>V$33/'Fixed Data'!$E$13*'Fixed Data'!BL58</f>
        <v>0</v>
      </c>
      <c r="BJ52" s="18">
        <f>V$33/'Fixed Data'!$E$13*'Fixed Data'!BM58</f>
        <v>0</v>
      </c>
      <c r="BK52" s="18">
        <f>V$33/'Fixed Data'!$E$13*'Fixed Data'!BN58</f>
        <v>0</v>
      </c>
      <c r="BL52" s="18">
        <f>V$33/'Fixed Data'!$E$13*'Fixed Data'!BO58</f>
        <v>0</v>
      </c>
    </row>
    <row r="53" spans="1:64" ht="16.5" hidden="1" customHeight="1" outlineLevel="1">
      <c r="A53" s="322"/>
      <c r="B53" s="1" t="s">
        <v>371</v>
      </c>
      <c r="C53" s="1" t="s">
        <v>372</v>
      </c>
      <c r="D53" s="1" t="s">
        <v>213</v>
      </c>
      <c r="F53" s="18"/>
      <c r="G53" s="18"/>
      <c r="H53" s="18"/>
      <c r="I53" s="18"/>
      <c r="J53" s="18"/>
      <c r="K53" s="18"/>
      <c r="L53" s="18"/>
      <c r="M53" s="18"/>
      <c r="N53" s="18"/>
      <c r="O53" s="18"/>
      <c r="P53" s="18"/>
      <c r="Q53" s="18"/>
      <c r="R53" s="18"/>
      <c r="S53" s="18"/>
      <c r="T53" s="18"/>
      <c r="U53" s="18"/>
      <c r="V53" s="18"/>
      <c r="W53" s="18"/>
      <c r="X53" s="18">
        <f>W$33/'Fixed Data'!$E$13*'Fixed Data'!AA59</f>
        <v>0</v>
      </c>
      <c r="Y53" s="18">
        <f>W$33/'Fixed Data'!$E$13*'Fixed Data'!AB59</f>
        <v>0</v>
      </c>
      <c r="Z53" s="18">
        <f>W$33/'Fixed Data'!$E$13*'Fixed Data'!AC59</f>
        <v>0</v>
      </c>
      <c r="AA53" s="18">
        <f>W$33/'Fixed Data'!$E$13*'Fixed Data'!AD59</f>
        <v>0</v>
      </c>
      <c r="AB53" s="18">
        <f>W$33/'Fixed Data'!$E$13*'Fixed Data'!AE59</f>
        <v>0</v>
      </c>
      <c r="AC53" s="18">
        <f>W$33/'Fixed Data'!$E$13*'Fixed Data'!AF59</f>
        <v>0</v>
      </c>
      <c r="AD53" s="18">
        <f>W$33/'Fixed Data'!$E$13*'Fixed Data'!AG59</f>
        <v>0</v>
      </c>
      <c r="AE53" s="18">
        <f>W$33/'Fixed Data'!$E$13*'Fixed Data'!AH59</f>
        <v>0</v>
      </c>
      <c r="AF53" s="18">
        <f>W$33/'Fixed Data'!$E$13*'Fixed Data'!AI59</f>
        <v>0</v>
      </c>
      <c r="AG53" s="18">
        <f>W$33/'Fixed Data'!$E$13*'Fixed Data'!AJ59</f>
        <v>0</v>
      </c>
      <c r="AH53" s="18">
        <f>W$33/'Fixed Data'!$E$13*'Fixed Data'!AK59</f>
        <v>0</v>
      </c>
      <c r="AI53" s="18">
        <f>W$33/'Fixed Data'!$E$13*'Fixed Data'!AL59</f>
        <v>0</v>
      </c>
      <c r="AJ53" s="18">
        <f>W$33/'Fixed Data'!$E$13*'Fixed Data'!AM59</f>
        <v>0</v>
      </c>
      <c r="AK53" s="18">
        <f>W$33/'Fixed Data'!$E$13*'Fixed Data'!AN59</f>
        <v>0</v>
      </c>
      <c r="AL53" s="18">
        <f>W$33/'Fixed Data'!$E$13*'Fixed Data'!AO59</f>
        <v>0</v>
      </c>
      <c r="AM53" s="18">
        <f>W$33/'Fixed Data'!$E$13*'Fixed Data'!AP59</f>
        <v>0</v>
      </c>
      <c r="AN53" s="18">
        <f>W$33/'Fixed Data'!$E$13*'Fixed Data'!AQ59</f>
        <v>0</v>
      </c>
      <c r="AO53" s="18">
        <f>W$33/'Fixed Data'!$E$13*'Fixed Data'!AR59</f>
        <v>0</v>
      </c>
      <c r="AP53" s="18">
        <f>W$33/'Fixed Data'!$E$13*'Fixed Data'!AS59</f>
        <v>0</v>
      </c>
      <c r="AQ53" s="18">
        <f>W$33/'Fixed Data'!$E$13*'Fixed Data'!AT59</f>
        <v>0</v>
      </c>
      <c r="AR53" s="18">
        <f>W$33/'Fixed Data'!$E$13*'Fixed Data'!AU59</f>
        <v>0</v>
      </c>
      <c r="AS53" s="18">
        <f>W$33/'Fixed Data'!$E$13*'Fixed Data'!AV59</f>
        <v>0</v>
      </c>
      <c r="AT53" s="18">
        <f>W$33/'Fixed Data'!$E$13*'Fixed Data'!AW59</f>
        <v>0</v>
      </c>
      <c r="AU53" s="18">
        <f>W$33/'Fixed Data'!$E$13*'Fixed Data'!AX59</f>
        <v>0</v>
      </c>
      <c r="AV53" s="18">
        <f>W$33/'Fixed Data'!$E$13*'Fixed Data'!AY59</f>
        <v>0</v>
      </c>
      <c r="AW53" s="18">
        <f>W$33/'Fixed Data'!$E$13*'Fixed Data'!AZ59</f>
        <v>0</v>
      </c>
      <c r="AX53" s="18">
        <f>W$33/'Fixed Data'!$E$13*'Fixed Data'!BA59</f>
        <v>0</v>
      </c>
      <c r="AY53" s="18">
        <f>W$33/'Fixed Data'!$E$13*'Fixed Data'!BB59</f>
        <v>0</v>
      </c>
      <c r="AZ53" s="18">
        <f>W$33/'Fixed Data'!$E$13*'Fixed Data'!BC59</f>
        <v>0</v>
      </c>
      <c r="BA53" s="18">
        <f>W$33/'Fixed Data'!$E$13*'Fixed Data'!BD59</f>
        <v>0</v>
      </c>
      <c r="BB53" s="18">
        <f>W$33/'Fixed Data'!$E$13*'Fixed Data'!BE59</f>
        <v>0</v>
      </c>
      <c r="BC53" s="18">
        <f>W$33/'Fixed Data'!$E$13*'Fixed Data'!BF59</f>
        <v>0</v>
      </c>
      <c r="BD53" s="18">
        <f>W$33/'Fixed Data'!$E$13*'Fixed Data'!BG59</f>
        <v>0</v>
      </c>
      <c r="BE53" s="18">
        <f>W$33/'Fixed Data'!$E$13*'Fixed Data'!BH59</f>
        <v>0</v>
      </c>
      <c r="BF53" s="18">
        <f>W$33/'Fixed Data'!$E$13*'Fixed Data'!BI59</f>
        <v>0</v>
      </c>
      <c r="BG53" s="18">
        <f>W$33/'Fixed Data'!$E$13*'Fixed Data'!BJ59</f>
        <v>0</v>
      </c>
      <c r="BH53" s="18">
        <f>W$33/'Fixed Data'!$E$13*'Fixed Data'!BK59</f>
        <v>0</v>
      </c>
      <c r="BI53" s="18">
        <f>W$33/'Fixed Data'!$E$13*'Fixed Data'!BL59</f>
        <v>0</v>
      </c>
      <c r="BJ53" s="18">
        <f>W$33/'Fixed Data'!$E$13*'Fixed Data'!BM59</f>
        <v>0</v>
      </c>
      <c r="BK53" s="18">
        <f>W$33/'Fixed Data'!$E$13*'Fixed Data'!BN59</f>
        <v>0</v>
      </c>
      <c r="BL53" s="18">
        <f>W$33/'Fixed Data'!$E$13*'Fixed Data'!BO59</f>
        <v>0</v>
      </c>
    </row>
    <row r="54" spans="1:64" ht="16.5" hidden="1" customHeight="1" outlineLevel="1">
      <c r="A54" s="322"/>
      <c r="B54" s="1" t="s">
        <v>373</v>
      </c>
      <c r="C54" s="1" t="s">
        <v>374</v>
      </c>
      <c r="D54" s="1" t="s">
        <v>213</v>
      </c>
      <c r="F54" s="18"/>
      <c r="G54" s="18"/>
      <c r="H54" s="18"/>
      <c r="I54" s="18"/>
      <c r="J54" s="18"/>
      <c r="K54" s="18"/>
      <c r="L54" s="18"/>
      <c r="M54" s="18"/>
      <c r="N54" s="18"/>
      <c r="O54" s="18"/>
      <c r="P54" s="18"/>
      <c r="Q54" s="18"/>
      <c r="R54" s="18"/>
      <c r="S54" s="18"/>
      <c r="T54" s="18"/>
      <c r="U54" s="18"/>
      <c r="V54" s="18"/>
      <c r="W54" s="18"/>
      <c r="X54" s="18"/>
      <c r="Y54" s="18">
        <f>X$33/'Fixed Data'!$E$13*'Fixed Data'!AB60</f>
        <v>0</v>
      </c>
      <c r="Z54" s="18">
        <f>X$33/'Fixed Data'!$E$13*'Fixed Data'!AC60</f>
        <v>0</v>
      </c>
      <c r="AA54" s="18">
        <f>X$33/'Fixed Data'!$E$13*'Fixed Data'!AD60</f>
        <v>0</v>
      </c>
      <c r="AB54" s="18">
        <f>X$33/'Fixed Data'!$E$13*'Fixed Data'!AE60</f>
        <v>0</v>
      </c>
      <c r="AC54" s="18">
        <f>X$33/'Fixed Data'!$E$13*'Fixed Data'!AF60</f>
        <v>0</v>
      </c>
      <c r="AD54" s="18">
        <f>X$33/'Fixed Data'!$E$13*'Fixed Data'!AG60</f>
        <v>0</v>
      </c>
      <c r="AE54" s="18">
        <f>X$33/'Fixed Data'!$E$13*'Fixed Data'!AH60</f>
        <v>0</v>
      </c>
      <c r="AF54" s="18">
        <f>X$33/'Fixed Data'!$E$13*'Fixed Data'!AI60</f>
        <v>0</v>
      </c>
      <c r="AG54" s="18">
        <f>X$33/'Fixed Data'!$E$13*'Fixed Data'!AJ60</f>
        <v>0</v>
      </c>
      <c r="AH54" s="18">
        <f>X$33/'Fixed Data'!$E$13*'Fixed Data'!AK60</f>
        <v>0</v>
      </c>
      <c r="AI54" s="18">
        <f>X$33/'Fixed Data'!$E$13*'Fixed Data'!AL60</f>
        <v>0</v>
      </c>
      <c r="AJ54" s="18">
        <f>X$33/'Fixed Data'!$E$13*'Fixed Data'!AM60</f>
        <v>0</v>
      </c>
      <c r="AK54" s="18">
        <f>X$33/'Fixed Data'!$E$13*'Fixed Data'!AN60</f>
        <v>0</v>
      </c>
      <c r="AL54" s="18">
        <f>X$33/'Fixed Data'!$E$13*'Fixed Data'!AO60</f>
        <v>0</v>
      </c>
      <c r="AM54" s="18">
        <f>X$33/'Fixed Data'!$E$13*'Fixed Data'!AP60</f>
        <v>0</v>
      </c>
      <c r="AN54" s="18">
        <f>X$33/'Fixed Data'!$E$13*'Fixed Data'!AQ60</f>
        <v>0</v>
      </c>
      <c r="AO54" s="18">
        <f>X$33/'Fixed Data'!$E$13*'Fixed Data'!AR60</f>
        <v>0</v>
      </c>
      <c r="AP54" s="18">
        <f>X$33/'Fixed Data'!$E$13*'Fixed Data'!AS60</f>
        <v>0</v>
      </c>
      <c r="AQ54" s="18">
        <f>X$33/'Fixed Data'!$E$13*'Fixed Data'!AT60</f>
        <v>0</v>
      </c>
      <c r="AR54" s="18">
        <f>X$33/'Fixed Data'!$E$13*'Fixed Data'!AU60</f>
        <v>0</v>
      </c>
      <c r="AS54" s="18">
        <f>X$33/'Fixed Data'!$E$13*'Fixed Data'!AV60</f>
        <v>0</v>
      </c>
      <c r="AT54" s="18">
        <f>X$33/'Fixed Data'!$E$13*'Fixed Data'!AW60</f>
        <v>0</v>
      </c>
      <c r="AU54" s="18">
        <f>X$33/'Fixed Data'!$E$13*'Fixed Data'!AX60</f>
        <v>0</v>
      </c>
      <c r="AV54" s="18">
        <f>X$33/'Fixed Data'!$E$13*'Fixed Data'!AY60</f>
        <v>0</v>
      </c>
      <c r="AW54" s="18">
        <f>X$33/'Fixed Data'!$E$13*'Fixed Data'!AZ60</f>
        <v>0</v>
      </c>
      <c r="AX54" s="18">
        <f>X$33/'Fixed Data'!$E$13*'Fixed Data'!BA60</f>
        <v>0</v>
      </c>
      <c r="AY54" s="18">
        <f>X$33/'Fixed Data'!$E$13*'Fixed Data'!BB60</f>
        <v>0</v>
      </c>
      <c r="AZ54" s="18">
        <f>X$33/'Fixed Data'!$E$13*'Fixed Data'!BC60</f>
        <v>0</v>
      </c>
      <c r="BA54" s="18">
        <f>X$33/'Fixed Data'!$E$13*'Fixed Data'!BD60</f>
        <v>0</v>
      </c>
      <c r="BB54" s="18">
        <f>X$33/'Fixed Data'!$E$13*'Fixed Data'!BE60</f>
        <v>0</v>
      </c>
      <c r="BC54" s="18">
        <f>X$33/'Fixed Data'!$E$13*'Fixed Data'!BF60</f>
        <v>0</v>
      </c>
      <c r="BD54" s="18">
        <f>X$33/'Fixed Data'!$E$13*'Fixed Data'!BG60</f>
        <v>0</v>
      </c>
      <c r="BE54" s="18">
        <f>X$33/'Fixed Data'!$E$13*'Fixed Data'!BH60</f>
        <v>0</v>
      </c>
      <c r="BF54" s="18">
        <f>X$33/'Fixed Data'!$E$13*'Fixed Data'!BI60</f>
        <v>0</v>
      </c>
      <c r="BG54" s="18">
        <f>X$33/'Fixed Data'!$E$13*'Fixed Data'!BJ60</f>
        <v>0</v>
      </c>
      <c r="BH54" s="18">
        <f>X$33/'Fixed Data'!$E$13*'Fixed Data'!BK60</f>
        <v>0</v>
      </c>
      <c r="BI54" s="18">
        <f>X$33/'Fixed Data'!$E$13*'Fixed Data'!BL60</f>
        <v>0</v>
      </c>
      <c r="BJ54" s="18">
        <f>X$33/'Fixed Data'!$E$13*'Fixed Data'!BM60</f>
        <v>0</v>
      </c>
      <c r="BK54" s="18">
        <f>X$33/'Fixed Data'!$E$13*'Fixed Data'!BN60</f>
        <v>0</v>
      </c>
      <c r="BL54" s="18">
        <f>X$33/'Fixed Data'!$E$13*'Fixed Data'!BO60</f>
        <v>0</v>
      </c>
    </row>
    <row r="55" spans="1:64" ht="16.5" hidden="1" customHeight="1" outlineLevel="1">
      <c r="A55" s="322"/>
      <c r="B55" s="1" t="s">
        <v>375</v>
      </c>
      <c r="C55" s="1" t="s">
        <v>376</v>
      </c>
      <c r="D55" s="1" t="s">
        <v>213</v>
      </c>
      <c r="F55" s="18"/>
      <c r="G55" s="18"/>
      <c r="H55" s="18"/>
      <c r="I55" s="18"/>
      <c r="J55" s="18"/>
      <c r="K55" s="18"/>
      <c r="L55" s="18"/>
      <c r="M55" s="18"/>
      <c r="N55" s="18"/>
      <c r="O55" s="18"/>
      <c r="P55" s="18"/>
      <c r="Q55" s="18"/>
      <c r="R55" s="18"/>
      <c r="S55" s="18"/>
      <c r="T55" s="18"/>
      <c r="U55" s="18"/>
      <c r="V55" s="18"/>
      <c r="W55" s="18"/>
      <c r="X55" s="18"/>
      <c r="Y55" s="18"/>
      <c r="Z55" s="18">
        <f>Y$33/'Fixed Data'!$E$13*'Fixed Data'!AC61</f>
        <v>0</v>
      </c>
      <c r="AA55" s="18">
        <f>Y$33/'Fixed Data'!$E$13*'Fixed Data'!AD61</f>
        <v>0</v>
      </c>
      <c r="AB55" s="18">
        <f>Y$33/'Fixed Data'!$E$13*'Fixed Data'!AE61</f>
        <v>0</v>
      </c>
      <c r="AC55" s="18">
        <f>Y$33/'Fixed Data'!$E$13*'Fixed Data'!AF61</f>
        <v>0</v>
      </c>
      <c r="AD55" s="18">
        <f>Y$33/'Fixed Data'!$E$13*'Fixed Data'!AG61</f>
        <v>0</v>
      </c>
      <c r="AE55" s="18">
        <f>Y$33/'Fixed Data'!$E$13*'Fixed Data'!AH61</f>
        <v>0</v>
      </c>
      <c r="AF55" s="18">
        <f>Y$33/'Fixed Data'!$E$13*'Fixed Data'!AI61</f>
        <v>0</v>
      </c>
      <c r="AG55" s="18">
        <f>Y$33/'Fixed Data'!$E$13*'Fixed Data'!AJ61</f>
        <v>0</v>
      </c>
      <c r="AH55" s="18">
        <f>Y$33/'Fixed Data'!$E$13*'Fixed Data'!AK61</f>
        <v>0</v>
      </c>
      <c r="AI55" s="18">
        <f>Y$33/'Fixed Data'!$E$13*'Fixed Data'!AL61</f>
        <v>0</v>
      </c>
      <c r="AJ55" s="18">
        <f>Y$33/'Fixed Data'!$E$13*'Fixed Data'!AM61</f>
        <v>0</v>
      </c>
      <c r="AK55" s="18">
        <f>Y$33/'Fixed Data'!$E$13*'Fixed Data'!AN61</f>
        <v>0</v>
      </c>
      <c r="AL55" s="18">
        <f>Y$33/'Fixed Data'!$E$13*'Fixed Data'!AO61</f>
        <v>0</v>
      </c>
      <c r="AM55" s="18">
        <f>Y$33/'Fixed Data'!$E$13*'Fixed Data'!AP61</f>
        <v>0</v>
      </c>
      <c r="AN55" s="18">
        <f>Y$33/'Fixed Data'!$E$13*'Fixed Data'!AQ61</f>
        <v>0</v>
      </c>
      <c r="AO55" s="18">
        <f>Y$33/'Fixed Data'!$E$13*'Fixed Data'!AR61</f>
        <v>0</v>
      </c>
      <c r="AP55" s="18">
        <f>Y$33/'Fixed Data'!$E$13*'Fixed Data'!AS61</f>
        <v>0</v>
      </c>
      <c r="AQ55" s="18">
        <f>Y$33/'Fixed Data'!$E$13*'Fixed Data'!AT61</f>
        <v>0</v>
      </c>
      <c r="AR55" s="18">
        <f>Y$33/'Fixed Data'!$E$13*'Fixed Data'!AU61</f>
        <v>0</v>
      </c>
      <c r="AS55" s="18">
        <f>Y$33/'Fixed Data'!$E$13*'Fixed Data'!AV61</f>
        <v>0</v>
      </c>
      <c r="AT55" s="18">
        <f>Y$33/'Fixed Data'!$E$13*'Fixed Data'!AW61</f>
        <v>0</v>
      </c>
      <c r="AU55" s="18">
        <f>Y$33/'Fixed Data'!$E$13*'Fixed Data'!AX61</f>
        <v>0</v>
      </c>
      <c r="AV55" s="18">
        <f>Y$33/'Fixed Data'!$E$13*'Fixed Data'!AY61</f>
        <v>0</v>
      </c>
      <c r="AW55" s="18">
        <f>Y$33/'Fixed Data'!$E$13*'Fixed Data'!AZ61</f>
        <v>0</v>
      </c>
      <c r="AX55" s="18">
        <f>Y$33/'Fixed Data'!$E$13*'Fixed Data'!BA61</f>
        <v>0</v>
      </c>
      <c r="AY55" s="18">
        <f>Y$33/'Fixed Data'!$E$13*'Fixed Data'!BB61</f>
        <v>0</v>
      </c>
      <c r="AZ55" s="18">
        <f>Y$33/'Fixed Data'!$E$13*'Fixed Data'!BC61</f>
        <v>0</v>
      </c>
      <c r="BA55" s="18">
        <f>Y$33/'Fixed Data'!$E$13*'Fixed Data'!BD61</f>
        <v>0</v>
      </c>
      <c r="BB55" s="18">
        <f>Y$33/'Fixed Data'!$E$13*'Fixed Data'!BE61</f>
        <v>0</v>
      </c>
      <c r="BC55" s="18">
        <f>Y$33/'Fixed Data'!$E$13*'Fixed Data'!BF61</f>
        <v>0</v>
      </c>
      <c r="BD55" s="18">
        <f>Y$33/'Fixed Data'!$E$13*'Fixed Data'!BG61</f>
        <v>0</v>
      </c>
      <c r="BE55" s="18">
        <f>Y$33/'Fixed Data'!$E$13*'Fixed Data'!BH61</f>
        <v>0</v>
      </c>
      <c r="BF55" s="18">
        <f>Y$33/'Fixed Data'!$E$13*'Fixed Data'!BI61</f>
        <v>0</v>
      </c>
      <c r="BG55" s="18">
        <f>Y$33/'Fixed Data'!$E$13*'Fixed Data'!BJ61</f>
        <v>0</v>
      </c>
      <c r="BH55" s="18">
        <f>Y$33/'Fixed Data'!$E$13*'Fixed Data'!BK61</f>
        <v>0</v>
      </c>
      <c r="BI55" s="18">
        <f>Y$33/'Fixed Data'!$E$13*'Fixed Data'!BL61</f>
        <v>0</v>
      </c>
      <c r="BJ55" s="18">
        <f>Y$33/'Fixed Data'!$E$13*'Fixed Data'!BM61</f>
        <v>0</v>
      </c>
      <c r="BK55" s="18">
        <f>Y$33/'Fixed Data'!$E$13*'Fixed Data'!BN61</f>
        <v>0</v>
      </c>
      <c r="BL55" s="18">
        <f>Y$33/'Fixed Data'!$E$13*'Fixed Data'!BO61</f>
        <v>0</v>
      </c>
    </row>
    <row r="56" spans="1:64" ht="16.5" hidden="1" customHeight="1" outlineLevel="1">
      <c r="A56" s="322"/>
      <c r="B56" s="1" t="s">
        <v>377</v>
      </c>
      <c r="C56" s="1" t="s">
        <v>378</v>
      </c>
      <c r="D56" s="1" t="s">
        <v>213</v>
      </c>
      <c r="F56" s="18"/>
      <c r="G56" s="18"/>
      <c r="H56" s="18"/>
      <c r="I56" s="18"/>
      <c r="J56" s="18"/>
      <c r="K56" s="18"/>
      <c r="L56" s="18"/>
      <c r="M56" s="18"/>
      <c r="N56" s="18"/>
      <c r="O56" s="18"/>
      <c r="P56" s="18"/>
      <c r="Q56" s="18"/>
      <c r="R56" s="18"/>
      <c r="S56" s="18"/>
      <c r="T56" s="18"/>
      <c r="U56" s="18"/>
      <c r="V56" s="18"/>
      <c r="W56" s="18"/>
      <c r="X56" s="18"/>
      <c r="Y56" s="18"/>
      <c r="Z56" s="18"/>
      <c r="AA56" s="18">
        <f>Z$33/'Fixed Data'!$E$13*'Fixed Data'!AD62</f>
        <v>0</v>
      </c>
      <c r="AB56" s="18">
        <f>Z$33/'Fixed Data'!$E$13*'Fixed Data'!AE62</f>
        <v>0</v>
      </c>
      <c r="AC56" s="18">
        <f>Z$33/'Fixed Data'!$E$13*'Fixed Data'!AF62</f>
        <v>0</v>
      </c>
      <c r="AD56" s="18">
        <f>Z$33/'Fixed Data'!$E$13*'Fixed Data'!AG62</f>
        <v>0</v>
      </c>
      <c r="AE56" s="18">
        <f>Z$33/'Fixed Data'!$E$13*'Fixed Data'!AH62</f>
        <v>0</v>
      </c>
      <c r="AF56" s="18">
        <f>Z$33/'Fixed Data'!$E$13*'Fixed Data'!AI62</f>
        <v>0</v>
      </c>
      <c r="AG56" s="18">
        <f>Z$33/'Fixed Data'!$E$13*'Fixed Data'!AJ62</f>
        <v>0</v>
      </c>
      <c r="AH56" s="18">
        <f>Z$33/'Fixed Data'!$E$13*'Fixed Data'!AK62</f>
        <v>0</v>
      </c>
      <c r="AI56" s="18">
        <f>Z$33/'Fixed Data'!$E$13*'Fixed Data'!AL62</f>
        <v>0</v>
      </c>
      <c r="AJ56" s="18">
        <f>Z$33/'Fixed Data'!$E$13*'Fixed Data'!AM62</f>
        <v>0</v>
      </c>
      <c r="AK56" s="18">
        <f>Z$33/'Fixed Data'!$E$13*'Fixed Data'!AN62</f>
        <v>0</v>
      </c>
      <c r="AL56" s="18">
        <f>Z$33/'Fixed Data'!$E$13*'Fixed Data'!AO62</f>
        <v>0</v>
      </c>
      <c r="AM56" s="18">
        <f>Z$33/'Fixed Data'!$E$13*'Fixed Data'!AP62</f>
        <v>0</v>
      </c>
      <c r="AN56" s="18">
        <f>Z$33/'Fixed Data'!$E$13*'Fixed Data'!AQ62</f>
        <v>0</v>
      </c>
      <c r="AO56" s="18">
        <f>Z$33/'Fixed Data'!$E$13*'Fixed Data'!AR62</f>
        <v>0</v>
      </c>
      <c r="AP56" s="18">
        <f>Z$33/'Fixed Data'!$E$13*'Fixed Data'!AS62</f>
        <v>0</v>
      </c>
      <c r="AQ56" s="18">
        <f>Z$33/'Fixed Data'!$E$13*'Fixed Data'!AT62</f>
        <v>0</v>
      </c>
      <c r="AR56" s="18">
        <f>Z$33/'Fixed Data'!$E$13*'Fixed Data'!AU62</f>
        <v>0</v>
      </c>
      <c r="AS56" s="18">
        <f>Z$33/'Fixed Data'!$E$13*'Fixed Data'!AV62</f>
        <v>0</v>
      </c>
      <c r="AT56" s="18">
        <f>Z$33/'Fixed Data'!$E$13*'Fixed Data'!AW62</f>
        <v>0</v>
      </c>
      <c r="AU56" s="18">
        <f>Z$33/'Fixed Data'!$E$13*'Fixed Data'!AX62</f>
        <v>0</v>
      </c>
      <c r="AV56" s="18">
        <f>Z$33/'Fixed Data'!$E$13*'Fixed Data'!AY62</f>
        <v>0</v>
      </c>
      <c r="AW56" s="18">
        <f>Z$33/'Fixed Data'!$E$13*'Fixed Data'!AZ62</f>
        <v>0</v>
      </c>
      <c r="AX56" s="18">
        <f>Z$33/'Fixed Data'!$E$13*'Fixed Data'!BA62</f>
        <v>0</v>
      </c>
      <c r="AY56" s="18">
        <f>Z$33/'Fixed Data'!$E$13*'Fixed Data'!BB62</f>
        <v>0</v>
      </c>
      <c r="AZ56" s="18">
        <f>Z$33/'Fixed Data'!$E$13*'Fixed Data'!BC62</f>
        <v>0</v>
      </c>
      <c r="BA56" s="18">
        <f>Z$33/'Fixed Data'!$E$13*'Fixed Data'!BD62</f>
        <v>0</v>
      </c>
      <c r="BB56" s="18">
        <f>Z$33/'Fixed Data'!$E$13*'Fixed Data'!BE62</f>
        <v>0</v>
      </c>
      <c r="BC56" s="18">
        <f>Z$33/'Fixed Data'!$E$13*'Fixed Data'!BF62</f>
        <v>0</v>
      </c>
      <c r="BD56" s="18">
        <f>Z$33/'Fixed Data'!$E$13*'Fixed Data'!BG62</f>
        <v>0</v>
      </c>
      <c r="BE56" s="18">
        <f>Z$33/'Fixed Data'!$E$13*'Fixed Data'!BH62</f>
        <v>0</v>
      </c>
      <c r="BF56" s="18">
        <f>Z$33/'Fixed Data'!$E$13*'Fixed Data'!BI62</f>
        <v>0</v>
      </c>
      <c r="BG56" s="18">
        <f>Z$33/'Fixed Data'!$E$13*'Fixed Data'!BJ62</f>
        <v>0</v>
      </c>
      <c r="BH56" s="18">
        <f>Z$33/'Fixed Data'!$E$13*'Fixed Data'!BK62</f>
        <v>0</v>
      </c>
      <c r="BI56" s="18">
        <f>Z$33/'Fixed Data'!$E$13*'Fixed Data'!BL62</f>
        <v>0</v>
      </c>
      <c r="BJ56" s="18">
        <f>Z$33/'Fixed Data'!$E$13*'Fixed Data'!BM62</f>
        <v>0</v>
      </c>
      <c r="BK56" s="18">
        <f>Z$33/'Fixed Data'!$E$13*'Fixed Data'!BN62</f>
        <v>0</v>
      </c>
      <c r="BL56" s="18">
        <f>Z$33/'Fixed Data'!$E$13*'Fixed Data'!BO62</f>
        <v>0</v>
      </c>
    </row>
    <row r="57" spans="1:64" ht="16.5" hidden="1" customHeight="1" outlineLevel="1">
      <c r="A57" s="322"/>
      <c r="B57" s="1" t="s">
        <v>379</v>
      </c>
      <c r="C57" s="1" t="s">
        <v>380</v>
      </c>
      <c r="D57" s="1" t="s">
        <v>213</v>
      </c>
      <c r="F57" s="18"/>
      <c r="G57" s="18"/>
      <c r="H57" s="18"/>
      <c r="I57" s="18"/>
      <c r="J57" s="18"/>
      <c r="K57" s="18"/>
      <c r="L57" s="18"/>
      <c r="M57" s="18"/>
      <c r="N57" s="18"/>
      <c r="O57" s="18"/>
      <c r="P57" s="18"/>
      <c r="Q57" s="18"/>
      <c r="R57" s="18"/>
      <c r="S57" s="18"/>
      <c r="T57" s="18"/>
      <c r="U57" s="18"/>
      <c r="V57" s="18"/>
      <c r="W57" s="18"/>
      <c r="X57" s="18"/>
      <c r="Y57" s="18"/>
      <c r="Z57" s="18"/>
      <c r="AA57" s="18"/>
      <c r="AB57" s="18">
        <f>AA$33/'Fixed Data'!$E$13*'Fixed Data'!AE63</f>
        <v>0</v>
      </c>
      <c r="AC57" s="18">
        <f>AA$33/'Fixed Data'!$E$13*'Fixed Data'!AF63</f>
        <v>0</v>
      </c>
      <c r="AD57" s="18">
        <f>AA$33/'Fixed Data'!$E$13*'Fixed Data'!AG63</f>
        <v>0</v>
      </c>
      <c r="AE57" s="18">
        <f>AA$33/'Fixed Data'!$E$13*'Fixed Data'!AH63</f>
        <v>0</v>
      </c>
      <c r="AF57" s="18">
        <f>AA$33/'Fixed Data'!$E$13*'Fixed Data'!AI63</f>
        <v>0</v>
      </c>
      <c r="AG57" s="18">
        <f>AA$33/'Fixed Data'!$E$13*'Fixed Data'!AJ63</f>
        <v>0</v>
      </c>
      <c r="AH57" s="18">
        <f>AA$33/'Fixed Data'!$E$13*'Fixed Data'!AK63</f>
        <v>0</v>
      </c>
      <c r="AI57" s="18">
        <f>AA$33/'Fixed Data'!$E$13*'Fixed Data'!AL63</f>
        <v>0</v>
      </c>
      <c r="AJ57" s="18">
        <f>AA$33/'Fixed Data'!$E$13*'Fixed Data'!AM63</f>
        <v>0</v>
      </c>
      <c r="AK57" s="18">
        <f>AA$33/'Fixed Data'!$E$13*'Fixed Data'!AN63</f>
        <v>0</v>
      </c>
      <c r="AL57" s="18">
        <f>AA$33/'Fixed Data'!$E$13*'Fixed Data'!AO63</f>
        <v>0</v>
      </c>
      <c r="AM57" s="18">
        <f>AA$33/'Fixed Data'!$E$13*'Fixed Data'!AP63</f>
        <v>0</v>
      </c>
      <c r="AN57" s="18">
        <f>AA$33/'Fixed Data'!$E$13*'Fixed Data'!AQ63</f>
        <v>0</v>
      </c>
      <c r="AO57" s="18">
        <f>AA$33/'Fixed Data'!$E$13*'Fixed Data'!AR63</f>
        <v>0</v>
      </c>
      <c r="AP57" s="18">
        <f>AA$33/'Fixed Data'!$E$13*'Fixed Data'!AS63</f>
        <v>0</v>
      </c>
      <c r="AQ57" s="18">
        <f>AA$33/'Fixed Data'!$E$13*'Fixed Data'!AT63</f>
        <v>0</v>
      </c>
      <c r="AR57" s="18">
        <f>AA$33/'Fixed Data'!$E$13*'Fixed Data'!AU63</f>
        <v>0</v>
      </c>
      <c r="AS57" s="18">
        <f>AA$33/'Fixed Data'!$E$13*'Fixed Data'!AV63</f>
        <v>0</v>
      </c>
      <c r="AT57" s="18">
        <f>AA$33/'Fixed Data'!$E$13*'Fixed Data'!AW63</f>
        <v>0</v>
      </c>
      <c r="AU57" s="18">
        <f>AA$33/'Fixed Data'!$E$13*'Fixed Data'!AX63</f>
        <v>0</v>
      </c>
      <c r="AV57" s="18">
        <f>AA$33/'Fixed Data'!$E$13*'Fixed Data'!AY63</f>
        <v>0</v>
      </c>
      <c r="AW57" s="18">
        <f>AA$33/'Fixed Data'!$E$13*'Fixed Data'!AZ63</f>
        <v>0</v>
      </c>
      <c r="AX57" s="18">
        <f>AA$33/'Fixed Data'!$E$13*'Fixed Data'!BA63</f>
        <v>0</v>
      </c>
      <c r="AY57" s="18">
        <f>AA$33/'Fixed Data'!$E$13*'Fixed Data'!BB63</f>
        <v>0</v>
      </c>
      <c r="AZ57" s="18">
        <f>AA$33/'Fixed Data'!$E$13*'Fixed Data'!BC63</f>
        <v>0</v>
      </c>
      <c r="BA57" s="18">
        <f>AA$33/'Fixed Data'!$E$13*'Fixed Data'!BD63</f>
        <v>0</v>
      </c>
      <c r="BB57" s="18">
        <f>AA$33/'Fixed Data'!$E$13*'Fixed Data'!BE63</f>
        <v>0</v>
      </c>
      <c r="BC57" s="18">
        <f>AA$33/'Fixed Data'!$E$13*'Fixed Data'!BF63</f>
        <v>0</v>
      </c>
      <c r="BD57" s="18">
        <f>AA$33/'Fixed Data'!$E$13*'Fixed Data'!BG63</f>
        <v>0</v>
      </c>
      <c r="BE57" s="18">
        <f>AA$33/'Fixed Data'!$E$13*'Fixed Data'!BH63</f>
        <v>0</v>
      </c>
      <c r="BF57" s="18">
        <f>AA$33/'Fixed Data'!$E$13*'Fixed Data'!BI63</f>
        <v>0</v>
      </c>
      <c r="BG57" s="18">
        <f>AA$33/'Fixed Data'!$E$13*'Fixed Data'!BJ63</f>
        <v>0</v>
      </c>
      <c r="BH57" s="18">
        <f>AA$33/'Fixed Data'!$E$13*'Fixed Data'!BK63</f>
        <v>0</v>
      </c>
      <c r="BI57" s="18">
        <f>AA$33/'Fixed Data'!$E$13*'Fixed Data'!BL63</f>
        <v>0</v>
      </c>
      <c r="BJ57" s="18">
        <f>AA$33/'Fixed Data'!$E$13*'Fixed Data'!BM63</f>
        <v>0</v>
      </c>
      <c r="BK57" s="18">
        <f>AA$33/'Fixed Data'!$E$13*'Fixed Data'!BN63</f>
        <v>0</v>
      </c>
      <c r="BL57" s="18">
        <f>AA$33/'Fixed Data'!$E$13*'Fixed Data'!BO63</f>
        <v>0</v>
      </c>
    </row>
    <row r="58" spans="1:64" ht="16.5" hidden="1" customHeight="1" outlineLevel="1">
      <c r="A58" s="322"/>
      <c r="B58" s="1" t="s">
        <v>381</v>
      </c>
      <c r="C58" s="1" t="s">
        <v>382</v>
      </c>
      <c r="D58" s="1" t="s">
        <v>213</v>
      </c>
      <c r="F58" s="18"/>
      <c r="G58" s="18"/>
      <c r="H58" s="18"/>
      <c r="I58" s="18"/>
      <c r="J58" s="18"/>
      <c r="K58" s="18"/>
      <c r="L58" s="18"/>
      <c r="M58" s="18"/>
      <c r="N58" s="18"/>
      <c r="O58" s="18"/>
      <c r="P58" s="18"/>
      <c r="Q58" s="18"/>
      <c r="R58" s="18"/>
      <c r="S58" s="18"/>
      <c r="T58" s="18"/>
      <c r="U58" s="18"/>
      <c r="V58" s="18"/>
      <c r="W58" s="18"/>
      <c r="X58" s="18"/>
      <c r="Y58" s="18"/>
      <c r="Z58" s="18"/>
      <c r="AA58" s="18"/>
      <c r="AB58" s="18"/>
      <c r="AC58" s="18">
        <f>AB$33/'Fixed Data'!$E$13*'Fixed Data'!AF64</f>
        <v>0</v>
      </c>
      <c r="AD58" s="18">
        <f>AB$33/'Fixed Data'!$E$13*'Fixed Data'!AG64</f>
        <v>0</v>
      </c>
      <c r="AE58" s="18">
        <f>AB$33/'Fixed Data'!$E$13*'Fixed Data'!AH64</f>
        <v>0</v>
      </c>
      <c r="AF58" s="18">
        <f>AB$33/'Fixed Data'!$E$13*'Fixed Data'!AI64</f>
        <v>0</v>
      </c>
      <c r="AG58" s="18">
        <f>AB$33/'Fixed Data'!$E$13*'Fixed Data'!AJ64</f>
        <v>0</v>
      </c>
      <c r="AH58" s="18">
        <f>AB$33/'Fixed Data'!$E$13*'Fixed Data'!AK64</f>
        <v>0</v>
      </c>
      <c r="AI58" s="18">
        <f>AB$33/'Fixed Data'!$E$13*'Fixed Data'!AL64</f>
        <v>0</v>
      </c>
      <c r="AJ58" s="18">
        <f>AB$33/'Fixed Data'!$E$13*'Fixed Data'!AM64</f>
        <v>0</v>
      </c>
      <c r="AK58" s="18">
        <f>AB$33/'Fixed Data'!$E$13*'Fixed Data'!AN64</f>
        <v>0</v>
      </c>
      <c r="AL58" s="18">
        <f>AB$33/'Fixed Data'!$E$13*'Fixed Data'!AO64</f>
        <v>0</v>
      </c>
      <c r="AM58" s="18">
        <f>AB$33/'Fixed Data'!$E$13*'Fixed Data'!AP64</f>
        <v>0</v>
      </c>
      <c r="AN58" s="18">
        <f>AB$33/'Fixed Data'!$E$13*'Fixed Data'!AQ64</f>
        <v>0</v>
      </c>
      <c r="AO58" s="18">
        <f>AB$33/'Fixed Data'!$E$13*'Fixed Data'!AR64</f>
        <v>0</v>
      </c>
      <c r="AP58" s="18">
        <f>AB$33/'Fixed Data'!$E$13*'Fixed Data'!AS64</f>
        <v>0</v>
      </c>
      <c r="AQ58" s="18">
        <f>AB$33/'Fixed Data'!$E$13*'Fixed Data'!AT64</f>
        <v>0</v>
      </c>
      <c r="AR58" s="18">
        <f>AB$33/'Fixed Data'!$E$13*'Fixed Data'!AU64</f>
        <v>0</v>
      </c>
      <c r="AS58" s="18">
        <f>AB$33/'Fixed Data'!$E$13*'Fixed Data'!AV64</f>
        <v>0</v>
      </c>
      <c r="AT58" s="18">
        <f>AB$33/'Fixed Data'!$E$13*'Fixed Data'!AW64</f>
        <v>0</v>
      </c>
      <c r="AU58" s="18">
        <f>AB$33/'Fixed Data'!$E$13*'Fixed Data'!AX64</f>
        <v>0</v>
      </c>
      <c r="AV58" s="18">
        <f>AB$33/'Fixed Data'!$E$13*'Fixed Data'!AY64</f>
        <v>0</v>
      </c>
      <c r="AW58" s="18">
        <f>AB$33/'Fixed Data'!$E$13*'Fixed Data'!AZ64</f>
        <v>0</v>
      </c>
      <c r="AX58" s="18">
        <f>AB$33/'Fixed Data'!$E$13*'Fixed Data'!BA64</f>
        <v>0</v>
      </c>
      <c r="AY58" s="18">
        <f>AB$33/'Fixed Data'!$E$13*'Fixed Data'!BB64</f>
        <v>0</v>
      </c>
      <c r="AZ58" s="18">
        <f>AB$33/'Fixed Data'!$E$13*'Fixed Data'!BC64</f>
        <v>0</v>
      </c>
      <c r="BA58" s="18">
        <f>AB$33/'Fixed Data'!$E$13*'Fixed Data'!BD64</f>
        <v>0</v>
      </c>
      <c r="BB58" s="18">
        <f>AB$33/'Fixed Data'!$E$13*'Fixed Data'!BE64</f>
        <v>0</v>
      </c>
      <c r="BC58" s="18">
        <f>AB$33/'Fixed Data'!$E$13*'Fixed Data'!BF64</f>
        <v>0</v>
      </c>
      <c r="BD58" s="18">
        <f>AB$33/'Fixed Data'!$E$13*'Fixed Data'!BG64</f>
        <v>0</v>
      </c>
      <c r="BE58" s="18">
        <f>AB$33/'Fixed Data'!$E$13*'Fixed Data'!BH64</f>
        <v>0</v>
      </c>
      <c r="BF58" s="18">
        <f>AB$33/'Fixed Data'!$E$13*'Fixed Data'!BI64</f>
        <v>0</v>
      </c>
      <c r="BG58" s="18">
        <f>AB$33/'Fixed Data'!$E$13*'Fixed Data'!BJ64</f>
        <v>0</v>
      </c>
      <c r="BH58" s="18">
        <f>AB$33/'Fixed Data'!$E$13*'Fixed Data'!BK64</f>
        <v>0</v>
      </c>
      <c r="BI58" s="18">
        <f>AB$33/'Fixed Data'!$E$13*'Fixed Data'!BL64</f>
        <v>0</v>
      </c>
      <c r="BJ58" s="18">
        <f>AB$33/'Fixed Data'!$E$13*'Fixed Data'!BM64</f>
        <v>0</v>
      </c>
      <c r="BK58" s="18">
        <f>AB$33/'Fixed Data'!$E$13*'Fixed Data'!BN64</f>
        <v>0</v>
      </c>
      <c r="BL58" s="18">
        <f>AB$33/'Fixed Data'!$E$13*'Fixed Data'!BO64</f>
        <v>0</v>
      </c>
    </row>
    <row r="59" spans="1:64" ht="16.5" hidden="1" customHeight="1" outlineLevel="1">
      <c r="A59" s="322"/>
      <c r="B59" s="1" t="s">
        <v>383</v>
      </c>
      <c r="C59" s="1" t="s">
        <v>384</v>
      </c>
      <c r="D59" s="1" t="s">
        <v>213</v>
      </c>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f>AC$33/'Fixed Data'!$E$13*'Fixed Data'!AG65</f>
        <v>0</v>
      </c>
      <c r="AE59" s="18">
        <f>AC$33/'Fixed Data'!$E$13*'Fixed Data'!AH65</f>
        <v>0</v>
      </c>
      <c r="AF59" s="18">
        <f>AC$33/'Fixed Data'!$E$13*'Fixed Data'!AI65</f>
        <v>0</v>
      </c>
      <c r="AG59" s="18">
        <f>AC$33/'Fixed Data'!$E$13*'Fixed Data'!AJ65</f>
        <v>0</v>
      </c>
      <c r="AH59" s="18">
        <f>AC$33/'Fixed Data'!$E$13*'Fixed Data'!AK65</f>
        <v>0</v>
      </c>
      <c r="AI59" s="18">
        <f>AC$33/'Fixed Data'!$E$13*'Fixed Data'!AL65</f>
        <v>0</v>
      </c>
      <c r="AJ59" s="18">
        <f>AC$33/'Fixed Data'!$E$13*'Fixed Data'!AM65</f>
        <v>0</v>
      </c>
      <c r="AK59" s="18">
        <f>AC$33/'Fixed Data'!$E$13*'Fixed Data'!AN65</f>
        <v>0</v>
      </c>
      <c r="AL59" s="18">
        <f>AC$33/'Fixed Data'!$E$13*'Fixed Data'!AO65</f>
        <v>0</v>
      </c>
      <c r="AM59" s="18">
        <f>AC$33/'Fixed Data'!$E$13*'Fixed Data'!AP65</f>
        <v>0</v>
      </c>
      <c r="AN59" s="18">
        <f>AC$33/'Fixed Data'!$E$13*'Fixed Data'!AQ65</f>
        <v>0</v>
      </c>
      <c r="AO59" s="18">
        <f>AC$33/'Fixed Data'!$E$13*'Fixed Data'!AR65</f>
        <v>0</v>
      </c>
      <c r="AP59" s="18">
        <f>AC$33/'Fixed Data'!$E$13*'Fixed Data'!AS65</f>
        <v>0</v>
      </c>
      <c r="AQ59" s="18">
        <f>AC$33/'Fixed Data'!$E$13*'Fixed Data'!AT65</f>
        <v>0</v>
      </c>
      <c r="AR59" s="18">
        <f>AC$33/'Fixed Data'!$E$13*'Fixed Data'!AU65</f>
        <v>0</v>
      </c>
      <c r="AS59" s="18">
        <f>AC$33/'Fixed Data'!$E$13*'Fixed Data'!AV65</f>
        <v>0</v>
      </c>
      <c r="AT59" s="18">
        <f>AC$33/'Fixed Data'!$E$13*'Fixed Data'!AW65</f>
        <v>0</v>
      </c>
      <c r="AU59" s="18">
        <f>AC$33/'Fixed Data'!$E$13*'Fixed Data'!AX65</f>
        <v>0</v>
      </c>
      <c r="AV59" s="18">
        <f>AC$33/'Fixed Data'!$E$13*'Fixed Data'!AY65</f>
        <v>0</v>
      </c>
      <c r="AW59" s="18">
        <f>AC$33/'Fixed Data'!$E$13*'Fixed Data'!AZ65</f>
        <v>0</v>
      </c>
      <c r="AX59" s="18">
        <f>AC$33/'Fixed Data'!$E$13*'Fixed Data'!BA65</f>
        <v>0</v>
      </c>
      <c r="AY59" s="18">
        <f>AC$33/'Fixed Data'!$E$13*'Fixed Data'!BB65</f>
        <v>0</v>
      </c>
      <c r="AZ59" s="18">
        <f>AC$33/'Fixed Data'!$E$13*'Fixed Data'!BC65</f>
        <v>0</v>
      </c>
      <c r="BA59" s="18">
        <f>AC$33/'Fixed Data'!$E$13*'Fixed Data'!BD65</f>
        <v>0</v>
      </c>
      <c r="BB59" s="18">
        <f>AC$33/'Fixed Data'!$E$13*'Fixed Data'!BE65</f>
        <v>0</v>
      </c>
      <c r="BC59" s="18">
        <f>AC$33/'Fixed Data'!$E$13*'Fixed Data'!BF65</f>
        <v>0</v>
      </c>
      <c r="BD59" s="18">
        <f>AC$33/'Fixed Data'!$E$13*'Fixed Data'!BG65</f>
        <v>0</v>
      </c>
      <c r="BE59" s="18">
        <f>AC$33/'Fixed Data'!$E$13*'Fixed Data'!BH65</f>
        <v>0</v>
      </c>
      <c r="BF59" s="18">
        <f>AC$33/'Fixed Data'!$E$13*'Fixed Data'!BI65</f>
        <v>0</v>
      </c>
      <c r="BG59" s="18">
        <f>AC$33/'Fixed Data'!$E$13*'Fixed Data'!BJ65</f>
        <v>0</v>
      </c>
      <c r="BH59" s="18">
        <f>AC$33/'Fixed Data'!$E$13*'Fixed Data'!BK65</f>
        <v>0</v>
      </c>
      <c r="BI59" s="18">
        <f>AC$33/'Fixed Data'!$E$13*'Fixed Data'!BL65</f>
        <v>0</v>
      </c>
      <c r="BJ59" s="18">
        <f>AC$33/'Fixed Data'!$E$13*'Fixed Data'!BM65</f>
        <v>0</v>
      </c>
      <c r="BK59" s="18">
        <f>AC$33/'Fixed Data'!$E$13*'Fixed Data'!BN65</f>
        <v>0</v>
      </c>
      <c r="BL59" s="18">
        <f>AC$33/'Fixed Data'!$E$13*'Fixed Data'!BO65</f>
        <v>0</v>
      </c>
    </row>
    <row r="60" spans="1:64" ht="16.5" hidden="1" customHeight="1" outlineLevel="1">
      <c r="A60" s="322"/>
      <c r="B60" s="1" t="s">
        <v>385</v>
      </c>
      <c r="C60" s="1" t="s">
        <v>386</v>
      </c>
      <c r="D60" s="1" t="s">
        <v>213</v>
      </c>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f>AD$33/'Fixed Data'!$E$13*'Fixed Data'!AH66</f>
        <v>0</v>
      </c>
      <c r="AF60" s="18">
        <f>AD$33/'Fixed Data'!$E$13*'Fixed Data'!AI66</f>
        <v>0</v>
      </c>
      <c r="AG60" s="18">
        <f>AD$33/'Fixed Data'!$E$13*'Fixed Data'!AJ66</f>
        <v>0</v>
      </c>
      <c r="AH60" s="18">
        <f>AD$33/'Fixed Data'!$E$13*'Fixed Data'!AK66</f>
        <v>0</v>
      </c>
      <c r="AI60" s="18">
        <f>AD$33/'Fixed Data'!$E$13*'Fixed Data'!AL66</f>
        <v>0</v>
      </c>
      <c r="AJ60" s="18">
        <f>AD$33/'Fixed Data'!$E$13*'Fixed Data'!AM66</f>
        <v>0</v>
      </c>
      <c r="AK60" s="18">
        <f>AD$33/'Fixed Data'!$E$13*'Fixed Data'!AN66</f>
        <v>0</v>
      </c>
      <c r="AL60" s="18">
        <f>AD$33/'Fixed Data'!$E$13*'Fixed Data'!AO66</f>
        <v>0</v>
      </c>
      <c r="AM60" s="18">
        <f>AD$33/'Fixed Data'!$E$13*'Fixed Data'!AP66</f>
        <v>0</v>
      </c>
      <c r="AN60" s="18">
        <f>AD$33/'Fixed Data'!$E$13*'Fixed Data'!AQ66</f>
        <v>0</v>
      </c>
      <c r="AO60" s="18">
        <f>AD$33/'Fixed Data'!$E$13*'Fixed Data'!AR66</f>
        <v>0</v>
      </c>
      <c r="AP60" s="18">
        <f>AD$33/'Fixed Data'!$E$13*'Fixed Data'!AS66</f>
        <v>0</v>
      </c>
      <c r="AQ60" s="18">
        <f>AD$33/'Fixed Data'!$E$13*'Fixed Data'!AT66</f>
        <v>0</v>
      </c>
      <c r="AR60" s="18">
        <f>AD$33/'Fixed Data'!$E$13*'Fixed Data'!AU66</f>
        <v>0</v>
      </c>
      <c r="AS60" s="18">
        <f>AD$33/'Fixed Data'!$E$13*'Fixed Data'!AV66</f>
        <v>0</v>
      </c>
      <c r="AT60" s="18">
        <f>AD$33/'Fixed Data'!$E$13*'Fixed Data'!AW66</f>
        <v>0</v>
      </c>
      <c r="AU60" s="18">
        <f>AD$33/'Fixed Data'!$E$13*'Fixed Data'!AX66</f>
        <v>0</v>
      </c>
      <c r="AV60" s="18">
        <f>AD$33/'Fixed Data'!$E$13*'Fixed Data'!AY66</f>
        <v>0</v>
      </c>
      <c r="AW60" s="18">
        <f>AD$33/'Fixed Data'!$E$13*'Fixed Data'!AZ66</f>
        <v>0</v>
      </c>
      <c r="AX60" s="18">
        <f>AD$33/'Fixed Data'!$E$13*'Fixed Data'!BA66</f>
        <v>0</v>
      </c>
      <c r="AY60" s="18">
        <f>AD$33/'Fixed Data'!$E$13*'Fixed Data'!BB66</f>
        <v>0</v>
      </c>
      <c r="AZ60" s="18">
        <f>AD$33/'Fixed Data'!$E$13*'Fixed Data'!BC66</f>
        <v>0</v>
      </c>
      <c r="BA60" s="18">
        <f>AD$33/'Fixed Data'!$E$13*'Fixed Data'!BD66</f>
        <v>0</v>
      </c>
      <c r="BB60" s="18">
        <f>AD$33/'Fixed Data'!$E$13*'Fixed Data'!BE66</f>
        <v>0</v>
      </c>
      <c r="BC60" s="18">
        <f>AD$33/'Fixed Data'!$E$13*'Fixed Data'!BF66</f>
        <v>0</v>
      </c>
      <c r="BD60" s="18">
        <f>AD$33/'Fixed Data'!$E$13*'Fixed Data'!BG66</f>
        <v>0</v>
      </c>
      <c r="BE60" s="18">
        <f>AD$33/'Fixed Data'!$E$13*'Fixed Data'!BH66</f>
        <v>0</v>
      </c>
      <c r="BF60" s="18">
        <f>AD$33/'Fixed Data'!$E$13*'Fixed Data'!BI66</f>
        <v>0</v>
      </c>
      <c r="BG60" s="18">
        <f>AD$33/'Fixed Data'!$E$13*'Fixed Data'!BJ66</f>
        <v>0</v>
      </c>
      <c r="BH60" s="18">
        <f>AD$33/'Fixed Data'!$E$13*'Fixed Data'!BK66</f>
        <v>0</v>
      </c>
      <c r="BI60" s="18">
        <f>AD$33/'Fixed Data'!$E$13*'Fixed Data'!BL66</f>
        <v>0</v>
      </c>
      <c r="BJ60" s="18">
        <f>AD$33/'Fixed Data'!$E$13*'Fixed Data'!BM66</f>
        <v>0</v>
      </c>
      <c r="BK60" s="18">
        <f>AD$33/'Fixed Data'!$E$13*'Fixed Data'!BN66</f>
        <v>0</v>
      </c>
      <c r="BL60" s="18">
        <f>AD$33/'Fixed Data'!$E$13*'Fixed Data'!BO66</f>
        <v>0</v>
      </c>
    </row>
    <row r="61" spans="1:64" ht="16.5" hidden="1" customHeight="1" outlineLevel="1">
      <c r="A61" s="322"/>
      <c r="B61" s="1" t="s">
        <v>387</v>
      </c>
      <c r="C61" s="1" t="s">
        <v>388</v>
      </c>
      <c r="D61" s="1" t="s">
        <v>213</v>
      </c>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f>AE$33/'Fixed Data'!$E$13*'Fixed Data'!AI67</f>
        <v>0</v>
      </c>
      <c r="AG61" s="18">
        <f>AE$33/'Fixed Data'!$E$13*'Fixed Data'!AJ67</f>
        <v>0</v>
      </c>
      <c r="AH61" s="18">
        <f>AE$33/'Fixed Data'!$E$13*'Fixed Data'!AK67</f>
        <v>0</v>
      </c>
      <c r="AI61" s="18">
        <f>AE$33/'Fixed Data'!$E$13*'Fixed Data'!AL67</f>
        <v>0</v>
      </c>
      <c r="AJ61" s="18">
        <f>AE$33/'Fixed Data'!$E$13*'Fixed Data'!AM67</f>
        <v>0</v>
      </c>
      <c r="AK61" s="18">
        <f>AE$33/'Fixed Data'!$E$13*'Fixed Data'!AN67</f>
        <v>0</v>
      </c>
      <c r="AL61" s="18">
        <f>AE$33/'Fixed Data'!$E$13*'Fixed Data'!AO67</f>
        <v>0</v>
      </c>
      <c r="AM61" s="18">
        <f>AE$33/'Fixed Data'!$E$13*'Fixed Data'!AP67</f>
        <v>0</v>
      </c>
      <c r="AN61" s="18">
        <f>AE$33/'Fixed Data'!$E$13*'Fixed Data'!AQ67</f>
        <v>0</v>
      </c>
      <c r="AO61" s="18">
        <f>AE$33/'Fixed Data'!$E$13*'Fixed Data'!AR67</f>
        <v>0</v>
      </c>
      <c r="AP61" s="18">
        <f>AE$33/'Fixed Data'!$E$13*'Fixed Data'!AS67</f>
        <v>0</v>
      </c>
      <c r="AQ61" s="18">
        <f>AE$33/'Fixed Data'!$E$13*'Fixed Data'!AT67</f>
        <v>0</v>
      </c>
      <c r="AR61" s="18">
        <f>AE$33/'Fixed Data'!$E$13*'Fixed Data'!AU67</f>
        <v>0</v>
      </c>
      <c r="AS61" s="18">
        <f>AE$33/'Fixed Data'!$E$13*'Fixed Data'!AV67</f>
        <v>0</v>
      </c>
      <c r="AT61" s="18">
        <f>AE$33/'Fixed Data'!$E$13*'Fixed Data'!AW67</f>
        <v>0</v>
      </c>
      <c r="AU61" s="18">
        <f>AE$33/'Fixed Data'!$E$13*'Fixed Data'!AX67</f>
        <v>0</v>
      </c>
      <c r="AV61" s="18">
        <f>AE$33/'Fixed Data'!$E$13*'Fixed Data'!AY67</f>
        <v>0</v>
      </c>
      <c r="AW61" s="18">
        <f>AE$33/'Fixed Data'!$E$13*'Fixed Data'!AZ67</f>
        <v>0</v>
      </c>
      <c r="AX61" s="18">
        <f>AE$33/'Fixed Data'!$E$13*'Fixed Data'!BA67</f>
        <v>0</v>
      </c>
      <c r="AY61" s="18">
        <f>AE$33/'Fixed Data'!$E$13*'Fixed Data'!BB67</f>
        <v>0</v>
      </c>
      <c r="AZ61" s="18">
        <f>AE$33/'Fixed Data'!$E$13*'Fixed Data'!BC67</f>
        <v>0</v>
      </c>
      <c r="BA61" s="18">
        <f>AE$33/'Fixed Data'!$E$13*'Fixed Data'!BD67</f>
        <v>0</v>
      </c>
      <c r="BB61" s="18">
        <f>AE$33/'Fixed Data'!$E$13*'Fixed Data'!BE67</f>
        <v>0</v>
      </c>
      <c r="BC61" s="18">
        <f>AE$33/'Fixed Data'!$E$13*'Fixed Data'!BF67</f>
        <v>0</v>
      </c>
      <c r="BD61" s="18">
        <f>AE$33/'Fixed Data'!$E$13*'Fixed Data'!BG67</f>
        <v>0</v>
      </c>
      <c r="BE61" s="18">
        <f>AE$33/'Fixed Data'!$E$13*'Fixed Data'!BH67</f>
        <v>0</v>
      </c>
      <c r="BF61" s="18">
        <f>AE$33/'Fixed Data'!$E$13*'Fixed Data'!BI67</f>
        <v>0</v>
      </c>
      <c r="BG61" s="18">
        <f>AE$33/'Fixed Data'!$E$13*'Fixed Data'!BJ67</f>
        <v>0</v>
      </c>
      <c r="BH61" s="18">
        <f>AE$33/'Fixed Data'!$E$13*'Fixed Data'!BK67</f>
        <v>0</v>
      </c>
      <c r="BI61" s="18">
        <f>AE$33/'Fixed Data'!$E$13*'Fixed Data'!BL67</f>
        <v>0</v>
      </c>
      <c r="BJ61" s="18">
        <f>AE$33/'Fixed Data'!$E$13*'Fixed Data'!BM67</f>
        <v>0</v>
      </c>
      <c r="BK61" s="18">
        <f>AE$33/'Fixed Data'!$E$13*'Fixed Data'!BN67</f>
        <v>0</v>
      </c>
      <c r="BL61" s="18">
        <f>AE$33/'Fixed Data'!$E$13*'Fixed Data'!BO67</f>
        <v>0</v>
      </c>
    </row>
    <row r="62" spans="1:64" ht="16.5" hidden="1" customHeight="1" outlineLevel="1">
      <c r="A62" s="322"/>
      <c r="B62" s="1" t="s">
        <v>389</v>
      </c>
      <c r="C62" s="1" t="s">
        <v>390</v>
      </c>
      <c r="D62" s="1" t="s">
        <v>213</v>
      </c>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f>AF$33/'Fixed Data'!$E$13*'Fixed Data'!AJ68</f>
        <v>0</v>
      </c>
      <c r="AH62" s="18">
        <f>AF$33/'Fixed Data'!$E$13*'Fixed Data'!AK68</f>
        <v>0</v>
      </c>
      <c r="AI62" s="18">
        <f>AF$33/'Fixed Data'!$E$13*'Fixed Data'!AL68</f>
        <v>0</v>
      </c>
      <c r="AJ62" s="18">
        <f>AF$33/'Fixed Data'!$E$13*'Fixed Data'!AM68</f>
        <v>0</v>
      </c>
      <c r="AK62" s="18">
        <f>AF$33/'Fixed Data'!$E$13*'Fixed Data'!AN68</f>
        <v>0</v>
      </c>
      <c r="AL62" s="18">
        <f>AF$33/'Fixed Data'!$E$13*'Fixed Data'!AO68</f>
        <v>0</v>
      </c>
      <c r="AM62" s="18">
        <f>AF$33/'Fixed Data'!$E$13*'Fixed Data'!AP68</f>
        <v>0</v>
      </c>
      <c r="AN62" s="18">
        <f>AF$33/'Fixed Data'!$E$13*'Fixed Data'!AQ68</f>
        <v>0</v>
      </c>
      <c r="AO62" s="18">
        <f>AF$33/'Fixed Data'!$E$13*'Fixed Data'!AR68</f>
        <v>0</v>
      </c>
      <c r="AP62" s="18">
        <f>AF$33/'Fixed Data'!$E$13*'Fixed Data'!AS68</f>
        <v>0</v>
      </c>
      <c r="AQ62" s="18">
        <f>AF$33/'Fixed Data'!$E$13*'Fixed Data'!AT68</f>
        <v>0</v>
      </c>
      <c r="AR62" s="18">
        <f>AF$33/'Fixed Data'!$E$13*'Fixed Data'!AU68</f>
        <v>0</v>
      </c>
      <c r="AS62" s="18">
        <f>AF$33/'Fixed Data'!$E$13*'Fixed Data'!AV68</f>
        <v>0</v>
      </c>
      <c r="AT62" s="18">
        <f>AF$33/'Fixed Data'!$E$13*'Fixed Data'!AW68</f>
        <v>0</v>
      </c>
      <c r="AU62" s="18">
        <f>AF$33/'Fixed Data'!$E$13*'Fixed Data'!AX68</f>
        <v>0</v>
      </c>
      <c r="AV62" s="18">
        <f>AF$33/'Fixed Data'!$E$13*'Fixed Data'!AY68</f>
        <v>0</v>
      </c>
      <c r="AW62" s="18">
        <f>AF$33/'Fixed Data'!$E$13*'Fixed Data'!AZ68</f>
        <v>0</v>
      </c>
      <c r="AX62" s="18">
        <f>AF$33/'Fixed Data'!$E$13*'Fixed Data'!BA68</f>
        <v>0</v>
      </c>
      <c r="AY62" s="18">
        <f>AF$33/'Fixed Data'!$E$13*'Fixed Data'!BB68</f>
        <v>0</v>
      </c>
      <c r="AZ62" s="18">
        <f>AF$33/'Fixed Data'!$E$13*'Fixed Data'!BC68</f>
        <v>0</v>
      </c>
      <c r="BA62" s="18">
        <f>AF$33/'Fixed Data'!$E$13*'Fixed Data'!BD68</f>
        <v>0</v>
      </c>
      <c r="BB62" s="18">
        <f>AF$33/'Fixed Data'!$E$13*'Fixed Data'!BE68</f>
        <v>0</v>
      </c>
      <c r="BC62" s="18">
        <f>AF$33/'Fixed Data'!$E$13*'Fixed Data'!BF68</f>
        <v>0</v>
      </c>
      <c r="BD62" s="18">
        <f>AF$33/'Fixed Data'!$E$13*'Fixed Data'!BG68</f>
        <v>0</v>
      </c>
      <c r="BE62" s="18">
        <f>AF$33/'Fixed Data'!$E$13*'Fixed Data'!BH68</f>
        <v>0</v>
      </c>
      <c r="BF62" s="18">
        <f>AF$33/'Fixed Data'!$E$13*'Fixed Data'!BI68</f>
        <v>0</v>
      </c>
      <c r="BG62" s="18">
        <f>AF$33/'Fixed Data'!$E$13*'Fixed Data'!BJ68</f>
        <v>0</v>
      </c>
      <c r="BH62" s="18">
        <f>AF$33/'Fixed Data'!$E$13*'Fixed Data'!BK68</f>
        <v>0</v>
      </c>
      <c r="BI62" s="18">
        <f>AF$33/'Fixed Data'!$E$13*'Fixed Data'!BL68</f>
        <v>0</v>
      </c>
      <c r="BJ62" s="18">
        <f>AF$33/'Fixed Data'!$E$13*'Fixed Data'!BM68</f>
        <v>0</v>
      </c>
      <c r="BK62" s="18">
        <f>AF$33/'Fixed Data'!$E$13*'Fixed Data'!BN68</f>
        <v>0</v>
      </c>
      <c r="BL62" s="18">
        <f>AF$33/'Fixed Data'!$E$13*'Fixed Data'!BO68</f>
        <v>0</v>
      </c>
    </row>
    <row r="63" spans="1:64" ht="16.5" hidden="1" customHeight="1" outlineLevel="1">
      <c r="A63" s="322"/>
      <c r="B63" s="1" t="s">
        <v>391</v>
      </c>
      <c r="C63" s="1" t="s">
        <v>392</v>
      </c>
      <c r="D63" s="1" t="s">
        <v>213</v>
      </c>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f>AG$33/'Fixed Data'!$E$13*'Fixed Data'!AK69</f>
        <v>0</v>
      </c>
      <c r="AI63" s="18">
        <f>AG$33/'Fixed Data'!$E$13*'Fixed Data'!AL69</f>
        <v>0</v>
      </c>
      <c r="AJ63" s="18">
        <f>AG$33/'Fixed Data'!$E$13*'Fixed Data'!AM69</f>
        <v>0</v>
      </c>
      <c r="AK63" s="18">
        <f>AG$33/'Fixed Data'!$E$13*'Fixed Data'!AN69</f>
        <v>0</v>
      </c>
      <c r="AL63" s="18">
        <f>AG$33/'Fixed Data'!$E$13*'Fixed Data'!AO69</f>
        <v>0</v>
      </c>
      <c r="AM63" s="18">
        <f>AG$33/'Fixed Data'!$E$13*'Fixed Data'!AP69</f>
        <v>0</v>
      </c>
      <c r="AN63" s="18">
        <f>AG$33/'Fixed Data'!$E$13*'Fixed Data'!AQ69</f>
        <v>0</v>
      </c>
      <c r="AO63" s="18">
        <f>AG$33/'Fixed Data'!$E$13*'Fixed Data'!AR69</f>
        <v>0</v>
      </c>
      <c r="AP63" s="18">
        <f>AG$33/'Fixed Data'!$E$13*'Fixed Data'!AS69</f>
        <v>0</v>
      </c>
      <c r="AQ63" s="18">
        <f>AG$33/'Fixed Data'!$E$13*'Fixed Data'!AT69</f>
        <v>0</v>
      </c>
      <c r="AR63" s="18">
        <f>AG$33/'Fixed Data'!$E$13*'Fixed Data'!AU69</f>
        <v>0</v>
      </c>
      <c r="AS63" s="18">
        <f>AG$33/'Fixed Data'!$E$13*'Fixed Data'!AV69</f>
        <v>0</v>
      </c>
      <c r="AT63" s="18">
        <f>AG$33/'Fixed Data'!$E$13*'Fixed Data'!AW69</f>
        <v>0</v>
      </c>
      <c r="AU63" s="18">
        <f>AG$33/'Fixed Data'!$E$13*'Fixed Data'!AX69</f>
        <v>0</v>
      </c>
      <c r="AV63" s="18">
        <f>AG$33/'Fixed Data'!$E$13*'Fixed Data'!AY69</f>
        <v>0</v>
      </c>
      <c r="AW63" s="18">
        <f>AG$33/'Fixed Data'!$E$13*'Fixed Data'!AZ69</f>
        <v>0</v>
      </c>
      <c r="AX63" s="18">
        <f>AG$33/'Fixed Data'!$E$13*'Fixed Data'!BA69</f>
        <v>0</v>
      </c>
      <c r="AY63" s="18">
        <f>AG$33/'Fixed Data'!$E$13*'Fixed Data'!BB69</f>
        <v>0</v>
      </c>
      <c r="AZ63" s="18">
        <f>AG$33/'Fixed Data'!$E$13*'Fixed Data'!BC69</f>
        <v>0</v>
      </c>
      <c r="BA63" s="18">
        <f>AG$33/'Fixed Data'!$E$13*'Fixed Data'!BD69</f>
        <v>0</v>
      </c>
      <c r="BB63" s="18">
        <f>AG$33/'Fixed Data'!$E$13*'Fixed Data'!BE69</f>
        <v>0</v>
      </c>
      <c r="BC63" s="18">
        <f>AG$33/'Fixed Data'!$E$13*'Fixed Data'!BF69</f>
        <v>0</v>
      </c>
      <c r="BD63" s="18">
        <f>AG$33/'Fixed Data'!$E$13*'Fixed Data'!BG69</f>
        <v>0</v>
      </c>
      <c r="BE63" s="18">
        <f>AG$33/'Fixed Data'!$E$13*'Fixed Data'!BH69</f>
        <v>0</v>
      </c>
      <c r="BF63" s="18">
        <f>AG$33/'Fixed Data'!$E$13*'Fixed Data'!BI69</f>
        <v>0</v>
      </c>
      <c r="BG63" s="18">
        <f>AG$33/'Fixed Data'!$E$13*'Fixed Data'!BJ69</f>
        <v>0</v>
      </c>
      <c r="BH63" s="18">
        <f>AG$33/'Fixed Data'!$E$13*'Fixed Data'!BK69</f>
        <v>0</v>
      </c>
      <c r="BI63" s="18">
        <f>AG$33/'Fixed Data'!$E$13*'Fixed Data'!BL69</f>
        <v>0</v>
      </c>
      <c r="BJ63" s="18">
        <f>AG$33/'Fixed Data'!$E$13*'Fixed Data'!BM69</f>
        <v>0</v>
      </c>
      <c r="BK63" s="18">
        <f>AG$33/'Fixed Data'!$E$13*'Fixed Data'!BN69</f>
        <v>0</v>
      </c>
      <c r="BL63" s="18">
        <f>AG$33/'Fixed Data'!$E$13*'Fixed Data'!BO69</f>
        <v>0</v>
      </c>
    </row>
    <row r="64" spans="1:64" ht="16.5" hidden="1" customHeight="1" outlineLevel="1">
      <c r="A64" s="322"/>
      <c r="B64" s="1" t="s">
        <v>393</v>
      </c>
      <c r="C64" s="1" t="s">
        <v>394</v>
      </c>
      <c r="D64" s="1" t="s">
        <v>213</v>
      </c>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f>AH$33/'Fixed Data'!$E$13*'Fixed Data'!AL70</f>
        <v>0</v>
      </c>
      <c r="AJ64" s="18">
        <f>AH$33/'Fixed Data'!$E$13*'Fixed Data'!AM70</f>
        <v>0</v>
      </c>
      <c r="AK64" s="18">
        <f>AH$33/'Fixed Data'!$E$13*'Fixed Data'!AN70</f>
        <v>0</v>
      </c>
      <c r="AL64" s="18">
        <f>AH$33/'Fixed Data'!$E$13*'Fixed Data'!AO70</f>
        <v>0</v>
      </c>
      <c r="AM64" s="18">
        <f>AH$33/'Fixed Data'!$E$13*'Fixed Data'!AP70</f>
        <v>0</v>
      </c>
      <c r="AN64" s="18">
        <f>AH$33/'Fixed Data'!$E$13*'Fixed Data'!AQ70</f>
        <v>0</v>
      </c>
      <c r="AO64" s="18">
        <f>AH$33/'Fixed Data'!$E$13*'Fixed Data'!AR70</f>
        <v>0</v>
      </c>
      <c r="AP64" s="18">
        <f>AH$33/'Fixed Data'!$E$13*'Fixed Data'!AS70</f>
        <v>0</v>
      </c>
      <c r="AQ64" s="18">
        <f>AH$33/'Fixed Data'!$E$13*'Fixed Data'!AT70</f>
        <v>0</v>
      </c>
      <c r="AR64" s="18">
        <f>AH$33/'Fixed Data'!$E$13*'Fixed Data'!AU70</f>
        <v>0</v>
      </c>
      <c r="AS64" s="18">
        <f>AH$33/'Fixed Data'!$E$13*'Fixed Data'!AV70</f>
        <v>0</v>
      </c>
      <c r="AT64" s="18">
        <f>AH$33/'Fixed Data'!$E$13*'Fixed Data'!AW70</f>
        <v>0</v>
      </c>
      <c r="AU64" s="18">
        <f>AH$33/'Fixed Data'!$E$13*'Fixed Data'!AX70</f>
        <v>0</v>
      </c>
      <c r="AV64" s="18">
        <f>AH$33/'Fixed Data'!$E$13*'Fixed Data'!AY70</f>
        <v>0</v>
      </c>
      <c r="AW64" s="18">
        <f>AH$33/'Fixed Data'!$E$13*'Fixed Data'!AZ70</f>
        <v>0</v>
      </c>
      <c r="AX64" s="18">
        <f>AH$33/'Fixed Data'!$E$13*'Fixed Data'!BA70</f>
        <v>0</v>
      </c>
      <c r="AY64" s="18">
        <f>AH$33/'Fixed Data'!$E$13*'Fixed Data'!BB70</f>
        <v>0</v>
      </c>
      <c r="AZ64" s="18">
        <f>AH$33/'Fixed Data'!$E$13*'Fixed Data'!BC70</f>
        <v>0</v>
      </c>
      <c r="BA64" s="18">
        <f>AH$33/'Fixed Data'!$E$13*'Fixed Data'!BD70</f>
        <v>0</v>
      </c>
      <c r="BB64" s="18">
        <f>AH$33/'Fixed Data'!$E$13*'Fixed Data'!BE70</f>
        <v>0</v>
      </c>
      <c r="BC64" s="18">
        <f>AH$33/'Fixed Data'!$E$13*'Fixed Data'!BF70</f>
        <v>0</v>
      </c>
      <c r="BD64" s="18">
        <f>AH$33/'Fixed Data'!$E$13*'Fixed Data'!BG70</f>
        <v>0</v>
      </c>
      <c r="BE64" s="18">
        <f>AH$33/'Fixed Data'!$E$13*'Fixed Data'!BH70</f>
        <v>0</v>
      </c>
      <c r="BF64" s="18">
        <f>AH$33/'Fixed Data'!$E$13*'Fixed Data'!BI70</f>
        <v>0</v>
      </c>
      <c r="BG64" s="18">
        <f>AH$33/'Fixed Data'!$E$13*'Fixed Data'!BJ70</f>
        <v>0</v>
      </c>
      <c r="BH64" s="18">
        <f>AH$33/'Fixed Data'!$E$13*'Fixed Data'!BK70</f>
        <v>0</v>
      </c>
      <c r="BI64" s="18">
        <f>AH$33/'Fixed Data'!$E$13*'Fixed Data'!BL70</f>
        <v>0</v>
      </c>
      <c r="BJ64" s="18">
        <f>AH$33/'Fixed Data'!$E$13*'Fixed Data'!BM70</f>
        <v>0</v>
      </c>
      <c r="BK64" s="18">
        <f>AH$33/'Fixed Data'!$E$13*'Fixed Data'!BN70</f>
        <v>0</v>
      </c>
      <c r="BL64" s="18">
        <f>AH$33/'Fixed Data'!$E$13*'Fixed Data'!BO70</f>
        <v>0</v>
      </c>
    </row>
    <row r="65" spans="1:64" collapsed="1">
      <c r="A65" s="322"/>
      <c r="B65" s="1" t="s">
        <v>395</v>
      </c>
      <c r="C65" s="1" t="s">
        <v>396</v>
      </c>
      <c r="D65" s="1" t="s">
        <v>213</v>
      </c>
      <c r="E65" s="18">
        <f>SUM(E35:E64)</f>
        <v>0</v>
      </c>
      <c r="F65" s="18">
        <f t="shared" ref="F65:BK65" si="33">SUM(F35:F64)</f>
        <v>-2.0812126544444441E-2</v>
      </c>
      <c r="G65" s="18">
        <f t="shared" si="33"/>
        <v>-4.1429747233333328E-2</v>
      </c>
      <c r="H65" s="18">
        <f t="shared" si="33"/>
        <v>-6.2241873777777769E-2</v>
      </c>
      <c r="I65" s="18">
        <f t="shared" si="33"/>
        <v>-8.2859494466666656E-2</v>
      </c>
      <c r="J65" s="18">
        <f t="shared" si="33"/>
        <v>-0.10347711515555555</v>
      </c>
      <c r="K65" s="18">
        <f t="shared" si="33"/>
        <v>-0.10347711515555555</v>
      </c>
      <c r="L65" s="18">
        <f t="shared" si="33"/>
        <v>-0.10347711515555555</v>
      </c>
      <c r="M65" s="18">
        <f t="shared" si="33"/>
        <v>-0.10347711515555555</v>
      </c>
      <c r="N65" s="18">
        <f t="shared" si="33"/>
        <v>-0.10347711515555555</v>
      </c>
      <c r="O65" s="18">
        <f t="shared" si="33"/>
        <v>-0.10347711515555555</v>
      </c>
      <c r="P65" s="18">
        <f t="shared" si="33"/>
        <v>-0.10347711515555555</v>
      </c>
      <c r="Q65" s="18">
        <f t="shared" si="33"/>
        <v>-0.10347711515555555</v>
      </c>
      <c r="R65" s="18">
        <f t="shared" si="33"/>
        <v>-0.10347711515555555</v>
      </c>
      <c r="S65" s="18">
        <f t="shared" si="33"/>
        <v>-0.10347711515555555</v>
      </c>
      <c r="T65" s="18">
        <f t="shared" si="33"/>
        <v>-0.10347711515555555</v>
      </c>
      <c r="U65" s="18">
        <f t="shared" si="33"/>
        <v>-0.10347711515555555</v>
      </c>
      <c r="V65" s="18">
        <f t="shared" si="33"/>
        <v>-0.10347711515555555</v>
      </c>
      <c r="W65" s="18">
        <f t="shared" si="33"/>
        <v>-0.10347711515555555</v>
      </c>
      <c r="X65" s="18">
        <f t="shared" si="33"/>
        <v>-0.10347711515555555</v>
      </c>
      <c r="Y65" s="18">
        <f t="shared" si="33"/>
        <v>-0.10347711515555555</v>
      </c>
      <c r="Z65" s="18">
        <f t="shared" si="33"/>
        <v>-0.10347711515555555</v>
      </c>
      <c r="AA65" s="18">
        <f t="shared" si="33"/>
        <v>-0.10347711515555555</v>
      </c>
      <c r="AB65" s="18">
        <f t="shared" si="33"/>
        <v>-0.10347711515555555</v>
      </c>
      <c r="AC65" s="18">
        <f t="shared" si="33"/>
        <v>-0.10347711515555555</v>
      </c>
      <c r="AD65" s="18">
        <f t="shared" si="33"/>
        <v>-0.10347711515555555</v>
      </c>
      <c r="AE65" s="18">
        <f t="shared" si="33"/>
        <v>-0.10347711515555555</v>
      </c>
      <c r="AF65" s="18">
        <f t="shared" si="33"/>
        <v>-0.10347711515555555</v>
      </c>
      <c r="AG65" s="18">
        <f t="shared" ref="AG65" si="34">SUM(AG35:AG64)</f>
        <v>-0.10347711515555555</v>
      </c>
      <c r="AH65" s="18">
        <f t="shared" si="33"/>
        <v>-0.10347711515555555</v>
      </c>
      <c r="AI65" s="18">
        <f t="shared" si="33"/>
        <v>-0.10347711515555555</v>
      </c>
      <c r="AJ65" s="18">
        <f t="shared" si="33"/>
        <v>-0.10347711515555555</v>
      </c>
      <c r="AK65" s="18">
        <f t="shared" si="33"/>
        <v>-0.10347711515555555</v>
      </c>
      <c r="AL65" s="18">
        <f t="shared" ref="AL65" si="35">SUM(AL35:AL64)</f>
        <v>-0.10347711515555555</v>
      </c>
      <c r="AM65" s="18">
        <f t="shared" si="33"/>
        <v>-0.10347711515555555</v>
      </c>
      <c r="AN65" s="18">
        <f t="shared" si="33"/>
        <v>-0.10347711515555555</v>
      </c>
      <c r="AO65" s="18">
        <f t="shared" si="33"/>
        <v>-0.10347711515555555</v>
      </c>
      <c r="AP65" s="18">
        <f t="shared" si="33"/>
        <v>-0.10347711515555555</v>
      </c>
      <c r="AQ65" s="18">
        <f t="shared" si="33"/>
        <v>-0.10347711515555555</v>
      </c>
      <c r="AR65" s="18">
        <f t="shared" si="33"/>
        <v>-0.10347711515555555</v>
      </c>
      <c r="AS65" s="18">
        <f t="shared" si="33"/>
        <v>-0.10347711515555555</v>
      </c>
      <c r="AT65" s="18">
        <f t="shared" si="33"/>
        <v>-0.10347711515555555</v>
      </c>
      <c r="AU65" s="18">
        <f t="shared" si="33"/>
        <v>-0.10347711515555555</v>
      </c>
      <c r="AV65" s="18">
        <f t="shared" ref="AV65" si="36">SUM(AV35:AV64)</f>
        <v>-0.10347711515555555</v>
      </c>
      <c r="AW65" s="18">
        <f t="shared" si="33"/>
        <v>-0.10347711515555555</v>
      </c>
      <c r="AX65" s="18">
        <f t="shared" si="33"/>
        <v>-0.10347711515555555</v>
      </c>
      <c r="AY65" s="18">
        <f t="shared" si="33"/>
        <v>-8.2664988611111115E-2</v>
      </c>
      <c r="AZ65" s="18">
        <f t="shared" ref="AZ65" si="37">SUM(AZ35:AZ64)</f>
        <v>-6.2047367922222221E-2</v>
      </c>
      <c r="BA65" s="18">
        <f t="shared" si="33"/>
        <v>-4.123524137777778E-2</v>
      </c>
      <c r="BB65" s="18">
        <f t="shared" si="33"/>
        <v>-2.061762068888889E-2</v>
      </c>
      <c r="BC65" s="18">
        <f t="shared" si="33"/>
        <v>0</v>
      </c>
      <c r="BD65" s="18">
        <f t="shared" si="33"/>
        <v>0</v>
      </c>
      <c r="BE65" s="18">
        <f t="shared" ref="BE65" si="38">SUM(BE35:BE64)</f>
        <v>0</v>
      </c>
      <c r="BF65" s="18">
        <f t="shared" si="33"/>
        <v>0</v>
      </c>
      <c r="BG65" s="18">
        <f t="shared" si="33"/>
        <v>0</v>
      </c>
      <c r="BH65" s="18">
        <f t="shared" si="33"/>
        <v>0</v>
      </c>
      <c r="BI65" s="18">
        <f t="shared" si="33"/>
        <v>0</v>
      </c>
      <c r="BJ65" s="18">
        <f t="shared" ref="BJ65" si="39">SUM(BJ35:BJ64)</f>
        <v>0</v>
      </c>
      <c r="BK65" s="18">
        <f t="shared" si="33"/>
        <v>0</v>
      </c>
      <c r="BL65" s="18">
        <f t="shared" ref="BL65" si="40">SUM(BL35:BL64)</f>
        <v>0</v>
      </c>
    </row>
    <row r="66" spans="1:64" ht="17.149999999999999" hidden="1" customHeight="1" outlineLevel="1">
      <c r="A66" s="322"/>
      <c r="B66" s="1" t="s">
        <v>397</v>
      </c>
      <c r="C66" s="1" t="s">
        <v>398</v>
      </c>
      <c r="D66" s="1" t="s">
        <v>213</v>
      </c>
      <c r="E66" s="18">
        <v>0</v>
      </c>
      <c r="F66" s="18">
        <f>E68</f>
        <v>-0.93654569449999991</v>
      </c>
      <c r="G66" s="18">
        <f t="shared" ref="G66:BL66" si="41">F68</f>
        <v>-1.8435264989555555</v>
      </c>
      <c r="H66" s="18">
        <f t="shared" si="41"/>
        <v>-2.7386424462222223</v>
      </c>
      <c r="I66" s="18">
        <f t="shared" si="41"/>
        <v>-3.6041935034444448</v>
      </c>
      <c r="J66" s="18">
        <f t="shared" si="41"/>
        <v>-4.449126939977778</v>
      </c>
      <c r="K66" s="18">
        <f t="shared" si="41"/>
        <v>-4.3456498248222228</v>
      </c>
      <c r="L66" s="18">
        <f t="shared" si="41"/>
        <v>-4.2421727096666677</v>
      </c>
      <c r="M66" s="18">
        <f t="shared" si="41"/>
        <v>-4.1386955945111126</v>
      </c>
      <c r="N66" s="18">
        <f t="shared" si="41"/>
        <v>-4.0352184793555574</v>
      </c>
      <c r="O66" s="18">
        <f t="shared" si="41"/>
        <v>-3.9317413642000019</v>
      </c>
      <c r="P66" s="18">
        <f t="shared" si="41"/>
        <v>-3.8282642490444463</v>
      </c>
      <c r="Q66" s="18">
        <f t="shared" si="41"/>
        <v>-3.7247871338888907</v>
      </c>
      <c r="R66" s="18">
        <f t="shared" si="41"/>
        <v>-3.6213100187333351</v>
      </c>
      <c r="S66" s="18">
        <f t="shared" si="41"/>
        <v>-3.5178329035777796</v>
      </c>
      <c r="T66" s="18">
        <f t="shared" si="41"/>
        <v>-3.414355788422224</v>
      </c>
      <c r="U66" s="18">
        <f t="shared" si="41"/>
        <v>-3.3108786732666684</v>
      </c>
      <c r="V66" s="18">
        <f t="shared" si="41"/>
        <v>-3.2074015581111128</v>
      </c>
      <c r="W66" s="18">
        <f t="shared" si="41"/>
        <v>-3.1039244429555573</v>
      </c>
      <c r="X66" s="18">
        <f t="shared" si="41"/>
        <v>-3.0004473278000017</v>
      </c>
      <c r="Y66" s="18">
        <f t="shared" si="41"/>
        <v>-2.8969702126444461</v>
      </c>
      <c r="Z66" s="18">
        <f t="shared" si="41"/>
        <v>-2.7934930974888905</v>
      </c>
      <c r="AA66" s="18">
        <f t="shared" si="41"/>
        <v>-2.6900159823333349</v>
      </c>
      <c r="AB66" s="18">
        <f t="shared" si="41"/>
        <v>-2.5865388671777794</v>
      </c>
      <c r="AC66" s="18">
        <f t="shared" si="41"/>
        <v>-2.4830617520222238</v>
      </c>
      <c r="AD66" s="18">
        <f t="shared" si="41"/>
        <v>-2.3795846368666682</v>
      </c>
      <c r="AE66" s="18">
        <f t="shared" si="41"/>
        <v>-2.2761075217111126</v>
      </c>
      <c r="AF66" s="18">
        <f t="shared" si="41"/>
        <v>-2.1726304065555571</v>
      </c>
      <c r="AG66" s="18">
        <f t="shared" si="41"/>
        <v>-2.0691532914000015</v>
      </c>
      <c r="AH66" s="18">
        <f>AG68</f>
        <v>-1.9656761762444459</v>
      </c>
      <c r="AI66" s="18">
        <f t="shared" si="41"/>
        <v>-1.8621990610888903</v>
      </c>
      <c r="AJ66" s="18">
        <f t="shared" si="41"/>
        <v>-1.7587219459333348</v>
      </c>
      <c r="AK66" s="18">
        <f t="shared" si="41"/>
        <v>-1.6552448307777792</v>
      </c>
      <c r="AL66" s="18">
        <f t="shared" si="41"/>
        <v>-1.5517677156222236</v>
      </c>
      <c r="AM66" s="18">
        <f>AL68</f>
        <v>-1.448290600466668</v>
      </c>
      <c r="AN66" s="18">
        <f t="shared" si="41"/>
        <v>-1.3448134853111124</v>
      </c>
      <c r="AO66" s="18">
        <f t="shared" si="41"/>
        <v>-1.2413363701555569</v>
      </c>
      <c r="AP66" s="18">
        <f t="shared" si="41"/>
        <v>-1.1378592550000013</v>
      </c>
      <c r="AQ66" s="18">
        <f t="shared" si="41"/>
        <v>-1.0343821398444457</v>
      </c>
      <c r="AR66" s="18">
        <f>AQ68</f>
        <v>-0.93090502468889014</v>
      </c>
      <c r="AS66" s="18">
        <f t="shared" si="41"/>
        <v>-0.82742790953333456</v>
      </c>
      <c r="AT66" s="18">
        <f t="shared" si="41"/>
        <v>-0.72395079437777898</v>
      </c>
      <c r="AU66" s="18">
        <f t="shared" si="41"/>
        <v>-0.62047367922222341</v>
      </c>
      <c r="AV66" s="18">
        <f t="shared" si="41"/>
        <v>-0.51699656406666783</v>
      </c>
      <c r="AW66" s="18">
        <f>AV68</f>
        <v>-0.41351944891111225</v>
      </c>
      <c r="AX66" s="18">
        <f t="shared" si="41"/>
        <v>-0.31004233375555668</v>
      </c>
      <c r="AY66" s="18">
        <f t="shared" si="41"/>
        <v>-0.20656521860000113</v>
      </c>
      <c r="AZ66" s="18">
        <f t="shared" si="41"/>
        <v>-0.12390022998889001</v>
      </c>
      <c r="BA66" s="18">
        <f>AZ68</f>
        <v>-6.1852862066667791E-2</v>
      </c>
      <c r="BB66" s="18">
        <f t="shared" si="41"/>
        <v>-2.0617620688890011E-2</v>
      </c>
      <c r="BC66" s="18">
        <f t="shared" si="41"/>
        <v>-1.1206313654810174E-15</v>
      </c>
      <c r="BD66" s="18">
        <f t="shared" si="41"/>
        <v>-1.1206313654810174E-15</v>
      </c>
      <c r="BE66" s="18">
        <f t="shared" si="41"/>
        <v>-1.1206313654810174E-15</v>
      </c>
      <c r="BF66" s="18">
        <f>BE68</f>
        <v>-1.1206313654810174E-15</v>
      </c>
      <c r="BG66" s="18">
        <f t="shared" si="41"/>
        <v>-1.1206313654810174E-15</v>
      </c>
      <c r="BH66" s="18">
        <f t="shared" si="41"/>
        <v>-1.1206313654810174E-15</v>
      </c>
      <c r="BI66" s="18">
        <f t="shared" si="41"/>
        <v>-1.1206313654810174E-15</v>
      </c>
      <c r="BJ66" s="18">
        <f t="shared" si="41"/>
        <v>-1.1206313654810174E-15</v>
      </c>
      <c r="BK66" s="18">
        <f>BJ68</f>
        <v>-1.1206313654810174E-15</v>
      </c>
      <c r="BL66" s="18">
        <f t="shared" si="41"/>
        <v>-1.1206313654810174E-15</v>
      </c>
    </row>
    <row r="67" spans="1:64" ht="17.25" hidden="1" customHeight="1" outlineLevel="1">
      <c r="A67" s="322"/>
      <c r="B67" s="1" t="s">
        <v>399</v>
      </c>
      <c r="C67" s="1" t="s">
        <v>400</v>
      </c>
      <c r="D67" s="1" t="s">
        <v>213</v>
      </c>
      <c r="E67" s="18">
        <f>E68*(1/(1+'Fixed Data'!$E$8))</f>
        <v>-0.90917939471895914</v>
      </c>
      <c r="F67" s="18">
        <f>F68*(1/(1+'Fixed Data'!$E$8))</f>
        <v>-1.7896577991996461</v>
      </c>
      <c r="G67" s="18">
        <f>G68*(1/(1+'Fixed Data'!$E$8))</f>
        <v>-2.6586180431241844</v>
      </c>
      <c r="H67" s="18">
        <f>H68*(1/(1+'Fixed Data'!$E$8))</f>
        <v>-3.4988772968104502</v>
      </c>
      <c r="I67" s="18">
        <f>I68*(1/(1+'Fixed Data'!$E$8))</f>
        <v>-4.319121386251604</v>
      </c>
      <c r="J67" s="18">
        <f>J68*(1/(1+'Fixed Data'!$E$8))</f>
        <v>-4.2186679204176514</v>
      </c>
      <c r="K67" s="18">
        <f>K68*(1/(1+'Fixed Data'!$E$8))</f>
        <v>-4.1182144545836978</v>
      </c>
      <c r="L67" s="18">
        <f>L68*(1/(1+'Fixed Data'!$E$8))</f>
        <v>-4.0177609887497452</v>
      </c>
      <c r="M67" s="18">
        <f>M68*(1/(1+'Fixed Data'!$E$8))</f>
        <v>-3.9173075229157921</v>
      </c>
      <c r="N67" s="18">
        <f>N68*(1/(1+'Fixed Data'!$E$8))</f>
        <v>-3.8168540570818381</v>
      </c>
      <c r="O67" s="18">
        <f>O68*(1/(1+'Fixed Data'!$E$8))</f>
        <v>-3.7164005912478846</v>
      </c>
      <c r="P67" s="18">
        <f>P68*(1/(1+'Fixed Data'!$E$8))</f>
        <v>-3.615947125413931</v>
      </c>
      <c r="Q67" s="18">
        <f>Q68*(1/(1+'Fixed Data'!$E$8))</f>
        <v>-3.5154936595799775</v>
      </c>
      <c r="R67" s="18">
        <f>R68*(1/(1+'Fixed Data'!$E$8))</f>
        <v>-3.415040193746024</v>
      </c>
      <c r="S67" s="18">
        <f>S68*(1/(1+'Fixed Data'!$E$8))</f>
        <v>-3.3145867279120704</v>
      </c>
      <c r="T67" s="18">
        <f>T68*(1/(1+'Fixed Data'!$E$8))</f>
        <v>-3.2141332620781169</v>
      </c>
      <c r="U67" s="18">
        <f>U68*(1/(1+'Fixed Data'!$E$8))</f>
        <v>-3.1136797962441634</v>
      </c>
      <c r="V67" s="18">
        <f>V68*(1/(1+'Fixed Data'!$E$8))</f>
        <v>-3.0132263304102098</v>
      </c>
      <c r="W67" s="18">
        <f>W68*(1/(1+'Fixed Data'!$E$8))</f>
        <v>-2.9127728645762563</v>
      </c>
      <c r="X67" s="18">
        <f>X68*(1/(1+'Fixed Data'!$E$8))</f>
        <v>-2.8123193987423027</v>
      </c>
      <c r="Y67" s="18">
        <f>Y68*(1/(1+'Fixed Data'!$E$8))</f>
        <v>-2.7118659329083492</v>
      </c>
      <c r="Z67" s="18">
        <f>Z68*(1/(1+'Fixed Data'!$E$8))</f>
        <v>-2.6114124670743957</v>
      </c>
      <c r="AA67" s="18">
        <f>AA68*(1/(1+'Fixed Data'!$E$8))</f>
        <v>-2.5109590012404421</v>
      </c>
      <c r="AB67" s="18">
        <f>AB68*(1/(1+'Fixed Data'!$E$8))</f>
        <v>-2.4105055354064882</v>
      </c>
      <c r="AC67" s="18">
        <f>AC68*(1/(1+'Fixed Data'!$E$8))</f>
        <v>-2.3100520695725346</v>
      </c>
      <c r="AD67" s="18">
        <f>AD68*(1/(1+'Fixed Data'!$E$8))</f>
        <v>-2.2095986037385811</v>
      </c>
      <c r="AE67" s="18">
        <f>AE68*(1/(1+'Fixed Data'!$E$8))</f>
        <v>-2.1091451379046275</v>
      </c>
      <c r="AF67" s="18">
        <f>AF68*(1/(1+'Fixed Data'!$E$8))</f>
        <v>-2.008691672070674</v>
      </c>
      <c r="AG67" s="18">
        <f>AG68*(1/(1+'Fixed Data'!$E$8))</f>
        <v>-1.9082382062367205</v>
      </c>
      <c r="AH67" s="18">
        <f>AH68*(1/(1+'Fixed Data'!$E$8))</f>
        <v>-1.8077847404027669</v>
      </c>
      <c r="AI67" s="18">
        <f>AI68*(1/(1+'Fixed Data'!$E$8))</f>
        <v>-1.7073312745688134</v>
      </c>
      <c r="AJ67" s="18">
        <f>AJ68*(1/(1+'Fixed Data'!$E$8))</f>
        <v>-1.6068778087348599</v>
      </c>
      <c r="AK67" s="18">
        <f>AK68*(1/(1+'Fixed Data'!$E$8))</f>
        <v>-1.5064243429009063</v>
      </c>
      <c r="AL67" s="18">
        <f>AL68*(1/(1+'Fixed Data'!$E$8))</f>
        <v>-1.4059708770669526</v>
      </c>
      <c r="AM67" s="18">
        <f>AM68*(1/(1+'Fixed Data'!$E$8))</f>
        <v>-1.305517411232999</v>
      </c>
      <c r="AN67" s="18">
        <f>AN68*(1/(1+'Fixed Data'!$E$8))</f>
        <v>-1.2050639453990455</v>
      </c>
      <c r="AO67" s="18">
        <f>AO68*(1/(1+'Fixed Data'!$E$8))</f>
        <v>-1.104610479565092</v>
      </c>
      <c r="AP67" s="18">
        <f>AP68*(1/(1+'Fixed Data'!$E$8))</f>
        <v>-1.0041570137311384</v>
      </c>
      <c r="AQ67" s="18">
        <f>AQ68*(1/(1+'Fixed Data'!$E$8))</f>
        <v>-0.90370354789718488</v>
      </c>
      <c r="AR67" s="18">
        <f>AR68*(1/(1+'Fixed Data'!$E$8))</f>
        <v>-0.80325008206323123</v>
      </c>
      <c r="AS67" s="18">
        <f>AS68*(1/(1+'Fixed Data'!$E$8))</f>
        <v>-0.70279661622927769</v>
      </c>
      <c r="AT67" s="18">
        <f>AT68*(1/(1+'Fixed Data'!$E$8))</f>
        <v>-0.60234315039532416</v>
      </c>
      <c r="AU67" s="18">
        <f>AU68*(1/(1+'Fixed Data'!$E$8))</f>
        <v>-0.50188968456137051</v>
      </c>
      <c r="AV67" s="18">
        <f>AV68*(1/(1+'Fixed Data'!$E$8))</f>
        <v>-0.40143621872741697</v>
      </c>
      <c r="AW67" s="18">
        <f>AW68*(1/(1+'Fixed Data'!$E$8))</f>
        <v>-0.30098275289346343</v>
      </c>
      <c r="AX67" s="18">
        <f>AX68*(1/(1+'Fixed Data'!$E$8))</f>
        <v>-0.20052928705950987</v>
      </c>
      <c r="AY67" s="18">
        <f>AY68*(1/(1+'Fixed Data'!$E$8))</f>
        <v>-0.12027980777486652</v>
      </c>
      <c r="AZ67" s="18">
        <f>AZ68*(1/(1+'Fixed Data'!$E$8))</f>
        <v>-6.004549273533423E-2</v>
      </c>
      <c r="BA67" s="18">
        <f>BA68*(1/(1+'Fixed Data'!$E$8))</f>
        <v>-2.0015164245112134E-2</v>
      </c>
      <c r="BB67" s="18">
        <f>BB68*(1/(1+'Fixed Data'!$E$8))</f>
        <v>-1.0878859969721554E-15</v>
      </c>
      <c r="BC67" s="18">
        <f>BC68*(1/(1+'Fixed Data'!$E$8))</f>
        <v>-1.0878859969721554E-15</v>
      </c>
      <c r="BD67" s="18">
        <f>BD68*(1/(1+'Fixed Data'!$E$8))</f>
        <v>-1.0878859969721554E-15</v>
      </c>
      <c r="BE67" s="18">
        <f>BE68*(1/(1+'Fixed Data'!$E$8))</f>
        <v>-1.0878859969721554E-15</v>
      </c>
      <c r="BF67" s="18">
        <f>BF68*(1/(1+'Fixed Data'!$E$8))</f>
        <v>-1.0878859969721554E-15</v>
      </c>
      <c r="BG67" s="18">
        <f>BG68*(1/(1+'Fixed Data'!$E$8))</f>
        <v>-1.0878859969721554E-15</v>
      </c>
      <c r="BH67" s="18">
        <f>BH68*(1/(1+'Fixed Data'!$E$8))</f>
        <v>-1.0878859969721554E-15</v>
      </c>
      <c r="BI67" s="18">
        <f>BI68*(1/(1+'Fixed Data'!$E$8))</f>
        <v>-1.0878859969721554E-15</v>
      </c>
      <c r="BJ67" s="18">
        <f>BJ68*(1/(1+'Fixed Data'!$E$8))</f>
        <v>-1.0878859969721554E-15</v>
      </c>
      <c r="BK67" s="18">
        <f>BK68*(1/(1+'Fixed Data'!$E$8))</f>
        <v>-1.0878859969721554E-15</v>
      </c>
      <c r="BL67" s="18">
        <f>BL68*(1/(1+'Fixed Data'!$E$8))</f>
        <v>-1.0878859969721554E-15</v>
      </c>
    </row>
    <row r="68" spans="1:64" ht="16.5" hidden="1" customHeight="1" outlineLevel="1">
      <c r="A68" s="322"/>
      <c r="B68" s="1" t="s">
        <v>401</v>
      </c>
      <c r="C68" s="1" t="s">
        <v>402</v>
      </c>
      <c r="D68" s="1" t="s">
        <v>213</v>
      </c>
      <c r="E68" s="18">
        <f t="shared" ref="E68:AK68" si="42">E33-E65+E66</f>
        <v>-0.93654569449999991</v>
      </c>
      <c r="F68" s="18">
        <f t="shared" si="42"/>
        <v>-1.8435264989555555</v>
      </c>
      <c r="G68" s="18">
        <f t="shared" si="42"/>
        <v>-2.7386424462222223</v>
      </c>
      <c r="H68" s="18">
        <f t="shared" si="42"/>
        <v>-3.6041935034444448</v>
      </c>
      <c r="I68" s="18">
        <f t="shared" si="42"/>
        <v>-4.449126939977778</v>
      </c>
      <c r="J68" s="18">
        <f t="shared" si="42"/>
        <v>-4.3456498248222228</v>
      </c>
      <c r="K68" s="18">
        <f t="shared" si="42"/>
        <v>-4.2421727096666677</v>
      </c>
      <c r="L68" s="18">
        <f t="shared" si="42"/>
        <v>-4.1386955945111126</v>
      </c>
      <c r="M68" s="18">
        <f t="shared" si="42"/>
        <v>-4.0352184793555574</v>
      </c>
      <c r="N68" s="18">
        <f t="shared" si="42"/>
        <v>-3.9317413642000019</v>
      </c>
      <c r="O68" s="18">
        <f t="shared" si="42"/>
        <v>-3.8282642490444463</v>
      </c>
      <c r="P68" s="18">
        <f t="shared" si="42"/>
        <v>-3.7247871338888907</v>
      </c>
      <c r="Q68" s="18">
        <f t="shared" si="42"/>
        <v>-3.6213100187333351</v>
      </c>
      <c r="R68" s="18">
        <f t="shared" si="42"/>
        <v>-3.5178329035777796</v>
      </c>
      <c r="S68" s="18">
        <f t="shared" si="42"/>
        <v>-3.414355788422224</v>
      </c>
      <c r="T68" s="18">
        <f t="shared" si="42"/>
        <v>-3.3108786732666684</v>
      </c>
      <c r="U68" s="18">
        <f t="shared" si="42"/>
        <v>-3.2074015581111128</v>
      </c>
      <c r="V68" s="18">
        <f t="shared" si="42"/>
        <v>-3.1039244429555573</v>
      </c>
      <c r="W68" s="18">
        <f t="shared" si="42"/>
        <v>-3.0004473278000017</v>
      </c>
      <c r="X68" s="18">
        <f t="shared" si="42"/>
        <v>-2.8969702126444461</v>
      </c>
      <c r="Y68" s="18">
        <f t="shared" si="42"/>
        <v>-2.7934930974888905</v>
      </c>
      <c r="Z68" s="18">
        <f t="shared" si="42"/>
        <v>-2.6900159823333349</v>
      </c>
      <c r="AA68" s="18">
        <f t="shared" si="42"/>
        <v>-2.5865388671777794</v>
      </c>
      <c r="AB68" s="18">
        <f t="shared" si="42"/>
        <v>-2.4830617520222238</v>
      </c>
      <c r="AC68" s="18">
        <f t="shared" si="42"/>
        <v>-2.3795846368666682</v>
      </c>
      <c r="AD68" s="18">
        <f t="shared" si="42"/>
        <v>-2.2761075217111126</v>
      </c>
      <c r="AE68" s="18">
        <f t="shared" si="42"/>
        <v>-2.1726304065555571</v>
      </c>
      <c r="AF68" s="18">
        <f t="shared" si="42"/>
        <v>-2.0691532914000015</v>
      </c>
      <c r="AG68" s="18">
        <f t="shared" ref="AG68" si="43">AG33-AG65+AG66</f>
        <v>-1.9656761762444459</v>
      </c>
      <c r="AH68" s="18">
        <f t="shared" si="42"/>
        <v>-1.8621990610888903</v>
      </c>
      <c r="AI68" s="18">
        <f t="shared" si="42"/>
        <v>-1.7587219459333348</v>
      </c>
      <c r="AJ68" s="18">
        <f t="shared" si="42"/>
        <v>-1.6552448307777792</v>
      </c>
      <c r="AK68" s="18">
        <f t="shared" si="42"/>
        <v>-1.5517677156222236</v>
      </c>
      <c r="AL68" s="18">
        <f t="shared" ref="AL68" si="44">AL33-AL65+AL66</f>
        <v>-1.448290600466668</v>
      </c>
      <c r="AM68" s="18">
        <f t="shared" ref="AM68:BL68" si="45">AM33-AM65+AM66</f>
        <v>-1.3448134853111124</v>
      </c>
      <c r="AN68" s="18">
        <f t="shared" si="45"/>
        <v>-1.2413363701555569</v>
      </c>
      <c r="AO68" s="18">
        <f t="shared" si="45"/>
        <v>-1.1378592550000013</v>
      </c>
      <c r="AP68" s="18">
        <f t="shared" si="45"/>
        <v>-1.0343821398444457</v>
      </c>
      <c r="AQ68" s="18">
        <f t="shared" ref="AQ68" si="46">AQ33-AQ65+AQ66</f>
        <v>-0.93090502468889014</v>
      </c>
      <c r="AR68" s="18">
        <f t="shared" si="45"/>
        <v>-0.82742790953333456</v>
      </c>
      <c r="AS68" s="18">
        <f t="shared" si="45"/>
        <v>-0.72395079437777898</v>
      </c>
      <c r="AT68" s="18">
        <f t="shared" si="45"/>
        <v>-0.62047367922222341</v>
      </c>
      <c r="AU68" s="18">
        <f t="shared" si="45"/>
        <v>-0.51699656406666783</v>
      </c>
      <c r="AV68" s="18">
        <f t="shared" ref="AV68" si="47">AV33-AV65+AV66</f>
        <v>-0.41351944891111225</v>
      </c>
      <c r="AW68" s="18">
        <f t="shared" si="45"/>
        <v>-0.31004233375555668</v>
      </c>
      <c r="AX68" s="18">
        <f t="shared" si="45"/>
        <v>-0.20656521860000113</v>
      </c>
      <c r="AY68" s="18">
        <f t="shared" si="45"/>
        <v>-0.12390022998889001</v>
      </c>
      <c r="AZ68" s="18">
        <f t="shared" ref="AZ68" si="48">AZ33-AZ65+AZ66</f>
        <v>-6.1852862066667791E-2</v>
      </c>
      <c r="BA68" s="18">
        <f t="shared" si="45"/>
        <v>-2.0617620688890011E-2</v>
      </c>
      <c r="BB68" s="18">
        <f t="shared" si="45"/>
        <v>-1.1206313654810174E-15</v>
      </c>
      <c r="BC68" s="18">
        <f t="shared" si="45"/>
        <v>-1.1206313654810174E-15</v>
      </c>
      <c r="BD68" s="18">
        <f t="shared" si="45"/>
        <v>-1.1206313654810174E-15</v>
      </c>
      <c r="BE68" s="18">
        <f t="shared" ref="BE68" si="49">BE33-BE65+BE66</f>
        <v>-1.1206313654810174E-15</v>
      </c>
      <c r="BF68" s="18">
        <f t="shared" si="45"/>
        <v>-1.1206313654810174E-15</v>
      </c>
      <c r="BG68" s="18">
        <f t="shared" si="45"/>
        <v>-1.1206313654810174E-15</v>
      </c>
      <c r="BH68" s="18">
        <f t="shared" si="45"/>
        <v>-1.1206313654810174E-15</v>
      </c>
      <c r="BI68" s="18">
        <f t="shared" si="45"/>
        <v>-1.1206313654810174E-15</v>
      </c>
      <c r="BJ68" s="18">
        <f t="shared" ref="BJ68" si="50">BJ33-BJ65+BJ66</f>
        <v>-1.1206313654810174E-15</v>
      </c>
      <c r="BK68" s="18">
        <f t="shared" si="45"/>
        <v>-1.1206313654810174E-15</v>
      </c>
      <c r="BL68" s="18">
        <f t="shared" si="45"/>
        <v>-1.1206313654810174E-15</v>
      </c>
    </row>
    <row r="69" spans="1:64" ht="16.5" collapsed="1">
      <c r="A69" s="322"/>
      <c r="B69" s="1" t="s">
        <v>403</v>
      </c>
      <c r="C69" s="1" t="s">
        <v>404</v>
      </c>
      <c r="D69" s="1" t="s">
        <v>213</v>
      </c>
      <c r="E69" s="18">
        <f>AVERAGE(E66:E67)*'Fixed Data'!$E$8</f>
        <v>-1.3683149890520335E-2</v>
      </c>
      <c r="F69" s="18">
        <f>AVERAGE(F66:F67)*'Fixed Data'!$E$8</f>
        <v>-4.1029362580179668E-2</v>
      </c>
      <c r="G69" s="18">
        <f>AVERAGE(G66:G67)*'Fixed Data'!$E$8</f>
        <v>-6.7757275358300076E-2</v>
      </c>
      <c r="H69" s="18">
        <f>AVERAGE(H66:H67)*'Fixed Data'!$E$8</f>
        <v>-9.3874672132641709E-2</v>
      </c>
      <c r="I69" s="18">
        <f>AVERAGE(I66:I67)*'Fixed Data'!$E$8</f>
        <v>-0.11924588908992553</v>
      </c>
      <c r="J69" s="18">
        <f>AVERAGE(J66:J67)*'Fixed Data'!$E$8</f>
        <v>-0.13045031264895118</v>
      </c>
      <c r="K69" s="18">
        <f>AVERAGE(K66:K67)*'Fixed Data'!$E$8</f>
        <v>-0.12738115740505912</v>
      </c>
      <c r="L69" s="18">
        <f>AVERAGE(L66:L67)*'Fixed Data'!$E$8</f>
        <v>-0.124312002161167</v>
      </c>
      <c r="M69" s="18">
        <f>AVERAGE(M66:M67)*'Fixed Data'!$E$8</f>
        <v>-0.1212428469172749</v>
      </c>
      <c r="N69" s="18">
        <f>AVERAGE(N66:N67)*'Fixed Data'!$E$8</f>
        <v>-0.11817369167338279</v>
      </c>
      <c r="O69" s="18">
        <f>AVERAGE(O66:O67)*'Fixed Data'!$E$8</f>
        <v>-0.11510453642949069</v>
      </c>
      <c r="P69" s="18">
        <f>AVERAGE(P66:P67)*'Fixed Data'!$E$8</f>
        <v>-0.11203538118559857</v>
      </c>
      <c r="Q69" s="18">
        <f>AVERAGE(Q66:Q67)*'Fixed Data'!$E$8</f>
        <v>-0.10896622594170645</v>
      </c>
      <c r="R69" s="18">
        <f>AVERAGE(R66:R67)*'Fixed Data'!$E$8</f>
        <v>-0.10589707069781434</v>
      </c>
      <c r="S69" s="18">
        <f>AVERAGE(S66:S67)*'Fixed Data'!$E$8</f>
        <v>-0.10282791545392224</v>
      </c>
      <c r="T69" s="18">
        <f>AVERAGE(T66:T67)*'Fixed Data'!$E$8</f>
        <v>-9.975876021003012E-2</v>
      </c>
      <c r="U69" s="18">
        <f>AVERAGE(U66:U67)*'Fixed Data'!$E$8</f>
        <v>-9.6689604966138001E-2</v>
      </c>
      <c r="V69" s="18">
        <f>AVERAGE(V66:V67)*'Fixed Data'!$E$8</f>
        <v>-9.3620449722245896E-2</v>
      </c>
      <c r="W69" s="18">
        <f>AVERAGE(W66:W67)*'Fixed Data'!$E$8</f>
        <v>-9.0551294478353792E-2</v>
      </c>
      <c r="X69" s="18">
        <f>AVERAGE(X66:X67)*'Fixed Data'!$E$8</f>
        <v>-8.7482139234461673E-2</v>
      </c>
      <c r="Y69" s="18">
        <f>AVERAGE(Y66:Y67)*'Fixed Data'!$E$8</f>
        <v>-8.4412983990569554E-2</v>
      </c>
      <c r="Z69" s="18">
        <f>AVERAGE(Z66:Z67)*'Fixed Data'!$E$8</f>
        <v>-8.1343828746677449E-2</v>
      </c>
      <c r="AA69" s="18">
        <f>AVERAGE(AA66:AA67)*'Fixed Data'!$E$8</f>
        <v>-7.8274673502785344E-2</v>
      </c>
      <c r="AB69" s="18">
        <f>AVERAGE(AB66:AB67)*'Fixed Data'!$E$8</f>
        <v>-7.5205518258893211E-2</v>
      </c>
      <c r="AC69" s="18">
        <f>AVERAGE(AC66:AC67)*'Fixed Data'!$E$8</f>
        <v>-7.2136363015001106E-2</v>
      </c>
      <c r="AD69" s="18">
        <f>AVERAGE(AD66:AD67)*'Fixed Data'!$E$8</f>
        <v>-6.9067207771109002E-2</v>
      </c>
      <c r="AE69" s="18">
        <f>AVERAGE(AE66:AE67)*'Fixed Data'!$E$8</f>
        <v>-6.5998052527216883E-2</v>
      </c>
      <c r="AF69" s="18">
        <f>AVERAGE(AF66:AF67)*'Fixed Data'!$E$8</f>
        <v>-6.2928897283324764E-2</v>
      </c>
      <c r="AG69" s="18">
        <f>AVERAGE(AG66:AG67)*'Fixed Data'!$E$8</f>
        <v>-5.9859742039432659E-2</v>
      </c>
      <c r="AH69" s="18">
        <f>AVERAGE(AH66:AH67)*'Fixed Data'!$E$8</f>
        <v>-5.6790586795540547E-2</v>
      </c>
      <c r="AI69" s="18">
        <f>AVERAGE(AI66:AI67)*'Fixed Data'!$E$8</f>
        <v>-5.3721431551648435E-2</v>
      </c>
      <c r="AJ69" s="18">
        <f>AVERAGE(AJ66:AJ67)*'Fixed Data'!$E$8</f>
        <v>-5.0652276307756323E-2</v>
      </c>
      <c r="AK69" s="18">
        <f>AVERAGE(AK66:AK67)*'Fixed Data'!$E$8</f>
        <v>-4.7583121063864212E-2</v>
      </c>
      <c r="AL69" s="18">
        <f>AVERAGE(AL66:AL67)*'Fixed Data'!$E$8</f>
        <v>-4.4513965819972093E-2</v>
      </c>
      <c r="AM69" s="18">
        <f>AVERAGE(AM66:AM67)*'Fixed Data'!$E$8</f>
        <v>-4.1444810576079988E-2</v>
      </c>
      <c r="AN69" s="18">
        <f>AVERAGE(AN66:AN67)*'Fixed Data'!$E$8</f>
        <v>-3.8375655332187869E-2</v>
      </c>
      <c r="AO69" s="18">
        <f>AVERAGE(AO66:AO67)*'Fixed Data'!$E$8</f>
        <v>-3.5306500088295764E-2</v>
      </c>
      <c r="AP69" s="18">
        <f>AVERAGE(AP66:AP67)*'Fixed Data'!$E$8</f>
        <v>-3.2237344844403645E-2</v>
      </c>
      <c r="AQ69" s="18">
        <f>AVERAGE(AQ66:AQ67)*'Fixed Data'!$E$8</f>
        <v>-2.916818960051154E-2</v>
      </c>
      <c r="AR69" s="18">
        <f>AVERAGE(AR66:AR67)*'Fixed Data'!$E$8</f>
        <v>-2.6099034356619425E-2</v>
      </c>
      <c r="AS69" s="18">
        <f>AVERAGE(AS66:AS67)*'Fixed Data'!$E$8</f>
        <v>-2.302987911272731E-2</v>
      </c>
      <c r="AT69" s="18">
        <f>AVERAGE(AT66:AT67)*'Fixed Data'!$E$8</f>
        <v>-1.9960723868835198E-2</v>
      </c>
      <c r="AU69" s="18">
        <f>AVERAGE(AU66:AU67)*'Fixed Data'!$E$8</f>
        <v>-1.6891568624943086E-2</v>
      </c>
      <c r="AV69" s="18">
        <f>AVERAGE(AV66:AV67)*'Fixed Data'!$E$8</f>
        <v>-1.3822413381050976E-2</v>
      </c>
      <c r="AW69" s="18">
        <f>AVERAGE(AW66:AW67)*'Fixed Data'!$E$8</f>
        <v>-1.0753258137158864E-2</v>
      </c>
      <c r="AX69" s="18">
        <f>AVERAGE(AX66:AX67)*'Fixed Data'!$E$8</f>
        <v>-7.6841028932667513E-3</v>
      </c>
      <c r="AY69" s="18">
        <f>AVERAGE(AY66:AY67)*'Fixed Data'!$E$8</f>
        <v>-4.9190176469417583E-3</v>
      </c>
      <c r="AZ69" s="18">
        <f>AVERAGE(AZ66:AZ67)*'Fixed Data'!$E$8</f>
        <v>-2.7683831269995746E-3</v>
      </c>
      <c r="BA69" s="18">
        <f>AVERAGE(BA66:BA67)*'Fixed Data'!$E$8</f>
        <v>-1.2321137959922877E-3</v>
      </c>
      <c r="BB69" s="18">
        <f>AVERAGE(BB66:BB67)*'Fixed Data'!$E$8</f>
        <v>-3.1029519136781107E-4</v>
      </c>
      <c r="BC69" s="18">
        <f>AVERAGE(BC66:BC67)*'Fixed Data'!$E$8</f>
        <v>-3.3238186304920248E-17</v>
      </c>
      <c r="BD69" s="18">
        <f>AVERAGE(BD66:BD67)*'Fixed Data'!$E$8</f>
        <v>-3.3238186304920248E-17</v>
      </c>
      <c r="BE69" s="18">
        <f>AVERAGE(BE66:BE67)*'Fixed Data'!$E$8</f>
        <v>-3.3238186304920248E-17</v>
      </c>
      <c r="BF69" s="18">
        <f>AVERAGE(BF66:BF67)*'Fixed Data'!$E$8</f>
        <v>-3.3238186304920248E-17</v>
      </c>
      <c r="BG69" s="18">
        <f>AVERAGE(BG66:BG67)*'Fixed Data'!$E$8</f>
        <v>-3.3238186304920248E-17</v>
      </c>
      <c r="BH69" s="18">
        <f>AVERAGE(BH66:BH67)*'Fixed Data'!$E$8</f>
        <v>-3.3238186304920248E-17</v>
      </c>
      <c r="BI69" s="18">
        <f>AVERAGE(BI66:BI67)*'Fixed Data'!$E$8</f>
        <v>-3.3238186304920248E-17</v>
      </c>
      <c r="BJ69" s="18">
        <f>AVERAGE(BJ66:BJ67)*'Fixed Data'!$E$8</f>
        <v>-3.3238186304920248E-17</v>
      </c>
      <c r="BK69" s="18">
        <f>AVERAGE(BK66:BK67)*'Fixed Data'!$E$8</f>
        <v>-3.3238186304920248E-17</v>
      </c>
      <c r="BL69" s="18">
        <f>AVERAGE(BL66:BL67)*'Fixed Data'!$E$8</f>
        <v>-3.3238186304920248E-17</v>
      </c>
    </row>
    <row r="70" spans="1:64" ht="16.5" thickBot="1">
      <c r="A70" s="321"/>
      <c r="B70" s="8" t="s">
        <v>405</v>
      </c>
      <c r="C70" s="8" t="s">
        <v>406</v>
      </c>
      <c r="D70" s="8" t="s">
        <v>213</v>
      </c>
      <c r="E70" s="29">
        <f t="shared" ref="E70:AL70" si="51">E34+E65+E69</f>
        <v>-0.51797698539052028</v>
      </c>
      <c r="F70" s="29">
        <f t="shared" si="51"/>
        <v>-0.56142229812462396</v>
      </c>
      <c r="G70" s="29">
        <f t="shared" si="51"/>
        <v>-0.61348085809163344</v>
      </c>
      <c r="H70" s="29">
        <f t="shared" si="51"/>
        <v>-0.65569735491041936</v>
      </c>
      <c r="I70" s="29">
        <f t="shared" si="51"/>
        <v>-0.70168619255659204</v>
      </c>
      <c r="J70" s="29">
        <f t="shared" si="51"/>
        <v>-0.23392742780450673</v>
      </c>
      <c r="K70" s="29">
        <f t="shared" si="51"/>
        <v>-0.23085827256061467</v>
      </c>
      <c r="L70" s="29">
        <f t="shared" si="51"/>
        <v>-0.22778911731672255</v>
      </c>
      <c r="M70" s="29">
        <f t="shared" si="51"/>
        <v>-0.22471996207283046</v>
      </c>
      <c r="N70" s="29">
        <f t="shared" si="51"/>
        <v>-0.22165080682893834</v>
      </c>
      <c r="O70" s="29">
        <f t="shared" si="51"/>
        <v>-0.21858165158504622</v>
      </c>
      <c r="P70" s="29">
        <f t="shared" si="51"/>
        <v>-0.2155124963411541</v>
      </c>
      <c r="Q70" s="29">
        <f t="shared" si="51"/>
        <v>-0.21244334109726198</v>
      </c>
      <c r="R70" s="29">
        <f t="shared" si="51"/>
        <v>-0.20937418585336989</v>
      </c>
      <c r="S70" s="29">
        <f t="shared" si="51"/>
        <v>-0.2063050306094778</v>
      </c>
      <c r="T70" s="29">
        <f t="shared" si="51"/>
        <v>-0.20323587536558568</v>
      </c>
      <c r="U70" s="29">
        <f t="shared" si="51"/>
        <v>-0.20016672012169356</v>
      </c>
      <c r="V70" s="29">
        <f t="shared" si="51"/>
        <v>-0.19709756487780145</v>
      </c>
      <c r="W70" s="29">
        <f t="shared" si="51"/>
        <v>-0.19402840963390933</v>
      </c>
      <c r="X70" s="29">
        <f t="shared" si="51"/>
        <v>-0.19095925439001721</v>
      </c>
      <c r="Y70" s="29">
        <f t="shared" si="51"/>
        <v>-0.18789009914612509</v>
      </c>
      <c r="Z70" s="29">
        <f t="shared" si="51"/>
        <v>-0.184820943902233</v>
      </c>
      <c r="AA70" s="29">
        <f t="shared" si="51"/>
        <v>-0.18175178865834091</v>
      </c>
      <c r="AB70" s="29">
        <f t="shared" si="51"/>
        <v>-0.17868263341444876</v>
      </c>
      <c r="AC70" s="29">
        <f t="shared" si="51"/>
        <v>-0.17561347817055667</v>
      </c>
      <c r="AD70" s="29">
        <f t="shared" si="51"/>
        <v>-0.17254432292666455</v>
      </c>
      <c r="AE70" s="29">
        <f t="shared" si="51"/>
        <v>-0.16947516768277243</v>
      </c>
      <c r="AF70" s="29">
        <f t="shared" si="51"/>
        <v>-0.16640601243888031</v>
      </c>
      <c r="AG70" s="29">
        <f t="shared" ref="AG70" si="52">AG34+AG65+AG69</f>
        <v>-0.16333685719498819</v>
      </c>
      <c r="AH70" s="29">
        <f t="shared" si="51"/>
        <v>-0.1602677019510961</v>
      </c>
      <c r="AI70" s="29">
        <f t="shared" si="51"/>
        <v>-0.15719854670720398</v>
      </c>
      <c r="AJ70" s="29">
        <f t="shared" si="51"/>
        <v>-0.15412939146331187</v>
      </c>
      <c r="AK70" s="29">
        <f t="shared" si="51"/>
        <v>-0.15106023621941977</v>
      </c>
      <c r="AL70" s="29">
        <f t="shared" si="51"/>
        <v>-0.14799108097552766</v>
      </c>
      <c r="AM70" s="29">
        <f t="shared" ref="AM70:BL70" si="53">AM34+AM65+AM69</f>
        <v>-0.14492192573163554</v>
      </c>
      <c r="AN70" s="29">
        <f t="shared" si="53"/>
        <v>-0.14185277048774342</v>
      </c>
      <c r="AO70" s="29">
        <f t="shared" si="53"/>
        <v>-0.1387836152438513</v>
      </c>
      <c r="AP70" s="29">
        <f t="shared" si="53"/>
        <v>-0.13571445999995918</v>
      </c>
      <c r="AQ70" s="29">
        <f t="shared" ref="AQ70" si="54">AQ34+AQ65+AQ69</f>
        <v>-0.13264530475606709</v>
      </c>
      <c r="AR70" s="29">
        <f t="shared" si="53"/>
        <v>-0.12957614951217497</v>
      </c>
      <c r="AS70" s="29">
        <f t="shared" si="53"/>
        <v>-0.12650699426828285</v>
      </c>
      <c r="AT70" s="29">
        <f t="shared" si="53"/>
        <v>-0.12343783902439075</v>
      </c>
      <c r="AU70" s="29">
        <f t="shared" si="53"/>
        <v>-0.12036868378049864</v>
      </c>
      <c r="AV70" s="29">
        <f t="shared" si="53"/>
        <v>-0.11729952853660652</v>
      </c>
      <c r="AW70" s="29">
        <f t="shared" si="53"/>
        <v>-0.11423037329271442</v>
      </c>
      <c r="AX70" s="29">
        <f t="shared" si="53"/>
        <v>-0.1111612180488223</v>
      </c>
      <c r="AY70" s="29">
        <f t="shared" si="53"/>
        <v>-8.7584006258052877E-2</v>
      </c>
      <c r="AZ70" s="29">
        <f t="shared" si="53"/>
        <v>-6.4815751049221798E-2</v>
      </c>
      <c r="BA70" s="29">
        <f t="shared" si="53"/>
        <v>-4.2467355173770066E-2</v>
      </c>
      <c r="BB70" s="29">
        <f t="shared" si="53"/>
        <v>-2.0927915880256703E-2</v>
      </c>
      <c r="BC70" s="29">
        <f t="shared" si="53"/>
        <v>-3.3238186304920248E-17</v>
      </c>
      <c r="BD70" s="29">
        <f t="shared" si="53"/>
        <v>-3.3238186304920248E-17</v>
      </c>
      <c r="BE70" s="29">
        <f t="shared" ref="BE70" si="55">BE34+BE65+BE69</f>
        <v>-3.3238186304920248E-17</v>
      </c>
      <c r="BF70" s="29">
        <f t="shared" si="53"/>
        <v>-3.3238186304920248E-17</v>
      </c>
      <c r="BG70" s="29">
        <f t="shared" si="53"/>
        <v>-3.3238186304920248E-17</v>
      </c>
      <c r="BH70" s="29">
        <f t="shared" si="53"/>
        <v>-3.3238186304920248E-17</v>
      </c>
      <c r="BI70" s="29">
        <f t="shared" si="53"/>
        <v>-3.3238186304920248E-17</v>
      </c>
      <c r="BJ70" s="29">
        <f t="shared" ref="BJ70" si="56">BJ34+BJ65+BJ69</f>
        <v>-3.3238186304920248E-17</v>
      </c>
      <c r="BK70" s="29">
        <f t="shared" si="53"/>
        <v>-3.3238186304920248E-17</v>
      </c>
      <c r="BL70" s="29">
        <f t="shared" si="53"/>
        <v>-3.3238186304920248E-17</v>
      </c>
    </row>
    <row r="71" spans="1:64" ht="12.75" customHeight="1">
      <c r="A71" s="356" t="s">
        <v>407</v>
      </c>
      <c r="B71" s="1" t="s">
        <v>111</v>
      </c>
      <c r="D71" s="1" t="s">
        <v>213</v>
      </c>
      <c r="E71" s="18">
        <f>'Fixed Data'!$K$8*E92/1000000</f>
        <v>0</v>
      </c>
      <c r="F71" s="18">
        <f>'Fixed Data'!$K$8*F92/1000000</f>
        <v>1.473301665434474E-2</v>
      </c>
      <c r="G71" s="18">
        <f>'Fixed Data'!$K$8*G92/1000000</f>
        <v>2.9328341564256351E-2</v>
      </c>
      <c r="H71" s="18">
        <f>'Fixed Data'!$K$8*H92/1000000</f>
        <v>4.4061358218601097E-2</v>
      </c>
      <c r="I71" s="18">
        <f>'Fixed Data'!$K$8*I92/1000000</f>
        <v>5.8656683128512702E-2</v>
      </c>
      <c r="J71" s="18">
        <f>'Fixed Data'!$K$8*J92/1000000</f>
        <v>7.3252008038424313E-2</v>
      </c>
      <c r="K71" s="18">
        <f>'Fixed Data'!$K$8*K92/1000000</f>
        <v>7.3252008038424313E-2</v>
      </c>
      <c r="L71" s="18">
        <f>'Fixed Data'!$K$8*L92/1000000</f>
        <v>7.3252008038424313E-2</v>
      </c>
      <c r="M71" s="18">
        <f>'Fixed Data'!$K$8*M92/1000000</f>
        <v>7.3252008038424313E-2</v>
      </c>
      <c r="N71" s="18">
        <f>'Fixed Data'!$K$8*N92/1000000</f>
        <v>7.3252008038424313E-2</v>
      </c>
      <c r="O71" s="18">
        <f>'Fixed Data'!$K$8*O92/1000000</f>
        <v>7.3252008038424313E-2</v>
      </c>
      <c r="P71" s="18">
        <f>'Fixed Data'!$K$8*P92/1000000</f>
        <v>7.3252008038424313E-2</v>
      </c>
      <c r="Q71" s="18">
        <f>'Fixed Data'!$K$8*Q92/1000000</f>
        <v>7.3252008038424313E-2</v>
      </c>
      <c r="R71" s="18">
        <f>'Fixed Data'!$K$8*R92/1000000</f>
        <v>7.3252008038424313E-2</v>
      </c>
      <c r="S71" s="18">
        <f>'Fixed Data'!$K$8*S92/1000000</f>
        <v>7.3252008038424313E-2</v>
      </c>
      <c r="T71" s="18">
        <f>'Fixed Data'!$K$8*T92/1000000</f>
        <v>7.3252008038424313E-2</v>
      </c>
      <c r="U71" s="18">
        <f>'Fixed Data'!$K$8*U92/1000000</f>
        <v>7.3252008038424313E-2</v>
      </c>
      <c r="V71" s="18">
        <f>'Fixed Data'!$K$8*V92/1000000</f>
        <v>7.3252008038424313E-2</v>
      </c>
      <c r="W71" s="18">
        <f>'Fixed Data'!$K$8*W92/1000000</f>
        <v>7.3252008038424313E-2</v>
      </c>
      <c r="X71" s="18">
        <f>'Fixed Data'!$K$8*X92/1000000</f>
        <v>7.3252008038424313E-2</v>
      </c>
      <c r="Y71" s="18">
        <f>'Fixed Data'!$K$8*Y92/1000000</f>
        <v>7.3252008038424313E-2</v>
      </c>
      <c r="Z71" s="18">
        <f>'Fixed Data'!$K$8*Z92/1000000</f>
        <v>7.3252008038424313E-2</v>
      </c>
      <c r="AA71" s="18">
        <f>'Fixed Data'!$K$8*AA92/1000000</f>
        <v>7.3252008038424313E-2</v>
      </c>
      <c r="AB71" s="18">
        <f>'Fixed Data'!$K$8*AB92/1000000</f>
        <v>7.3252008038424313E-2</v>
      </c>
      <c r="AC71" s="18">
        <f>'Fixed Data'!$K$8*AC92/1000000</f>
        <v>7.3252008038424313E-2</v>
      </c>
      <c r="AD71" s="18">
        <f>'Fixed Data'!$K$8*AD92/1000000</f>
        <v>7.3252008038424313E-2</v>
      </c>
      <c r="AE71" s="18">
        <f>'Fixed Data'!$K$8*AE92/1000000</f>
        <v>7.3252008038424313E-2</v>
      </c>
      <c r="AF71" s="18">
        <f>'Fixed Data'!$K$8*AF92/1000000</f>
        <v>7.3252008038424313E-2</v>
      </c>
      <c r="AG71" s="18">
        <f>'Fixed Data'!$K$8*AG92/1000000</f>
        <v>7.3252008038424313E-2</v>
      </c>
      <c r="AH71" s="18">
        <f>'Fixed Data'!$K$8*AH92/1000000</f>
        <v>7.3252008038424313E-2</v>
      </c>
      <c r="AI71" s="18">
        <f>'Fixed Data'!$K$8*AI92/1000000</f>
        <v>7.3252008038424313E-2</v>
      </c>
      <c r="AJ71" s="18">
        <f>'Fixed Data'!$K$8*AJ92/1000000</f>
        <v>7.3252008038424313E-2</v>
      </c>
      <c r="AK71" s="18">
        <f>'Fixed Data'!$K$8*AK92/1000000</f>
        <v>7.3252008038424313E-2</v>
      </c>
      <c r="AL71" s="18">
        <f>'Fixed Data'!$K$8*AL92/1000000</f>
        <v>7.3252008038424313E-2</v>
      </c>
      <c r="AM71" s="18">
        <f>'Fixed Data'!$K$8*AM92/1000000</f>
        <v>7.3252008038424313E-2</v>
      </c>
      <c r="AN71" s="18">
        <f>'Fixed Data'!$K$8*AN92/1000000</f>
        <v>7.3252008038424313E-2</v>
      </c>
      <c r="AO71" s="18">
        <f>'Fixed Data'!$K$8*AO92/1000000</f>
        <v>7.3252008038424313E-2</v>
      </c>
      <c r="AP71" s="18">
        <f>'Fixed Data'!$K$8*AP92/1000000</f>
        <v>7.3252008038424313E-2</v>
      </c>
      <c r="AQ71" s="18">
        <f>'Fixed Data'!$K$8*AQ92/1000000</f>
        <v>7.3252008038424313E-2</v>
      </c>
      <c r="AR71" s="18">
        <f>'Fixed Data'!$K$8*AR92/1000000</f>
        <v>7.3252008038424313E-2</v>
      </c>
      <c r="AS71" s="18">
        <f>'Fixed Data'!$K$8*AS92/1000000</f>
        <v>7.3252008038424313E-2</v>
      </c>
      <c r="AT71" s="18">
        <f>'Fixed Data'!$K$8*AT92/1000000</f>
        <v>7.3252008038424313E-2</v>
      </c>
      <c r="AU71" s="18">
        <f>'Fixed Data'!$K$8*AU92/1000000</f>
        <v>7.3252008038424313E-2</v>
      </c>
      <c r="AV71" s="18">
        <f>'Fixed Data'!$K$8*AV92/1000000</f>
        <v>7.3252008038424313E-2</v>
      </c>
      <c r="AW71" s="18">
        <f>'Fixed Data'!$K$8*AW92/1000000</f>
        <v>7.3252008038424313E-2</v>
      </c>
      <c r="AX71" s="18">
        <f>'Fixed Data'!$K$8*AX92/1000000</f>
        <v>7.3252008038424313E-2</v>
      </c>
      <c r="AY71" s="18">
        <f>'Fixed Data'!$K$8*AY92/1000000</f>
        <v>7.3252008038424313E-2</v>
      </c>
      <c r="AZ71" s="18">
        <f>'Fixed Data'!$K$8*AZ92/1000000</f>
        <v>7.3252008038424313E-2</v>
      </c>
      <c r="BA71" s="18">
        <f>'Fixed Data'!$K$8*BA92/1000000</f>
        <v>7.3252008038424313E-2</v>
      </c>
      <c r="BB71" s="18">
        <f>'Fixed Data'!$K$8*BB92/1000000</f>
        <v>7.3252008038424313E-2</v>
      </c>
      <c r="BC71" s="18">
        <f>'Fixed Data'!$K$8*BC92/1000000</f>
        <v>7.3252008038424313E-2</v>
      </c>
      <c r="BD71" s="18">
        <f>'Fixed Data'!$K$8*BD92/1000000</f>
        <v>7.3252008038424313E-2</v>
      </c>
      <c r="BE71" s="18">
        <f>'Fixed Data'!$K$8*BE92/1000000</f>
        <v>7.3252008038424313E-2</v>
      </c>
      <c r="BF71" s="18">
        <f>'Fixed Data'!$K$8*BF92/1000000</f>
        <v>0</v>
      </c>
      <c r="BG71" s="18">
        <f>'Fixed Data'!$K$8*BG92/1000000</f>
        <v>0</v>
      </c>
      <c r="BH71" s="18">
        <f>'Fixed Data'!$K$8*BH92/1000000</f>
        <v>0</v>
      </c>
      <c r="BI71" s="18">
        <f>'Fixed Data'!$K$8*BI92/1000000</f>
        <v>0</v>
      </c>
      <c r="BJ71" s="18">
        <f>'Fixed Data'!$K$8*BJ92/1000000</f>
        <v>0</v>
      </c>
      <c r="BK71" s="18">
        <f>'Fixed Data'!$K$8*BK92/1000000</f>
        <v>0</v>
      </c>
      <c r="BL71" s="18">
        <f>'Fixed Data'!$K$8*BL92/1000000</f>
        <v>0</v>
      </c>
    </row>
    <row r="72" spans="1:64" ht="15" customHeight="1">
      <c r="A72" s="357"/>
      <c r="B72" s="1" t="s">
        <v>218</v>
      </c>
      <c r="D72" s="1" t="s">
        <v>213</v>
      </c>
      <c r="E72" s="18">
        <f>E93*'Fixed Data'!H$21/1000000</f>
        <v>0</v>
      </c>
      <c r="F72" s="18">
        <f>F93*'Fixed Data'!I$21/1000000</f>
        <v>2.8226714176298349E-3</v>
      </c>
      <c r="G72" s="18">
        <f>G93*'Fixed Data'!J$21/1000000</f>
        <v>6.1694543943752907E-3</v>
      </c>
      <c r="H72" s="18">
        <f>H93*'Fixed Data'!K$21/1000000</f>
        <v>1.0004435273808586E-2</v>
      </c>
      <c r="I72" s="18">
        <f>I93*'Fixed Data'!L$21/1000000</f>
        <v>1.4176412465626988E-2</v>
      </c>
      <c r="J72" s="18">
        <f>J93*'Fixed Data'!M$21/1000000</f>
        <v>1.8623662571306872E-2</v>
      </c>
      <c r="K72" s="18">
        <f>K93*'Fixed Data'!N$21/1000000</f>
        <v>2.1494600536516729E-2</v>
      </c>
      <c r="L72" s="18">
        <f>L93*'Fixed Data'!O$21/1000000</f>
        <v>2.2528206366895717E-2</v>
      </c>
      <c r="M72" s="18">
        <f>M93*'Fixed Data'!P$21/1000000</f>
        <v>2.3080847115853412E-2</v>
      </c>
      <c r="N72" s="18">
        <f>N93*'Fixed Data'!Q$21/1000000</f>
        <v>2.3723179387422508E-2</v>
      </c>
      <c r="O72" s="18">
        <f>O93*'Fixed Data'!R$21/1000000</f>
        <v>2.3913529804148799E-2</v>
      </c>
      <c r="P72" s="18">
        <f>P93*'Fixed Data'!S$21/1000000</f>
        <v>2.4164588516908E-2</v>
      </c>
      <c r="Q72" s="18">
        <f>Q93*'Fixed Data'!T$21/1000000</f>
        <v>2.3992648601402905E-2</v>
      </c>
      <c r="R72" s="18">
        <f>R93*'Fixed Data'!U$21/1000000</f>
        <v>2.3852433755352197E-2</v>
      </c>
      <c r="S72" s="18">
        <f>S93*'Fixed Data'!V$21/1000000</f>
        <v>2.3318203507615726E-2</v>
      </c>
      <c r="T72" s="18">
        <f>T93*'Fixed Data'!W$21/1000000</f>
        <v>2.2786715102755119E-2</v>
      </c>
      <c r="U72" s="18">
        <f>U93*'Fixed Data'!X$21/1000000</f>
        <v>2.1890194522787253E-2</v>
      </c>
      <c r="V72" s="18">
        <f>V93*'Fixed Data'!Y$21/1000000</f>
        <v>2.0967432559116747E-2</v>
      </c>
      <c r="W72" s="18">
        <f>W93*'Fixed Data'!Z$21/1000000</f>
        <v>1.9708621646917487E-2</v>
      </c>
      <c r="X72" s="18">
        <f>X93*'Fixed Data'!AA$21/1000000</f>
        <v>1.8394586124437087E-2</v>
      </c>
      <c r="Y72" s="18">
        <f>Y93*'Fixed Data'!AB$21/1000000</f>
        <v>1.6773484880006434E-2</v>
      </c>
      <c r="Z72" s="18">
        <f>Z93*'Fixed Data'!AC$21/1000000</f>
        <v>1.5068175798716126E-2</v>
      </c>
      <c r="AA72" s="18">
        <f>AA93*'Fixed Data'!AD$21/1000000</f>
        <v>1.3084784222054089E-2</v>
      </c>
      <c r="AB72" s="18">
        <f>AB93*'Fixed Data'!AE$21/1000000</f>
        <v>1.0988201581953879E-2</v>
      </c>
      <c r="AC72" s="18">
        <f>AC93*'Fixed Data'!AF$21/1000000</f>
        <v>8.6425196730604524E-3</v>
      </c>
      <c r="AD72" s="18">
        <f>AD93*'Fixed Data'!AG$21/1000000</f>
        <v>6.1546634741503443E-3</v>
      </c>
      <c r="AE72" s="18">
        <f>AE93*'Fixed Data'!AH$21/1000000</f>
        <v>3.446691233025467E-3</v>
      </c>
      <c r="AF72" s="18">
        <f>AF93*'Fixed Data'!AI$21/1000000</f>
        <v>3.5673254261813581E-3</v>
      </c>
      <c r="AG72" s="18">
        <f>AG93*'Fixed Data'!AJ$21/1000000</f>
        <v>3.6879596193372501E-3</v>
      </c>
      <c r="AH72" s="18">
        <f>AH93*'Fixed Data'!AJ$21/1000000</f>
        <v>3.6879596193372501E-3</v>
      </c>
      <c r="AI72" s="18">
        <f>AI93*'Fixed Data'!AK$21/1000000</f>
        <v>3.8085938124931408E-3</v>
      </c>
      <c r="AJ72" s="18">
        <f>AJ93*'Fixed Data'!AL$21/1000000</f>
        <v>3.9292280056490323E-3</v>
      </c>
      <c r="AK72" s="18">
        <f>AK93*'Fixed Data'!AM$21/1000000</f>
        <v>4.0326287426397968E-3</v>
      </c>
      <c r="AL72" s="18">
        <f>AL93*'Fixed Data'!AN$21/1000000</f>
        <v>4.1532629357956888E-3</v>
      </c>
      <c r="AM72" s="18">
        <f>AM93*'Fixed Data'!AN$21/1000000</f>
        <v>4.1532629357956888E-3</v>
      </c>
      <c r="AN72" s="18">
        <f>AN93*'Fixed Data'!AO$21/1000000</f>
        <v>4.273897128951579E-3</v>
      </c>
      <c r="AO72" s="18">
        <f>AO93*'Fixed Data'!AP$21/1000000</f>
        <v>4.3772978659423435E-3</v>
      </c>
      <c r="AP72" s="18">
        <f>AP93*'Fixed Data'!AQ$21/1000000</f>
        <v>4.4806986029331071E-3</v>
      </c>
      <c r="AQ72" s="18">
        <f>AQ93*'Fixed Data'!AR$21/1000000</f>
        <v>4.5840993399238724E-3</v>
      </c>
      <c r="AR72" s="18">
        <f>AR93*'Fixed Data'!AR$21/1000000</f>
        <v>4.5840993399238724E-3</v>
      </c>
      <c r="AS72" s="18">
        <f>AS93*'Fixed Data'!AS$21/1000000</f>
        <v>4.6702666207495075E-3</v>
      </c>
      <c r="AT72" s="18">
        <f>AT93*'Fixed Data'!AT$21/1000000</f>
        <v>4.7564339015751444E-3</v>
      </c>
      <c r="AU72" s="18">
        <f>AU93*'Fixed Data'!AU$21/1000000</f>
        <v>4.8253677262356546E-3</v>
      </c>
      <c r="AV72" s="18">
        <f>AV93*'Fixed Data'!AV$21/1000000</f>
        <v>4.8943015508961631E-3</v>
      </c>
      <c r="AW72" s="18">
        <f>AW93*'Fixed Data'!AV$21/1000000</f>
        <v>4.8943015508961631E-3</v>
      </c>
      <c r="AX72" s="18">
        <f>AX93*'Fixed Data'!AW$21/1000000</f>
        <v>4.9632353755566724E-3</v>
      </c>
      <c r="AY72" s="18">
        <f>AY93*'Fixed Data'!AX$21/1000000</f>
        <v>5.0149357440520542E-3</v>
      </c>
      <c r="AZ72" s="18">
        <f>AZ93*'Fixed Data'!AY$21/1000000</f>
        <v>5.0666361125474377E-3</v>
      </c>
      <c r="BA72" s="18">
        <f>BA93*'Fixed Data'!AY$21/1000000</f>
        <v>5.0666361125474377E-3</v>
      </c>
      <c r="BB72" s="18">
        <f>BB93*'Fixed Data'!AZ$21/1000000</f>
        <v>5.1183364810428187E-3</v>
      </c>
      <c r="BC72" s="18">
        <f>BC93*'Fixed Data'!BA$21/1000000</f>
        <v>5.1528033933730738E-3</v>
      </c>
      <c r="BD72" s="18">
        <f>BD93*'Fixed Data'!BB$21/1000000</f>
        <v>5.187270305703328E-3</v>
      </c>
      <c r="BE72" s="18">
        <f>BE93*'Fixed Data'!BC$21/1000000</f>
        <v>5.2217372180335822E-3</v>
      </c>
      <c r="BF72" s="18">
        <f>BF93*'Fixed Data'!BC$21/1000000</f>
        <v>0</v>
      </c>
      <c r="BG72" s="18">
        <f>BG93*'Fixed Data'!BD$21/1000000</f>
        <v>0</v>
      </c>
      <c r="BH72" s="18">
        <f>BH93*'Fixed Data'!BE$21/1000000</f>
        <v>0</v>
      </c>
      <c r="BI72" s="18">
        <f>BI93*'Fixed Data'!BF$21/1000000</f>
        <v>0</v>
      </c>
      <c r="BJ72" s="18">
        <f>BJ93*'Fixed Data'!BG$21/1000000</f>
        <v>0</v>
      </c>
      <c r="BK72" s="18">
        <f>BK93*'Fixed Data'!BG$21/1000000</f>
        <v>0</v>
      </c>
      <c r="BL72" s="18">
        <f>BL93*'Fixed Data'!BH$21/1000000</f>
        <v>0</v>
      </c>
    </row>
    <row r="73" spans="1:64" ht="15" customHeight="1">
      <c r="A73" s="357"/>
      <c r="B73" s="1" t="s">
        <v>219</v>
      </c>
      <c r="D73" s="1" t="s">
        <v>213</v>
      </c>
      <c r="E73" s="41">
        <f>'Fixed Data'!$K$10*E$94/1000000</f>
        <v>0</v>
      </c>
      <c r="F73" s="41">
        <f>'Fixed Data'!$K$10*F$94/1000000</f>
        <v>3.3068393369546325E-4</v>
      </c>
      <c r="G73" s="41">
        <f>'Fixed Data'!$K$10*G$94/1000000</f>
        <v>6.5827736333769736E-4</v>
      </c>
      <c r="H73" s="41">
        <f>'Fixed Data'!$K$10*H$94/1000000</f>
        <v>9.8896129703316044E-4</v>
      </c>
      <c r="I73" s="41">
        <f>'Fixed Data'!$K$10*I$94/1000000</f>
        <v>1.3165547266753949E-3</v>
      </c>
      <c r="J73" s="41">
        <f>'Fixed Data'!$K$10*J$94/1000000</f>
        <v>1.6441481563176292E-3</v>
      </c>
      <c r="K73" s="41">
        <f>'Fixed Data'!$K$10*K$94/1000000</f>
        <v>1.5619407485017475E-3</v>
      </c>
      <c r="L73" s="41">
        <f>'Fixed Data'!$K$10*L$94/1000000</f>
        <v>1.4838437110766601E-3</v>
      </c>
      <c r="M73" s="41">
        <f>'Fixed Data'!$K$10*M$94/1000000</f>
        <v>1.4096515255228271E-3</v>
      </c>
      <c r="N73" s="41">
        <f>'Fixed Data'!$K$10*N$94/1000000</f>
        <v>1.3391689492466858E-3</v>
      </c>
      <c r="O73" s="41">
        <f>'Fixed Data'!$K$10*O$94/1000000</f>
        <v>1.2722105017843512E-3</v>
      </c>
      <c r="P73" s="41">
        <f>'Fixed Data'!$K$10*P$94/1000000</f>
        <v>1.2085999766951337E-3</v>
      </c>
      <c r="Q73" s="41">
        <f>'Fixed Data'!$K$10*Q$94/1000000</f>
        <v>1.148169977860377E-3</v>
      </c>
      <c r="R73" s="41">
        <f>'Fixed Data'!$K$10*R$94/1000000</f>
        <v>1.090761478967358E-3</v>
      </c>
      <c r="S73" s="41">
        <f>'Fixed Data'!$K$10*S$94/1000000</f>
        <v>1.0362234050189899E-3</v>
      </c>
      <c r="T73" s="41">
        <f>'Fixed Data'!$K$10*T$94/1000000</f>
        <v>9.8441223476804034E-4</v>
      </c>
      <c r="U73" s="41">
        <f>'Fixed Data'!$K$10*U$94/1000000</f>
        <v>9.3519162302963834E-4</v>
      </c>
      <c r="V73" s="41">
        <f>'Fixed Data'!$K$10*V$94/1000000</f>
        <v>8.8843204187815641E-4</v>
      </c>
      <c r="W73" s="41">
        <f>'Fixed Data'!$K$10*W$94/1000000</f>
        <v>8.4401043978424859E-4</v>
      </c>
      <c r="X73" s="41">
        <f>'Fixed Data'!$K$10*X$94/1000000</f>
        <v>8.0180991779503605E-4</v>
      </c>
      <c r="Y73" s="41">
        <f>'Fixed Data'!$K$10*Y$94/1000000</f>
        <v>7.6171942190528437E-4</v>
      </c>
      <c r="Z73" s="41">
        <f>'Fixed Data'!$K$10*Z$94/1000000</f>
        <v>7.2363345081001996E-4</v>
      </c>
      <c r="AA73" s="41">
        <f>'Fixed Data'!$K$10*AA$94/1000000</f>
        <v>6.8745177826951898E-4</v>
      </c>
      <c r="AB73" s="41">
        <f>'Fixed Data'!$K$10*AB$94/1000000</f>
        <v>6.5307918935604288E-4</v>
      </c>
      <c r="AC73" s="41">
        <f>'Fixed Data'!$K$10*AC$94/1000000</f>
        <v>6.2042522988824079E-4</v>
      </c>
      <c r="AD73" s="41">
        <f>'Fixed Data'!$K$10*AD$94/1000000</f>
        <v>5.8940396839382884E-4</v>
      </c>
      <c r="AE73" s="41">
        <f>'Fixed Data'!$K$10*AE$94/1000000</f>
        <v>5.5993376997413738E-4</v>
      </c>
      <c r="AF73" s="41">
        <f>'Fixed Data'!$K$10*AF$94/1000000</f>
        <v>5.3193708147543047E-4</v>
      </c>
      <c r="AG73" s="41">
        <f>'Fixed Data'!$K$10*AG$94/1000000</f>
        <v>5.0534022740165887E-4</v>
      </c>
      <c r="AH73" s="41">
        <f>'Fixed Data'!$K$10*AH$94/1000000</f>
        <v>4.8007321603157595E-4</v>
      </c>
      <c r="AI73" s="41">
        <f>'Fixed Data'!$K$10*AI$94/1000000</f>
        <v>4.5606955522999715E-4</v>
      </c>
      <c r="AJ73" s="41">
        <f>'Fixed Data'!$K$10*AJ$94/1000000</f>
        <v>4.3326607746849724E-4</v>
      </c>
      <c r="AK73" s="41">
        <f>'Fixed Data'!$K$10*AK$94/1000000</f>
        <v>4.1160277359507245E-4</v>
      </c>
      <c r="AL73" s="41">
        <f>'Fixed Data'!$K$10*AL$94/1000000</f>
        <v>3.9102263491531882E-4</v>
      </c>
      <c r="AM73" s="41">
        <f>'Fixed Data'!$K$10*AM$94/1000000</f>
        <v>3.714715031695528E-4</v>
      </c>
      <c r="AN73" s="41">
        <f>'Fixed Data'!$K$10*AN$94/1000000</f>
        <v>3.5289792801107518E-4</v>
      </c>
      <c r="AO73" s="41">
        <f>'Fixed Data'!$K$10*AO$94/1000000</f>
        <v>3.3525303161052137E-4</v>
      </c>
      <c r="AP73" s="41">
        <f>'Fixed Data'!$K$10*AP$94/1000000</f>
        <v>3.1849038002999526E-4</v>
      </c>
      <c r="AQ73" s="41">
        <f>'Fixed Data'!$K$10*AQ$94/1000000</f>
        <v>3.0256586102849555E-4</v>
      </c>
      <c r="AR73" s="41">
        <f>'Fixed Data'!$K$10*AR$94/1000000</f>
        <v>2.8743756797707074E-4</v>
      </c>
      <c r="AS73" s="41">
        <f>'Fixed Data'!$K$10*AS$94/1000000</f>
        <v>2.7306568957821719E-4</v>
      </c>
      <c r="AT73" s="41">
        <f>'Fixed Data'!$K$10*AT$94/1000000</f>
        <v>2.5941240509930636E-4</v>
      </c>
      <c r="AU73" s="41">
        <f>'Fixed Data'!$K$10*AU$94/1000000</f>
        <v>2.4644178484434096E-4</v>
      </c>
      <c r="AV73" s="41">
        <f>'Fixed Data'!$K$10*AV$94/1000000</f>
        <v>2.3411969560212391E-4</v>
      </c>
      <c r="AW73" s="41">
        <f>'Fixed Data'!$K$10*AW$94/1000000</f>
        <v>2.2241371082201773E-4</v>
      </c>
      <c r="AX73" s="41">
        <f>'Fixed Data'!$K$10*AX$94/1000000</f>
        <v>2.1129302528091683E-4</v>
      </c>
      <c r="AY73" s="41">
        <f>'Fixed Data'!$K$10*AY$94/1000000</f>
        <v>2.0072837401687095E-4</v>
      </c>
      <c r="AZ73" s="41">
        <f>'Fixed Data'!$K$10*AZ$94/1000000</f>
        <v>1.906919553160274E-4</v>
      </c>
      <c r="BA73" s="41">
        <f>'Fixed Data'!$K$10*BA$94/1000000</f>
        <v>1.8115735755022601E-4</v>
      </c>
      <c r="BB73" s="41">
        <f>'Fixed Data'!$K$10*BB$94/1000000</f>
        <v>1.7209948967271472E-4</v>
      </c>
      <c r="BC73" s="41">
        <f>'Fixed Data'!$K$10*BC$94/1000000</f>
        <v>1.6349451518907896E-4</v>
      </c>
      <c r="BD73" s="41">
        <f>'Fixed Data'!$K$10*BD$94/1000000</f>
        <v>1.5531978942962503E-4</v>
      </c>
      <c r="BE73" s="41">
        <f>'Fixed Data'!$K$10*BE$94/1000000</f>
        <v>1.4755379995814378E-4</v>
      </c>
      <c r="BF73" s="41">
        <f>'Fixed Data'!$K$10*BF$94/1000000</f>
        <v>0</v>
      </c>
      <c r="BG73" s="41">
        <f>'Fixed Data'!$K$10*BG$94/1000000</f>
        <v>0</v>
      </c>
      <c r="BH73" s="41">
        <f>'Fixed Data'!$K$10*BH$94/1000000</f>
        <v>0</v>
      </c>
      <c r="BI73" s="41">
        <f>'Fixed Data'!$K$10*BI$94/1000000</f>
        <v>0</v>
      </c>
      <c r="BJ73" s="41">
        <f>'Fixed Data'!$K$10*BJ$94/1000000</f>
        <v>0</v>
      </c>
      <c r="BK73" s="41">
        <f>'Fixed Data'!$K$10*BK$94/1000000</f>
        <v>0</v>
      </c>
      <c r="BL73" s="41">
        <f>'Fixed Data'!$K$10*BL$94/1000000</f>
        <v>0</v>
      </c>
    </row>
    <row r="74" spans="1:64" ht="15" customHeight="1">
      <c r="A74" s="357"/>
      <c r="B74" s="1" t="s">
        <v>220</v>
      </c>
      <c r="D74" s="1" t="s">
        <v>213</v>
      </c>
      <c r="E74" s="41">
        <f>'Fixed Data'!$K$11*E95/1000000</f>
        <v>0</v>
      </c>
      <c r="F74" s="41">
        <f>'Fixed Data'!$K$11*F95/1000000</f>
        <v>7.4324168307899675E-4</v>
      </c>
      <c r="G74" s="41">
        <f>'Fixed Data'!$K$11*G95/1000000</f>
        <v>1.479537182203983E-3</v>
      </c>
      <c r="H74" s="41">
        <f>'Fixed Data'!$K$11*H95/1000000</f>
        <v>2.2227788652829789E-3</v>
      </c>
      <c r="I74" s="41">
        <f>'Fixed Data'!$K$11*I95/1000000</f>
        <v>2.9590743644079664E-3</v>
      </c>
      <c r="J74" s="41">
        <f>'Fixed Data'!$K$11*J95/1000000</f>
        <v>3.695369863532953E-3</v>
      </c>
      <c r="K74" s="41">
        <f>'Fixed Data'!$K$11*K95/1000000</f>
        <v>3.510601370356305E-3</v>
      </c>
      <c r="L74" s="41">
        <f>'Fixed Data'!$K$11*L95/1000000</f>
        <v>3.3350713018384893E-3</v>
      </c>
      <c r="M74" s="41">
        <f>'Fixed Data'!$K$11*M95/1000000</f>
        <v>3.1683177367465652E-3</v>
      </c>
      <c r="N74" s="41">
        <f>'Fixed Data'!$K$11*N95/1000000</f>
        <v>3.0099018499092369E-3</v>
      </c>
      <c r="O74" s="41">
        <f>'Fixed Data'!$K$11*O95/1000000</f>
        <v>2.859406757413775E-3</v>
      </c>
      <c r="P74" s="41">
        <f>'Fixed Data'!$K$11*P95/1000000</f>
        <v>2.7164364195430856E-3</v>
      </c>
      <c r="Q74" s="41">
        <f>'Fixed Data'!$K$11*Q95/1000000</f>
        <v>2.5806145985659314E-3</v>
      </c>
      <c r="R74" s="41">
        <f>'Fixed Data'!$K$11*R95/1000000</f>
        <v>2.4515838686376347E-3</v>
      </c>
      <c r="S74" s="41">
        <f>'Fixed Data'!$K$11*S95/1000000</f>
        <v>2.3290046752057528E-3</v>
      </c>
      <c r="T74" s="41">
        <f>'Fixed Data'!$K$11*T95/1000000</f>
        <v>2.2125544414454646E-3</v>
      </c>
      <c r="U74" s="41">
        <f>'Fixed Data'!$K$11*U95/1000000</f>
        <v>2.1019267193731917E-3</v>
      </c>
      <c r="V74" s="41">
        <f>'Fixed Data'!$K$11*V95/1000000</f>
        <v>1.9968303834045323E-3</v>
      </c>
      <c r="W74" s="41">
        <f>'Fixed Data'!$K$11*W95/1000000</f>
        <v>1.8969888642343055E-3</v>
      </c>
      <c r="X74" s="41">
        <f>'Fixed Data'!$K$11*X95/1000000</f>
        <v>1.8021394210225902E-3</v>
      </c>
      <c r="Y74" s="41">
        <f>'Fixed Data'!$K$11*Y95/1000000</f>
        <v>1.7120324499714605E-3</v>
      </c>
      <c r="Z74" s="41">
        <f>'Fixed Data'!$K$11*Z95/1000000</f>
        <v>1.6264308274728874E-3</v>
      </c>
      <c r="AA74" s="41">
        <f>'Fixed Data'!$K$11*AA95/1000000</f>
        <v>1.5451092860992431E-3</v>
      </c>
      <c r="AB74" s="41">
        <f>'Fixed Data'!$K$11*AB95/1000000</f>
        <v>1.4678538217942807E-3</v>
      </c>
      <c r="AC74" s="41">
        <f>'Fixed Data'!$K$11*AC95/1000000</f>
        <v>1.3944611307045666E-3</v>
      </c>
      <c r="AD74" s="41">
        <f>'Fixed Data'!$K$11*AD95/1000000</f>
        <v>1.3247380741693382E-3</v>
      </c>
      <c r="AE74" s="41">
        <f>'Fixed Data'!$K$11*AE95/1000000</f>
        <v>1.2585011704608713E-3</v>
      </c>
      <c r="AF74" s="41">
        <f>'Fixed Data'!$K$11*AF95/1000000</f>
        <v>1.1955761119378276E-3</v>
      </c>
      <c r="AG74" s="41">
        <f>'Fixed Data'!$K$11*AG95/1000000</f>
        <v>1.1357973063409364E-3</v>
      </c>
      <c r="AH74" s="41">
        <f>'Fixed Data'!$K$11*AH95/1000000</f>
        <v>1.0790074410238894E-3</v>
      </c>
      <c r="AI74" s="41">
        <f>'Fixed Data'!$K$11*AI95/1000000</f>
        <v>1.0250570689726952E-3</v>
      </c>
      <c r="AJ74" s="41">
        <f>'Fixed Data'!$K$11*AJ95/1000000</f>
        <v>9.7380421552406028E-4</v>
      </c>
      <c r="AK74" s="41">
        <f>'Fixed Data'!$K$11*AK95/1000000</f>
        <v>9.2511400474785716E-4</v>
      </c>
      <c r="AL74" s="41">
        <f>'Fixed Data'!$K$11*AL95/1000000</f>
        <v>8.788583045104642E-4</v>
      </c>
      <c r="AM74" s="41">
        <f>'Fixed Data'!$K$11*AM95/1000000</f>
        <v>8.3491538928494107E-4</v>
      </c>
      <c r="AN74" s="41">
        <f>'Fixed Data'!$K$11*AN95/1000000</f>
        <v>7.9316961982069394E-4</v>
      </c>
      <c r="AO74" s="41">
        <f>'Fixed Data'!$K$11*AO95/1000000</f>
        <v>7.5351113882965925E-4</v>
      </c>
      <c r="AP74" s="41">
        <f>'Fixed Data'!$K$11*AP95/1000000</f>
        <v>7.1583558188817616E-4</v>
      </c>
      <c r="AQ74" s="41">
        <f>'Fixed Data'!$K$11*AQ95/1000000</f>
        <v>6.800438027937673E-4</v>
      </c>
      <c r="AR74" s="41">
        <f>'Fixed Data'!$K$11*AR95/1000000</f>
        <v>6.4604161265407892E-4</v>
      </c>
      <c r="AS74" s="41">
        <f>'Fixed Data'!$K$11*AS95/1000000</f>
        <v>6.1373953202137495E-4</v>
      </c>
      <c r="AT74" s="41">
        <f>'Fixed Data'!$K$11*AT95/1000000</f>
        <v>5.8305255542030613E-4</v>
      </c>
      <c r="AU74" s="41">
        <f>'Fixed Data'!$K$11*AU95/1000000</f>
        <v>5.5389992764929077E-4</v>
      </c>
      <c r="AV74" s="41">
        <f>'Fixed Data'!$K$11*AV95/1000000</f>
        <v>5.262049312668263E-4</v>
      </c>
      <c r="AW74" s="41">
        <f>'Fixed Data'!$K$11*AW95/1000000</f>
        <v>4.9989468470348496E-4</v>
      </c>
      <c r="AX74" s="41">
        <f>'Fixed Data'!$K$11*AX95/1000000</f>
        <v>4.748999504683107E-4</v>
      </c>
      <c r="AY74" s="41">
        <f>'Fixed Data'!$K$11*AY95/1000000</f>
        <v>4.5115495294489514E-4</v>
      </c>
      <c r="AZ74" s="41">
        <f>'Fixed Data'!$K$11*AZ95/1000000</f>
        <v>4.2859720529765037E-4</v>
      </c>
      <c r="BA74" s="41">
        <f>'Fixed Data'!$K$11*BA95/1000000</f>
        <v>4.0716734503276782E-4</v>
      </c>
      <c r="BB74" s="41">
        <f>'Fixed Data'!$K$11*BB95/1000000</f>
        <v>3.8680897778112943E-4</v>
      </c>
      <c r="BC74" s="41">
        <f>'Fixed Data'!$K$11*BC95/1000000</f>
        <v>3.674685288920729E-4</v>
      </c>
      <c r="BD74" s="41">
        <f>'Fixed Data'!$K$11*BD95/1000000</f>
        <v>3.4909510244746924E-4</v>
      </c>
      <c r="BE74" s="41">
        <f>'Fixed Data'!$K$11*BE95/1000000</f>
        <v>3.3164034732509573E-4</v>
      </c>
      <c r="BF74" s="41">
        <f>'Fixed Data'!$K$11*BF95/1000000</f>
        <v>0</v>
      </c>
      <c r="BG74" s="41">
        <f>'Fixed Data'!$K$11*BG95/1000000</f>
        <v>0</v>
      </c>
      <c r="BH74" s="41">
        <f>'Fixed Data'!$K$11*BH95/1000000</f>
        <v>0</v>
      </c>
      <c r="BI74" s="41">
        <f>'Fixed Data'!$K$11*BI95/1000000</f>
        <v>0</v>
      </c>
      <c r="BJ74" s="41">
        <f>'Fixed Data'!$K$11*BJ95/1000000</f>
        <v>0</v>
      </c>
      <c r="BK74" s="41">
        <f>'Fixed Data'!$K$11*BK95/1000000</f>
        <v>0</v>
      </c>
      <c r="BL74" s="41">
        <f>'Fixed Data'!$K$11*BL95/1000000</f>
        <v>0</v>
      </c>
    </row>
    <row r="75" spans="1:64" ht="15" customHeight="1">
      <c r="A75" s="357"/>
      <c r="B75" s="1" t="s">
        <v>221</v>
      </c>
      <c r="D75" s="1" t="s">
        <v>213</v>
      </c>
      <c r="E75" s="18">
        <f>E96*'Fixed Data'!H$21/1000000</f>
        <v>-2.3265534572130101E-2</v>
      </c>
      <c r="F75" s="18">
        <f>F96*'Fixed Data'!I$21/1000000</f>
        <v>-2.6842188911455334E-2</v>
      </c>
      <c r="G75" s="18">
        <f>G96*'Fixed Data'!J$21/1000000</f>
        <v>-3.0931024432386552E-2</v>
      </c>
      <c r="H75" s="18">
        <f>H96*'Fixed Data'!K$21/1000000</f>
        <v>-3.4441709963927376E-2</v>
      </c>
      <c r="I75" s="18">
        <f>I96*'Fixed Data'!L$21/1000000</f>
        <v>-3.8241470490163389E-2</v>
      </c>
      <c r="J75" s="18">
        <f>J96*'Fixed Data'!M$21/1000000</f>
        <v>0</v>
      </c>
      <c r="K75" s="18">
        <f>K96*'Fixed Data'!N$21/1000000</f>
        <v>0</v>
      </c>
      <c r="L75" s="18">
        <f>L96*'Fixed Data'!O$21/1000000</f>
        <v>0</v>
      </c>
      <c r="M75" s="18">
        <f>M96*'Fixed Data'!P$21/1000000</f>
        <v>0</v>
      </c>
      <c r="N75" s="18">
        <f>N96*'Fixed Data'!Q$21/1000000</f>
        <v>0</v>
      </c>
      <c r="O75" s="18">
        <f>O96*'Fixed Data'!R$21/1000000</f>
        <v>0</v>
      </c>
      <c r="P75" s="18">
        <f>P96*'Fixed Data'!S$21/1000000</f>
        <v>0</v>
      </c>
      <c r="Q75" s="18">
        <f>Q96*'Fixed Data'!T$21/1000000</f>
        <v>0</v>
      </c>
      <c r="R75" s="18">
        <f>R96*'Fixed Data'!U$21/1000000</f>
        <v>0</v>
      </c>
      <c r="S75" s="18">
        <f>S96*'Fixed Data'!V$21/1000000</f>
        <v>0</v>
      </c>
      <c r="T75" s="18">
        <f>T96*'Fixed Data'!W$21/1000000</f>
        <v>0</v>
      </c>
      <c r="U75" s="18">
        <f>U96*'Fixed Data'!X$21/1000000</f>
        <v>0</v>
      </c>
      <c r="V75" s="18">
        <f>V96*'Fixed Data'!Y$21/1000000</f>
        <v>0</v>
      </c>
      <c r="W75" s="18">
        <f>W96*'Fixed Data'!Z$21/1000000</f>
        <v>0</v>
      </c>
      <c r="X75" s="18">
        <f>X96*'Fixed Data'!AA$21/1000000</f>
        <v>0</v>
      </c>
      <c r="Y75" s="18">
        <f>Y96*'Fixed Data'!AB$21/1000000</f>
        <v>0</v>
      </c>
      <c r="Z75" s="18">
        <f>Z96*'Fixed Data'!AC$21/1000000</f>
        <v>0</v>
      </c>
      <c r="AA75" s="18">
        <f>AA96*'Fixed Data'!AD$21/1000000</f>
        <v>0</v>
      </c>
      <c r="AB75" s="18">
        <f>AB96*'Fixed Data'!AE$21/1000000</f>
        <v>0</v>
      </c>
      <c r="AC75" s="18">
        <f>AC96*'Fixed Data'!AF$21/1000000</f>
        <v>0</v>
      </c>
      <c r="AD75" s="18">
        <f>AD96*'Fixed Data'!AG$21/1000000</f>
        <v>0</v>
      </c>
      <c r="AE75" s="18">
        <f>AE96*'Fixed Data'!AH$21/1000000</f>
        <v>0</v>
      </c>
      <c r="AF75" s="18">
        <f>AF96*'Fixed Data'!AI$21/1000000</f>
        <v>0</v>
      </c>
      <c r="AG75" s="18">
        <f>AG96*'Fixed Data'!AJ$21/1000000</f>
        <v>0</v>
      </c>
      <c r="AH75" s="18">
        <f>AH96*'Fixed Data'!AJ$21/1000000</f>
        <v>0</v>
      </c>
      <c r="AI75" s="18">
        <f>AI96*'Fixed Data'!AK$21/1000000</f>
        <v>0</v>
      </c>
      <c r="AJ75" s="18">
        <f>AJ96*'Fixed Data'!AL$21/1000000</f>
        <v>0</v>
      </c>
      <c r="AK75" s="18">
        <f>AK96*'Fixed Data'!AM$21/1000000</f>
        <v>0</v>
      </c>
      <c r="AL75" s="18">
        <f>AL96*'Fixed Data'!AN$21/1000000</f>
        <v>0</v>
      </c>
      <c r="AM75" s="18">
        <f>AM96*'Fixed Data'!AN$21/1000000</f>
        <v>0</v>
      </c>
      <c r="AN75" s="18">
        <f>AN96*'Fixed Data'!AO$21/1000000</f>
        <v>0</v>
      </c>
      <c r="AO75" s="18">
        <f>AO96*'Fixed Data'!AP$21/1000000</f>
        <v>0</v>
      </c>
      <c r="AP75" s="18">
        <f>AP96*'Fixed Data'!AQ$21/1000000</f>
        <v>0</v>
      </c>
      <c r="AQ75" s="18">
        <f>AQ96*'Fixed Data'!AR$21/1000000</f>
        <v>0</v>
      </c>
      <c r="AR75" s="18">
        <f>AR96*'Fixed Data'!AR$21/1000000</f>
        <v>0</v>
      </c>
      <c r="AS75" s="18">
        <f>AS96*'Fixed Data'!AS$21/1000000</f>
        <v>0</v>
      </c>
      <c r="AT75" s="18">
        <f>AT96*'Fixed Data'!AT$21/1000000</f>
        <v>0</v>
      </c>
      <c r="AU75" s="18">
        <f>AU96*'Fixed Data'!AU$21/1000000</f>
        <v>0</v>
      </c>
      <c r="AV75" s="18">
        <f>AV96*'Fixed Data'!AV$21/1000000</f>
        <v>0</v>
      </c>
      <c r="AW75" s="18">
        <f>AW96*'Fixed Data'!AV$21/1000000</f>
        <v>0</v>
      </c>
      <c r="AX75" s="18">
        <f>AX96*'Fixed Data'!AW$21/1000000</f>
        <v>0</v>
      </c>
      <c r="AY75" s="18">
        <f>AY96*'Fixed Data'!AX$21/1000000</f>
        <v>0</v>
      </c>
      <c r="AZ75" s="18">
        <f>AZ96*'Fixed Data'!AY$21/1000000</f>
        <v>0</v>
      </c>
      <c r="BA75" s="18">
        <f>BA96*'Fixed Data'!AY$21/1000000</f>
        <v>0</v>
      </c>
      <c r="BB75" s="18">
        <f>BB96*'Fixed Data'!AZ$21/1000000</f>
        <v>0</v>
      </c>
      <c r="BC75" s="18">
        <f>BC96*'Fixed Data'!BA$21/1000000</f>
        <v>0</v>
      </c>
      <c r="BD75" s="18">
        <f>BD96*'Fixed Data'!BB$21/1000000</f>
        <v>0</v>
      </c>
      <c r="BE75" s="18">
        <f>BE96*'Fixed Data'!BC$21/1000000</f>
        <v>0</v>
      </c>
      <c r="BF75" s="18">
        <f>BF96*'Fixed Data'!BC$21/1000000</f>
        <v>0</v>
      </c>
      <c r="BG75" s="18">
        <f>BG96*'Fixed Data'!BD$21/1000000</f>
        <v>0</v>
      </c>
      <c r="BH75" s="18">
        <f>BH96*'Fixed Data'!BE$21/1000000</f>
        <v>0</v>
      </c>
      <c r="BI75" s="18">
        <f>BI96*'Fixed Data'!BF$21/1000000</f>
        <v>0</v>
      </c>
      <c r="BJ75" s="18">
        <f>BJ96*'Fixed Data'!BG$21/1000000</f>
        <v>0</v>
      </c>
      <c r="BK75" s="18">
        <f>BK96*'Fixed Data'!BG$21/1000000</f>
        <v>0</v>
      </c>
      <c r="BL75" s="18">
        <f>BL96*'Fixed Data'!BH$21/1000000</f>
        <v>0</v>
      </c>
    </row>
    <row r="76" spans="1:64" ht="15" customHeight="1">
      <c r="A76" s="357"/>
      <c r="B76" s="1" t="s">
        <v>116</v>
      </c>
      <c r="D76" s="1" t="s">
        <v>213</v>
      </c>
      <c r="E76" s="18">
        <f>E97*'Fixed Data'!$E$14</f>
        <v>0</v>
      </c>
      <c r="F76" s="18">
        <f>F97*'Fixed Data'!$E$14</f>
        <v>4.9472558557644584E-4</v>
      </c>
      <c r="G76" s="18">
        <f>G97*'Fixed Data'!$E$14</f>
        <v>9.8214536462962686E-4</v>
      </c>
      <c r="H76" s="18">
        <f>H97*'Fixed Data'!$E$14</f>
        <v>1.4728527628474642E-3</v>
      </c>
      <c r="I76" s="18">
        <f>I97*'Fixed Data'!$E$14</f>
        <v>1.95917666884576E-3</v>
      </c>
      <c r="J76" s="18">
        <f>J97*'Fixed Data'!$E$14</f>
        <v>2.4455005748440554E-3</v>
      </c>
      <c r="K76" s="18">
        <f>K97*'Fixed Data'!$E$14</f>
        <v>2.3232255461018521E-3</v>
      </c>
      <c r="L76" s="18">
        <f>L97*'Fixed Data'!$E$14</f>
        <v>2.2070642687967595E-3</v>
      </c>
      <c r="M76" s="18">
        <f>M97*'Fixed Data'!$E$14</f>
        <v>2.0967110553569215E-3</v>
      </c>
      <c r="N76" s="18">
        <f>N97*'Fixed Data'!$E$14</f>
        <v>1.9918755025890751E-3</v>
      </c>
      <c r="O76" s="18">
        <f>O97*'Fixed Data'!$E$14</f>
        <v>1.8922817274596214E-3</v>
      </c>
      <c r="P76" s="18">
        <f>P97*'Fixed Data'!$E$14</f>
        <v>1.7976676410866403E-3</v>
      </c>
      <c r="Q76" s="18">
        <f>Q97*'Fixed Data'!$E$14</f>
        <v>1.7077842590323084E-3</v>
      </c>
      <c r="R76" s="18">
        <f>R97*'Fixed Data'!$E$14</f>
        <v>1.6223950460806931E-3</v>
      </c>
      <c r="S76" s="18">
        <f>S97*'Fixed Data'!$E$14</f>
        <v>1.5412752937766583E-3</v>
      </c>
      <c r="T76" s="18">
        <f>T97*'Fixed Data'!$E$14</f>
        <v>1.4642115290878256E-3</v>
      </c>
      <c r="U76" s="18">
        <f>U97*'Fixed Data'!$E$14</f>
        <v>1.3910009526334343E-3</v>
      </c>
      <c r="V76" s="18">
        <f>V97*'Fixed Data'!$E$14</f>
        <v>1.3214509050017626E-3</v>
      </c>
      <c r="W76" s="18">
        <f>W97*'Fixed Data'!$E$14</f>
        <v>1.2553783597516743E-3</v>
      </c>
      <c r="X76" s="18">
        <f>X97*'Fixed Data'!$E$14</f>
        <v>1.1926094417640904E-3</v>
      </c>
      <c r="Y76" s="18">
        <f>Y97*'Fixed Data'!$E$14</f>
        <v>1.1329789696758858E-3</v>
      </c>
      <c r="Z76" s="18">
        <f>Z97*'Fixed Data'!$E$14</f>
        <v>1.0763300211920914E-3</v>
      </c>
      <c r="AA76" s="18">
        <f>AA97*'Fixed Data'!$E$14</f>
        <v>1.0225135201324868E-3</v>
      </c>
      <c r="AB76" s="18">
        <f>AB97*'Fixed Data'!$E$14</f>
        <v>9.7138784412586262E-4</v>
      </c>
      <c r="AC76" s="18">
        <f>AC97*'Fixed Data'!$E$14</f>
        <v>9.2281845191956942E-4</v>
      </c>
      <c r="AD76" s="18">
        <f>AD97*'Fixed Data'!$E$14</f>
        <v>8.766775293235909E-4</v>
      </c>
      <c r="AE76" s="18">
        <f>AE97*'Fixed Data'!$E$14</f>
        <v>8.3284365285741136E-4</v>
      </c>
      <c r="AF76" s="18">
        <f>AF97*'Fixed Data'!$E$14</f>
        <v>7.9120147021454076E-4</v>
      </c>
      <c r="AG76" s="18">
        <f>AG97*'Fixed Data'!$E$14</f>
        <v>7.5164139670381362E-4</v>
      </c>
      <c r="AH76" s="18">
        <f>AH97*'Fixed Data'!$E$14</f>
        <v>7.1405932686862295E-4</v>
      </c>
      <c r="AI76" s="18">
        <f>AI97*'Fixed Data'!$E$14</f>
        <v>6.7835636052519181E-4</v>
      </c>
      <c r="AJ76" s="18">
        <f>AJ97*'Fixed Data'!$E$14</f>
        <v>6.4443854249893217E-4</v>
      </c>
      <c r="AK76" s="18">
        <f>AK97*'Fixed Data'!$E$14</f>
        <v>6.1221661537398555E-4</v>
      </c>
      <c r="AL76" s="18">
        <f>AL97*'Fixed Data'!$E$14</f>
        <v>5.8160578460528624E-4</v>
      </c>
      <c r="AM76" s="18">
        <f>AM97*'Fixed Data'!$E$14</f>
        <v>5.5252549537502193E-4</v>
      </c>
      <c r="AN76" s="18">
        <f>AN97*'Fixed Data'!$E$14</f>
        <v>5.2489922060627078E-4</v>
      </c>
      <c r="AO76" s="18">
        <f>AO97*'Fixed Data'!$E$14</f>
        <v>4.9865425957595715E-4</v>
      </c>
      <c r="AP76" s="18">
        <f>AP97*'Fixed Data'!$E$14</f>
        <v>4.7372154659715933E-4</v>
      </c>
      <c r="AQ76" s="18">
        <f>AQ97*'Fixed Data'!$E$14</f>
        <v>4.5003546926730128E-4</v>
      </c>
      <c r="AR76" s="18">
        <f>AR97*'Fixed Data'!$E$14</f>
        <v>4.2753369580393624E-4</v>
      </c>
      <c r="AS76" s="18">
        <f>AS97*'Fixed Data'!$E$14</f>
        <v>4.0615701101373943E-4</v>
      </c>
      <c r="AT76" s="18">
        <f>AT97*'Fixed Data'!$E$14</f>
        <v>3.8584916046305242E-4</v>
      </c>
      <c r="AU76" s="18">
        <f>AU97*'Fixed Data'!$E$14</f>
        <v>3.6655670243989979E-4</v>
      </c>
      <c r="AV76" s="18">
        <f>AV97*'Fixed Data'!$E$14</f>
        <v>3.4822886731790479E-4</v>
      </c>
      <c r="AW76" s="18">
        <f>AW97*'Fixed Data'!$E$14</f>
        <v>3.3081742395200953E-4</v>
      </c>
      <c r="AX76" s="18">
        <f>AX97*'Fixed Data'!$E$14</f>
        <v>3.1427655275440903E-4</v>
      </c>
      <c r="AY76" s="18">
        <f>AY97*'Fixed Data'!$E$14</f>
        <v>2.9856272511668858E-4</v>
      </c>
      <c r="AZ76" s="18">
        <f>AZ97*'Fixed Data'!$E$14</f>
        <v>2.8363458886085412E-4</v>
      </c>
      <c r="BA76" s="18">
        <f>BA97*'Fixed Data'!$E$14</f>
        <v>2.6945285941781143E-4</v>
      </c>
      <c r="BB76" s="18">
        <f>BB97*'Fixed Data'!$E$14</f>
        <v>2.5598021644692088E-4</v>
      </c>
      <c r="BC76" s="18">
        <f>BC97*'Fixed Data'!$E$14</f>
        <v>2.431812056245748E-4</v>
      </c>
      <c r="BD76" s="18">
        <f>BD97*'Fixed Data'!$E$14</f>
        <v>2.3102214534334603E-4</v>
      </c>
      <c r="BE76" s="18">
        <f>BE97*'Fixed Data'!$E$14</f>
        <v>2.1947103807617874E-4</v>
      </c>
      <c r="BF76" s="18">
        <f>BF97*'Fixed Data'!$E$14</f>
        <v>0</v>
      </c>
      <c r="BG76" s="18">
        <f>BG97*'Fixed Data'!$E$14</f>
        <v>0</v>
      </c>
      <c r="BH76" s="18">
        <f>BH97*'Fixed Data'!$E$14</f>
        <v>0</v>
      </c>
      <c r="BI76" s="18">
        <f>BI97*'Fixed Data'!$E$14</f>
        <v>0</v>
      </c>
      <c r="BJ76" s="18">
        <f>BJ97*'Fixed Data'!$E$14</f>
        <v>0</v>
      </c>
      <c r="BK76" s="18">
        <f>BK97*'Fixed Data'!$E$14</f>
        <v>0</v>
      </c>
      <c r="BL76" s="18">
        <f>BL97*'Fixed Data'!$E$14</f>
        <v>0</v>
      </c>
    </row>
    <row r="77" spans="1:64" ht="15" customHeight="1">
      <c r="A77" s="357"/>
      <c r="B77" s="1" t="s">
        <v>222</v>
      </c>
      <c r="D77" s="1" t="s">
        <v>213</v>
      </c>
      <c r="E77" s="18">
        <f>E98*'Fixed Data'!$E$15</f>
        <v>0</v>
      </c>
      <c r="F77" s="18">
        <f>F98*'Fixed Data'!$E$15</f>
        <v>0</v>
      </c>
      <c r="G77" s="18">
        <f>G98*'Fixed Data'!$E$15</f>
        <v>0</v>
      </c>
      <c r="H77" s="18">
        <f>H98*'Fixed Data'!$E$15</f>
        <v>0</v>
      </c>
      <c r="I77" s="18">
        <f>I98*'Fixed Data'!$E$15</f>
        <v>0</v>
      </c>
      <c r="J77" s="18">
        <f>J98*'Fixed Data'!$E$15</f>
        <v>0</v>
      </c>
      <c r="K77" s="18">
        <f>K98*'Fixed Data'!$E$15</f>
        <v>0</v>
      </c>
      <c r="L77" s="18">
        <f>L98*'Fixed Data'!$E$15</f>
        <v>0</v>
      </c>
      <c r="M77" s="18">
        <f>M98*'Fixed Data'!$E$15</f>
        <v>0</v>
      </c>
      <c r="N77" s="18">
        <f>N98*'Fixed Data'!$E$15</f>
        <v>0</v>
      </c>
      <c r="O77" s="18">
        <f>O98*'Fixed Data'!$E$15</f>
        <v>0</v>
      </c>
      <c r="P77" s="18">
        <f>P98*'Fixed Data'!$E$15</f>
        <v>0</v>
      </c>
      <c r="Q77" s="18">
        <f>Q98*'Fixed Data'!$E$15</f>
        <v>0</v>
      </c>
      <c r="R77" s="18">
        <f>R98*'Fixed Data'!$E$15</f>
        <v>0</v>
      </c>
      <c r="S77" s="18">
        <f>S98*'Fixed Data'!$E$15</f>
        <v>0</v>
      </c>
      <c r="T77" s="18">
        <f>T98*'Fixed Data'!$E$15</f>
        <v>0</v>
      </c>
      <c r="U77" s="18">
        <f>U98*'Fixed Data'!$E$15</f>
        <v>0</v>
      </c>
      <c r="V77" s="18">
        <f>V98*'Fixed Data'!$E$15</f>
        <v>0</v>
      </c>
      <c r="W77" s="18">
        <f>W98*'Fixed Data'!$E$15</f>
        <v>0</v>
      </c>
      <c r="X77" s="18">
        <f>X98*'Fixed Data'!$E$15</f>
        <v>0</v>
      </c>
      <c r="Y77" s="18">
        <f>Y98*'Fixed Data'!$E$15</f>
        <v>0</v>
      </c>
      <c r="Z77" s="18">
        <f>Z98*'Fixed Data'!$E$15</f>
        <v>0</v>
      </c>
      <c r="AA77" s="18">
        <f>AA98*'Fixed Data'!$E$15</f>
        <v>0</v>
      </c>
      <c r="AB77" s="18">
        <f>AB98*'Fixed Data'!$E$15</f>
        <v>0</v>
      </c>
      <c r="AC77" s="18">
        <f>AC98*'Fixed Data'!$E$15</f>
        <v>0</v>
      </c>
      <c r="AD77" s="18">
        <f>AD98*'Fixed Data'!$E$15</f>
        <v>0</v>
      </c>
      <c r="AE77" s="18">
        <f>AE98*'Fixed Data'!$E$15</f>
        <v>0</v>
      </c>
      <c r="AF77" s="18">
        <f>AF98*'Fixed Data'!$E$15</f>
        <v>0</v>
      </c>
      <c r="AG77" s="18">
        <f>AG98*'Fixed Data'!$E$15</f>
        <v>0</v>
      </c>
      <c r="AH77" s="18">
        <f>AH98*'Fixed Data'!$E$15</f>
        <v>0</v>
      </c>
      <c r="AI77" s="18">
        <f>AI98*'Fixed Data'!$E$15</f>
        <v>0</v>
      </c>
      <c r="AJ77" s="18">
        <f>AJ98*'Fixed Data'!$E$15</f>
        <v>0</v>
      </c>
      <c r="AK77" s="18">
        <f>AK98*'Fixed Data'!$E$15</f>
        <v>0</v>
      </c>
      <c r="AL77" s="18">
        <f>AL98*'Fixed Data'!$E$15</f>
        <v>0</v>
      </c>
      <c r="AM77" s="18">
        <f>AM98*'Fixed Data'!$E$15</f>
        <v>0</v>
      </c>
      <c r="AN77" s="18">
        <f>AN98*'Fixed Data'!$E$15</f>
        <v>0</v>
      </c>
      <c r="AO77" s="18">
        <f>AO98*'Fixed Data'!$E$15</f>
        <v>0</v>
      </c>
      <c r="AP77" s="18">
        <f>AP98*'Fixed Data'!$E$15</f>
        <v>0</v>
      </c>
      <c r="AQ77" s="18">
        <f>AQ98*'Fixed Data'!$E$15</f>
        <v>0</v>
      </c>
      <c r="AR77" s="18">
        <f>AR98*'Fixed Data'!$E$15</f>
        <v>0</v>
      </c>
      <c r="AS77" s="18">
        <f>AS98*'Fixed Data'!$E$15</f>
        <v>0</v>
      </c>
      <c r="AT77" s="18">
        <f>AT98*'Fixed Data'!$E$15</f>
        <v>0</v>
      </c>
      <c r="AU77" s="18">
        <f>AU98*'Fixed Data'!$E$15</f>
        <v>0</v>
      </c>
      <c r="AV77" s="18">
        <f>AV98*'Fixed Data'!$E$15</f>
        <v>0</v>
      </c>
      <c r="AW77" s="18">
        <f>AW98*'Fixed Data'!$E$15</f>
        <v>0</v>
      </c>
      <c r="AX77" s="18">
        <f>AX98*'Fixed Data'!$E$15</f>
        <v>0</v>
      </c>
      <c r="AY77" s="18">
        <f>AY98*'Fixed Data'!$E$15</f>
        <v>0</v>
      </c>
      <c r="AZ77" s="18">
        <f>AZ98*'Fixed Data'!$E$15</f>
        <v>0</v>
      </c>
      <c r="BA77" s="18">
        <f>BA98*'Fixed Data'!$E$15</f>
        <v>0</v>
      </c>
      <c r="BB77" s="18">
        <f>BB98*'Fixed Data'!$E$15</f>
        <v>0</v>
      </c>
      <c r="BC77" s="18">
        <f>BC98*'Fixed Data'!$E$15</f>
        <v>0</v>
      </c>
      <c r="BD77" s="18">
        <f>BD98*'Fixed Data'!$E$15</f>
        <v>0</v>
      </c>
      <c r="BE77" s="18">
        <f>BE98*'Fixed Data'!$E$15</f>
        <v>0</v>
      </c>
      <c r="BF77" s="18">
        <f>BF98*'Fixed Data'!$E$15</f>
        <v>0</v>
      </c>
      <c r="BG77" s="18">
        <f>BG98*'Fixed Data'!$E$15</f>
        <v>0</v>
      </c>
      <c r="BH77" s="18">
        <f>BH98*'Fixed Data'!$E$15</f>
        <v>0</v>
      </c>
      <c r="BI77" s="18">
        <f>BI98*'Fixed Data'!$E$15</f>
        <v>0</v>
      </c>
      <c r="BJ77" s="18">
        <f>BJ98*'Fixed Data'!$E$15</f>
        <v>0</v>
      </c>
      <c r="BK77" s="18">
        <f>BK98*'Fixed Data'!$E$15</f>
        <v>0</v>
      </c>
      <c r="BL77" s="18">
        <f>BL98*'Fixed Data'!$E$15</f>
        <v>0</v>
      </c>
    </row>
    <row r="78" spans="1:64" ht="15" customHeight="1">
      <c r="A78" s="357"/>
      <c r="B78" s="1" t="s">
        <v>223</v>
      </c>
      <c r="D78" s="1" t="s">
        <v>213</v>
      </c>
      <c r="E78" s="18">
        <f>'Fixed Data'!$K$9*E99/1000000</f>
        <v>0</v>
      </c>
      <c r="F78" s="18">
        <f>'Fixed Data'!$K$9*F99/1000000</f>
        <v>1.347544879988003E-3</v>
      </c>
      <c r="G78" s="18">
        <f>'Fixed Data'!$K$9*G99/1000000</f>
        <v>2.6824958825929402E-3</v>
      </c>
      <c r="H78" s="18">
        <f>'Fixed Data'!$K$9*H99/1000000</f>
        <v>4.0300407625809432E-3</v>
      </c>
      <c r="I78" s="18">
        <f>'Fixed Data'!$K$9*I99/1000000</f>
        <v>5.3649917651858803E-3</v>
      </c>
      <c r="J78" s="18">
        <f>'Fixed Data'!$K$9*J99/1000000</f>
        <v>6.6999427677908192E-3</v>
      </c>
      <c r="K78" s="18">
        <f>'Fixed Data'!$K$9*K99/1000000</f>
        <v>6.3649456294012771E-3</v>
      </c>
      <c r="L78" s="18">
        <f>'Fixed Data'!$K$9*L99/1000000</f>
        <v>6.0466983479312139E-3</v>
      </c>
      <c r="M78" s="18">
        <f>'Fixed Data'!$K$9*M99/1000000</f>
        <v>5.7443634305346519E-3</v>
      </c>
      <c r="N78" s="18">
        <f>'Fixed Data'!$K$9*N99/1000000</f>
        <v>5.4571452590079202E-3</v>
      </c>
      <c r="O78" s="18">
        <f>'Fixed Data'!$K$9*O99/1000000</f>
        <v>5.1842879960575239E-3</v>
      </c>
      <c r="P78" s="18">
        <f>'Fixed Data'!$K$9*P99/1000000</f>
        <v>4.9250735962546466E-3</v>
      </c>
      <c r="Q78" s="18">
        <f>'Fixed Data'!$K$9*Q99/1000000</f>
        <v>4.6788199164419144E-3</v>
      </c>
      <c r="R78" s="18">
        <f>'Fixed Data'!$K$9*R99/1000000</f>
        <v>4.4448789206198193E-3</v>
      </c>
      <c r="S78" s="18">
        <f>'Fixed Data'!$K$9*S99/1000000</f>
        <v>4.2226349745888275E-3</v>
      </c>
      <c r="T78" s="18">
        <f>'Fixed Data'!$K$9*T99/1000000</f>
        <v>4.0115032258593863E-3</v>
      </c>
      <c r="U78" s="18">
        <f>'Fixed Data'!$K$9*U99/1000000</f>
        <v>3.8109280645664168E-3</v>
      </c>
      <c r="V78" s="18">
        <f>'Fixed Data'!$K$9*V99/1000000</f>
        <v>3.6203816613380956E-3</v>
      </c>
      <c r="W78" s="18">
        <f>'Fixed Data'!$K$9*W99/1000000</f>
        <v>3.4393625782711905E-3</v>
      </c>
      <c r="X78" s="18">
        <f>'Fixed Data'!$K$9*X99/1000000</f>
        <v>3.2673944493576304E-3</v>
      </c>
      <c r="Y78" s="18">
        <f>'Fixed Data'!$K$9*Y99/1000000</f>
        <v>3.1040247268897493E-3</v>
      </c>
      <c r="Z78" s="18">
        <f>'Fixed Data'!$K$9*Z99/1000000</f>
        <v>2.9488234905452613E-3</v>
      </c>
      <c r="AA78" s="18">
        <f>'Fixed Data'!$K$9*AA99/1000000</f>
        <v>2.8013823160179981E-3</v>
      </c>
      <c r="AB78" s="18">
        <f>'Fixed Data'!$K$9*AB99/1000000</f>
        <v>2.6613132002170983E-3</v>
      </c>
      <c r="AC78" s="18">
        <f>'Fixed Data'!$K$9*AC99/1000000</f>
        <v>2.5282475402062434E-3</v>
      </c>
      <c r="AD78" s="18">
        <f>'Fixed Data'!$K$9*AD99/1000000</f>
        <v>2.4018351631959309E-3</v>
      </c>
      <c r="AE78" s="18">
        <f>'Fixed Data'!$K$9*AE99/1000000</f>
        <v>2.2817434050361341E-3</v>
      </c>
      <c r="AF78" s="18">
        <f>'Fixed Data'!$K$9*AF99/1000000</f>
        <v>2.1676562347843274E-3</v>
      </c>
      <c r="AG78" s="18">
        <f>'Fixed Data'!$K$9*AG99/1000000</f>
        <v>2.059273423045111E-3</v>
      </c>
      <c r="AH78" s="18">
        <f>'Fixed Data'!$K$9*AH99/1000000</f>
        <v>1.9563097518928555E-3</v>
      </c>
      <c r="AI78" s="18">
        <f>'Fixed Data'!$K$9*AI99/1000000</f>
        <v>1.8584942642982125E-3</v>
      </c>
      <c r="AJ78" s="18">
        <f>'Fixed Data'!$K$9*AJ99/1000000</f>
        <v>1.7655695510833019E-3</v>
      </c>
      <c r="AK78" s="18">
        <f>'Fixed Data'!$K$9*AK99/1000000</f>
        <v>1.6772910735291366E-3</v>
      </c>
      <c r="AL78" s="18">
        <f>'Fixed Data'!$K$9*AL99/1000000</f>
        <v>1.5934265198526798E-3</v>
      </c>
      <c r="AM78" s="18">
        <f>'Fixed Data'!$K$9*AM99/1000000</f>
        <v>1.5137551938600457E-3</v>
      </c>
      <c r="AN78" s="18">
        <f>'Fixed Data'!$K$9*AN99/1000000</f>
        <v>1.4380674341670434E-3</v>
      </c>
      <c r="AO78" s="18">
        <f>'Fixed Data'!$K$9*AO99/1000000</f>
        <v>1.3661640624586912E-3</v>
      </c>
      <c r="AP78" s="18">
        <f>'Fixed Data'!$K$9*AP99/1000000</f>
        <v>1.2978558593357563E-3</v>
      </c>
      <c r="AQ78" s="18">
        <f>'Fixed Data'!$K$9*AQ99/1000000</f>
        <v>1.2329630663689686E-3</v>
      </c>
      <c r="AR78" s="18">
        <f>'Fixed Data'!$K$9*AR99/1000000</f>
        <v>1.1713149130505201E-3</v>
      </c>
      <c r="AS78" s="18">
        <f>'Fixed Data'!$K$9*AS99/1000000</f>
        <v>1.112749167397994E-3</v>
      </c>
      <c r="AT78" s="18">
        <f>'Fixed Data'!$K$9*AT99/1000000</f>
        <v>1.0571117090280942E-3</v>
      </c>
      <c r="AU78" s="18">
        <f>'Fixed Data'!$K$9*AU99/1000000</f>
        <v>1.0042561235766893E-3</v>
      </c>
      <c r="AV78" s="18">
        <f>'Fixed Data'!$K$9*AV99/1000000</f>
        <v>9.5404331739785497E-4</v>
      </c>
      <c r="AW78" s="18">
        <f>'Fixed Data'!$K$9*AW99/1000000</f>
        <v>9.0634115152796223E-4</v>
      </c>
      <c r="AX78" s="18">
        <f>'Fixed Data'!$K$9*AX99/1000000</f>
        <v>8.6102409395156403E-4</v>
      </c>
      <c r="AY78" s="18">
        <f>'Fixed Data'!$K$9*AY99/1000000</f>
        <v>8.179728892539858E-4</v>
      </c>
      <c r="AZ78" s="18">
        <f>'Fixed Data'!$K$9*AZ99/1000000</f>
        <v>7.7707424479128652E-4</v>
      </c>
      <c r="BA78" s="18">
        <f>'Fixed Data'!$K$9*BA99/1000000</f>
        <v>7.3822053255172217E-4</v>
      </c>
      <c r="BB78" s="18">
        <f>'Fixed Data'!$K$9*BB99/1000000</f>
        <v>7.0130950592413603E-4</v>
      </c>
      <c r="BC78" s="18">
        <f>'Fixed Data'!$K$9*BC99/1000000</f>
        <v>6.662440306279292E-4</v>
      </c>
      <c r="BD78" s="18">
        <f>'Fixed Data'!$K$9*BD99/1000000</f>
        <v>6.3293182909653274E-4</v>
      </c>
      <c r="BE78" s="18">
        <f>'Fixed Data'!$K$9*BE99/1000000</f>
        <v>6.0128523764170602E-4</v>
      </c>
      <c r="BF78" s="18">
        <f>'Fixed Data'!$K$9*BF99/1000000</f>
        <v>0</v>
      </c>
      <c r="BG78" s="18">
        <f>'Fixed Data'!$K$9*BG99/1000000</f>
        <v>0</v>
      </c>
      <c r="BH78" s="18">
        <f>'Fixed Data'!$K$9*BH99/1000000</f>
        <v>0</v>
      </c>
      <c r="BI78" s="18">
        <f>'Fixed Data'!$K$9*BI99/1000000</f>
        <v>0</v>
      </c>
      <c r="BJ78" s="18">
        <f>'Fixed Data'!$K$9*BJ99/1000000</f>
        <v>0</v>
      </c>
      <c r="BK78" s="18">
        <f>'Fixed Data'!$K$9*BK99/1000000</f>
        <v>0</v>
      </c>
      <c r="BL78" s="18">
        <f>'Fixed Data'!$K$9*BL99/1000000</f>
        <v>0</v>
      </c>
    </row>
    <row r="79" spans="1:64" ht="15" customHeight="1">
      <c r="A79" s="357"/>
      <c r="B79" s="1" t="s">
        <v>224</v>
      </c>
      <c r="D79" s="1" t="s">
        <v>213</v>
      </c>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row>
    <row r="80" spans="1:64" ht="15" customHeight="1">
      <c r="A80" s="357"/>
      <c r="B80" s="1" t="s">
        <v>225</v>
      </c>
      <c r="D80" s="1" t="s">
        <v>213</v>
      </c>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row>
    <row r="81" spans="1:64" ht="15" customHeight="1">
      <c r="A81" s="357"/>
      <c r="B81" s="1" t="s">
        <v>226</v>
      </c>
      <c r="D81" s="1" t="s">
        <v>213</v>
      </c>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row>
    <row r="82" spans="1:64" ht="15.75" customHeight="1" thickBot="1">
      <c r="A82" s="358"/>
      <c r="B82" s="8" t="s">
        <v>227</v>
      </c>
      <c r="C82" s="8"/>
      <c r="D82" s="8" t="s">
        <v>213</v>
      </c>
      <c r="E82" s="29">
        <f>SUM(E71:E81)</f>
        <v>-2.3265534572130101E-2</v>
      </c>
      <c r="F82" s="29">
        <f t="shared" ref="F82:BK82" si="57">SUM(F71:F81)</f>
        <v>-6.3703047571418495E-3</v>
      </c>
      <c r="G82" s="29">
        <f t="shared" si="57"/>
        <v>1.0369227319009343E-2</v>
      </c>
      <c r="H82" s="29">
        <f t="shared" si="57"/>
        <v>2.8338717216226848E-2</v>
      </c>
      <c r="I82" s="29">
        <f t="shared" si="57"/>
        <v>4.619142262909131E-2</v>
      </c>
      <c r="J82" s="29">
        <f t="shared" si="57"/>
        <v>0.10636063197221664</v>
      </c>
      <c r="K82" s="29">
        <f t="shared" si="57"/>
        <v>0.10850732186930223</v>
      </c>
      <c r="L82" s="29">
        <f t="shared" si="57"/>
        <v>0.10885289203496315</v>
      </c>
      <c r="M82" s="29">
        <f t="shared" si="57"/>
        <v>0.10875189890243871</v>
      </c>
      <c r="N82" s="29">
        <f t="shared" si="57"/>
        <v>0.10877327898659973</v>
      </c>
      <c r="O82" s="29">
        <f t="shared" si="57"/>
        <v>0.10837372482528838</v>
      </c>
      <c r="P82" s="29">
        <f t="shared" si="57"/>
        <v>0.10806437418891182</v>
      </c>
      <c r="Q82" s="29">
        <f t="shared" si="57"/>
        <v>0.10736004539172775</v>
      </c>
      <c r="R82" s="29">
        <f t="shared" si="57"/>
        <v>0.10671406110808201</v>
      </c>
      <c r="S82" s="29">
        <f t="shared" si="57"/>
        <v>0.10569934989463027</v>
      </c>
      <c r="T82" s="29">
        <f t="shared" si="57"/>
        <v>0.10471140457234016</v>
      </c>
      <c r="U82" s="29">
        <f t="shared" si="57"/>
        <v>0.10338124992081424</v>
      </c>
      <c r="V82" s="29">
        <f t="shared" si="57"/>
        <v>0.10204653558916361</v>
      </c>
      <c r="W82" s="29">
        <f t="shared" si="57"/>
        <v>0.10039636992738322</v>
      </c>
      <c r="X82" s="29">
        <f t="shared" si="57"/>
        <v>9.8710547392800746E-2</v>
      </c>
      <c r="Y82" s="29">
        <f t="shared" si="57"/>
        <v>9.6736248486873136E-2</v>
      </c>
      <c r="Z82" s="29">
        <f t="shared" si="57"/>
        <v>9.4695401627160697E-2</v>
      </c>
      <c r="AA82" s="29">
        <f t="shared" si="57"/>
        <v>9.2393249160997643E-2</v>
      </c>
      <c r="AB82" s="29">
        <f t="shared" si="57"/>
        <v>8.999384367587146E-2</v>
      </c>
      <c r="AC82" s="29">
        <f t="shared" si="57"/>
        <v>8.7360480064203383E-2</v>
      </c>
      <c r="AD82" s="29">
        <f t="shared" si="57"/>
        <v>8.4599326247657355E-2</v>
      </c>
      <c r="AE82" s="29">
        <f t="shared" si="57"/>
        <v>8.1631721269778329E-2</v>
      </c>
      <c r="AF82" s="29">
        <f t="shared" si="57"/>
        <v>8.1505704363017795E-2</v>
      </c>
      <c r="AG82" s="29">
        <f t="shared" si="57"/>
        <v>8.1392020011253091E-2</v>
      </c>
      <c r="AH82" s="29">
        <f t="shared" si="57"/>
        <v>8.1169417393578511E-2</v>
      </c>
      <c r="AI82" s="29">
        <f t="shared" si="57"/>
        <v>8.1078579099943551E-2</v>
      </c>
      <c r="AJ82" s="29">
        <f t="shared" si="57"/>
        <v>8.099831443064813E-2</v>
      </c>
      <c r="AK82" s="29">
        <f t="shared" si="57"/>
        <v>8.0910861248310165E-2</v>
      </c>
      <c r="AL82" s="29">
        <f t="shared" si="57"/>
        <v>8.0850184218103763E-2</v>
      </c>
      <c r="AM82" s="29">
        <f t="shared" si="57"/>
        <v>8.0677938555909559E-2</v>
      </c>
      <c r="AN82" s="29">
        <f t="shared" si="57"/>
        <v>8.0634939369980965E-2</v>
      </c>
      <c r="AO82" s="29">
        <f t="shared" si="57"/>
        <v>8.0582888396841496E-2</v>
      </c>
      <c r="AP82" s="29">
        <f t="shared" si="57"/>
        <v>8.0538610009208506E-2</v>
      </c>
      <c r="AQ82" s="29">
        <f t="shared" si="57"/>
        <v>8.0501715577806721E-2</v>
      </c>
      <c r="AR82" s="29">
        <f t="shared" si="57"/>
        <v>8.036843516783379E-2</v>
      </c>
      <c r="AS82" s="29">
        <f t="shared" si="57"/>
        <v>8.0327986059185147E-2</v>
      </c>
      <c r="AT82" s="29">
        <f t="shared" si="57"/>
        <v>8.0293867770010213E-2</v>
      </c>
      <c r="AU82" s="29">
        <f t="shared" si="57"/>
        <v>8.0248530303170182E-2</v>
      </c>
      <c r="AV82" s="29">
        <f t="shared" si="57"/>
        <v>8.0208906400905194E-2</v>
      </c>
      <c r="AW82" s="29">
        <f t="shared" si="57"/>
        <v>8.0105776560325956E-2</v>
      </c>
      <c r="AX82" s="29">
        <f t="shared" si="57"/>
        <v>8.0076737036436196E-2</v>
      </c>
      <c r="AY82" s="29">
        <f t="shared" si="57"/>
        <v>8.0035362723808817E-2</v>
      </c>
      <c r="AZ82" s="29">
        <f t="shared" si="57"/>
        <v>7.9998642145237581E-2</v>
      </c>
      <c r="BA82" s="29">
        <f t="shared" si="57"/>
        <v>7.9914642245524289E-2</v>
      </c>
      <c r="BB82" s="29">
        <f t="shared" si="57"/>
        <v>7.9886542709292033E-2</v>
      </c>
      <c r="BC82" s="29">
        <f t="shared" si="57"/>
        <v>7.9845199712131026E-2</v>
      </c>
      <c r="BD82" s="29">
        <f t="shared" si="57"/>
        <v>7.9807647210444616E-2</v>
      </c>
      <c r="BE82" s="29">
        <f t="shared" si="57"/>
        <v>7.9773695679459022E-2</v>
      </c>
      <c r="BF82" s="29">
        <f t="shared" si="57"/>
        <v>0</v>
      </c>
      <c r="BG82" s="29">
        <f t="shared" si="57"/>
        <v>0</v>
      </c>
      <c r="BH82" s="29">
        <f t="shared" si="57"/>
        <v>0</v>
      </c>
      <c r="BI82" s="29">
        <f t="shared" si="57"/>
        <v>0</v>
      </c>
      <c r="BJ82" s="29">
        <f t="shared" si="57"/>
        <v>0</v>
      </c>
      <c r="BK82" s="29">
        <f t="shared" si="57"/>
        <v>0</v>
      </c>
      <c r="BL82" s="29">
        <f t="shared" ref="BL82" si="58">SUM(BL71:BL81)</f>
        <v>0</v>
      </c>
    </row>
    <row r="83" spans="1:64">
      <c r="B83" s="9" t="s">
        <v>408</v>
      </c>
      <c r="C83" s="9"/>
      <c r="D83" s="9" t="s">
        <v>213</v>
      </c>
      <c r="E83" s="30">
        <f>IF('Fixed Data'!$J$12=FALSE,E70+E82,E70)</f>
        <v>-0.54124251996265038</v>
      </c>
      <c r="F83" s="30">
        <f>IF('Fixed Data'!$J$12=FALSE,F70+F82,F70)</f>
        <v>-0.56779260288176581</v>
      </c>
      <c r="G83" s="30">
        <f>IF('Fixed Data'!$J$12=FALSE,G70+G82,G70)</f>
        <v>-0.60311163077262409</v>
      </c>
      <c r="H83" s="30">
        <f>IF('Fixed Data'!$J$12=FALSE,H70+H82,H70)</f>
        <v>-0.62735863769419253</v>
      </c>
      <c r="I83" s="30">
        <f>IF('Fixed Data'!$J$12=FALSE,I70+I82,I70)</f>
        <v>-0.65549476992750078</v>
      </c>
      <c r="J83" s="30">
        <f>IF('Fixed Data'!$J$12=FALSE,J70+J82,J70)</f>
        <v>-0.12756679583229008</v>
      </c>
      <c r="K83" s="30">
        <f>IF('Fixed Data'!$J$12=FALSE,K70+K82,K70)</f>
        <v>-0.12235095069131244</v>
      </c>
      <c r="L83" s="30">
        <f>IF('Fixed Data'!$J$12=FALSE,L70+L82,L70)</f>
        <v>-0.1189362252817594</v>
      </c>
      <c r="M83" s="30">
        <f>IF('Fixed Data'!$J$12=FALSE,M70+M82,M70)</f>
        <v>-0.11596806317039175</v>
      </c>
      <c r="N83" s="30">
        <f>IF('Fixed Data'!$J$12=FALSE,N70+N82,N70)</f>
        <v>-0.11287752784233861</v>
      </c>
      <c r="O83" s="30">
        <f>IF('Fixed Data'!$J$12=FALSE,O70+O82,O70)</f>
        <v>-0.11020792675975784</v>
      </c>
      <c r="P83" s="30">
        <f>IF('Fixed Data'!$J$12=FALSE,P70+P82,P70)</f>
        <v>-0.10744812215224228</v>
      </c>
      <c r="Q83" s="30">
        <f>IF('Fixed Data'!$J$12=FALSE,Q70+Q82,Q70)</f>
        <v>-0.10508329570553424</v>
      </c>
      <c r="R83" s="30">
        <f>IF('Fixed Data'!$J$12=FALSE,R70+R82,R70)</f>
        <v>-0.10266012474528788</v>
      </c>
      <c r="S83" s="30">
        <f>IF('Fixed Data'!$J$12=FALSE,S70+S82,S70)</f>
        <v>-0.10060568071484753</v>
      </c>
      <c r="T83" s="30">
        <f>IF('Fixed Data'!$J$12=FALSE,T70+T82,T70)</f>
        <v>-9.8524470793245528E-2</v>
      </c>
      <c r="U83" s="30">
        <f>IF('Fixed Data'!$J$12=FALSE,U70+U82,U70)</f>
        <v>-9.6785470200879326E-2</v>
      </c>
      <c r="V83" s="30">
        <f>IF('Fixed Data'!$J$12=FALSE,V70+V82,V70)</f>
        <v>-9.5051029288637831E-2</v>
      </c>
      <c r="W83" s="30">
        <f>IF('Fixed Data'!$J$12=FALSE,W70+W82,W70)</f>
        <v>-9.3632039706526102E-2</v>
      </c>
      <c r="X83" s="30">
        <f>IF('Fixed Data'!$J$12=FALSE,X70+X82,X70)</f>
        <v>-9.2248706997216462E-2</v>
      </c>
      <c r="Y83" s="30">
        <f>IF('Fixed Data'!$J$12=FALSE,Y70+Y82,Y70)</f>
        <v>-9.1153850659251953E-2</v>
      </c>
      <c r="Z83" s="30">
        <f>IF('Fixed Data'!$J$12=FALSE,Z70+Z82,Z70)</f>
        <v>-9.0125542275072301E-2</v>
      </c>
      <c r="AA83" s="30">
        <f>IF('Fixed Data'!$J$12=FALSE,AA70+AA82,AA70)</f>
        <v>-8.9358539497343265E-2</v>
      </c>
      <c r="AB83" s="30">
        <f>IF('Fixed Data'!$J$12=FALSE,AB70+AB82,AB70)</f>
        <v>-8.8688789738577301E-2</v>
      </c>
      <c r="AC83" s="30">
        <f>IF('Fixed Data'!$J$12=FALSE,AC70+AC82,AC70)</f>
        <v>-8.8252998106353286E-2</v>
      </c>
      <c r="AD83" s="30">
        <f>IF('Fixed Data'!$J$12=FALSE,AD70+AD82,AD70)</f>
        <v>-8.7944996679007195E-2</v>
      </c>
      <c r="AE83" s="30">
        <f>IF('Fixed Data'!$J$12=FALSE,AE70+AE82,AE70)</f>
        <v>-8.7843446412994103E-2</v>
      </c>
      <c r="AF83" s="30">
        <f>IF('Fixed Data'!$J$12=FALSE,AF70+AF82,AF70)</f>
        <v>-8.4900308075862518E-2</v>
      </c>
      <c r="AG83" s="30">
        <f>IF('Fixed Data'!$J$12=FALSE,AG70+AG82,AG70)</f>
        <v>-8.1944837183735103E-2</v>
      </c>
      <c r="AH83" s="30">
        <f>IF('Fixed Data'!$J$12=FALSE,AH70+AH82,AH70)</f>
        <v>-7.9098284557517592E-2</v>
      </c>
      <c r="AI83" s="30">
        <f>IF('Fixed Data'!$J$12=FALSE,AI70+AI82,AI70)</f>
        <v>-7.6119967607260433E-2</v>
      </c>
      <c r="AJ83" s="30">
        <f>IF('Fixed Data'!$J$12=FALSE,AJ70+AJ82,AJ70)</f>
        <v>-7.3131077032663735E-2</v>
      </c>
      <c r="AK83" s="30">
        <f>IF('Fixed Data'!$J$12=FALSE,AK70+AK82,AK70)</f>
        <v>-7.014937497110961E-2</v>
      </c>
      <c r="AL83" s="30">
        <f>IF('Fixed Data'!$J$12=FALSE,AL70+AL82,AL70)</f>
        <v>-6.7140896757423893E-2</v>
      </c>
      <c r="AM83" s="30">
        <f>IF('Fixed Data'!$J$12=FALSE,AM70+AM82,AM70)</f>
        <v>-6.4243987175725978E-2</v>
      </c>
      <c r="AN83" s="30">
        <f>IF('Fixed Data'!$J$12=FALSE,AN70+AN82,AN70)</f>
        <v>-6.1217831117762453E-2</v>
      </c>
      <c r="AO83" s="30">
        <f>IF('Fixed Data'!$J$12=FALSE,AO70+AO82,AO70)</f>
        <v>-5.8200726847009804E-2</v>
      </c>
      <c r="AP83" s="30">
        <f>IF('Fixed Data'!$J$12=FALSE,AP70+AP82,AP70)</f>
        <v>-5.5175849990750675E-2</v>
      </c>
      <c r="AQ83" s="30">
        <f>IF('Fixed Data'!$J$12=FALSE,AQ70+AQ82,AQ70)</f>
        <v>-5.2143589178260369E-2</v>
      </c>
      <c r="AR83" s="30">
        <f>IF('Fixed Data'!$J$12=FALSE,AR70+AR82,AR70)</f>
        <v>-4.920771434434118E-2</v>
      </c>
      <c r="AS83" s="30">
        <f>IF('Fixed Data'!$J$12=FALSE,AS70+AS82,AS70)</f>
        <v>-4.6179008209097705E-2</v>
      </c>
      <c r="AT83" s="30">
        <f>IF('Fixed Data'!$J$12=FALSE,AT70+AT82,AT70)</f>
        <v>-4.3143971254380534E-2</v>
      </c>
      <c r="AU83" s="30">
        <f>IF('Fixed Data'!$J$12=FALSE,AU70+AU82,AU70)</f>
        <v>-4.012015347732846E-2</v>
      </c>
      <c r="AV83" s="30">
        <f>IF('Fixed Data'!$J$12=FALSE,AV70+AV82,AV70)</f>
        <v>-3.7090622135701329E-2</v>
      </c>
      <c r="AW83" s="30">
        <f>IF('Fixed Data'!$J$12=FALSE,AW70+AW82,AW70)</f>
        <v>-3.4124596732388462E-2</v>
      </c>
      <c r="AX83" s="30">
        <f>IF('Fixed Data'!$J$12=FALSE,AX70+AX82,AX70)</f>
        <v>-3.1084481012386103E-2</v>
      </c>
      <c r="AY83" s="30">
        <f>IF('Fixed Data'!$J$12=FALSE,AY70+AY82,AY70)</f>
        <v>-7.5486435342440594E-3</v>
      </c>
      <c r="AZ83" s="30">
        <f>IF('Fixed Data'!$J$12=FALSE,AZ70+AZ82,AZ70)</f>
        <v>1.5182891096015783E-2</v>
      </c>
      <c r="BA83" s="30">
        <f>IF('Fixed Data'!$J$12=FALSE,BA70+BA82,BA70)</f>
        <v>3.7447287071754223E-2</v>
      </c>
      <c r="BB83" s="30">
        <f>IF('Fixed Data'!$J$12=FALSE,BB70+BB82,BB70)</f>
        <v>5.8958626829035327E-2</v>
      </c>
      <c r="BC83" s="30">
        <f>IF('Fixed Data'!$J$12=FALSE,BC70+BC82,BC70)</f>
        <v>7.9845199712130999E-2</v>
      </c>
      <c r="BD83" s="30">
        <f>IF('Fixed Data'!$J$12=FALSE,BD70+BD82,BD70)</f>
        <v>7.9807647210444588E-2</v>
      </c>
      <c r="BE83" s="30">
        <f>IF('Fixed Data'!$J$12=FALSE,BE70+BE82,BE70)</f>
        <v>7.9773695679458995E-2</v>
      </c>
      <c r="BF83" s="30">
        <f>IF('Fixed Data'!$J$12=FALSE,BF70+BF82,BF70)</f>
        <v>-3.3238186304920248E-17</v>
      </c>
      <c r="BG83" s="30">
        <f>IF('Fixed Data'!$J$12=FALSE,BG70+BG82,BG70)</f>
        <v>-3.3238186304920248E-17</v>
      </c>
      <c r="BH83" s="30">
        <f>IF('Fixed Data'!$J$12=FALSE,BH70+BH82,BH70)</f>
        <v>-3.3238186304920248E-17</v>
      </c>
      <c r="BI83" s="30">
        <f>IF('Fixed Data'!$J$12=FALSE,BI70+BI82,BI70)</f>
        <v>-3.3238186304920248E-17</v>
      </c>
      <c r="BJ83" s="30">
        <f>IF('Fixed Data'!$J$12=FALSE,BJ70+BJ82,BJ70)</f>
        <v>-3.3238186304920248E-17</v>
      </c>
      <c r="BK83" s="30">
        <f>IF('Fixed Data'!$J$12=FALSE,BK70+BK82,BK70)</f>
        <v>-3.3238186304920248E-17</v>
      </c>
      <c r="BL83" s="30">
        <f>IF('Fixed Data'!$J$12=FALSE,BL70+BL82,BL70)</f>
        <v>-3.3238186304920248E-17</v>
      </c>
    </row>
    <row r="84" spans="1:64" outlineLevel="1">
      <c r="B84" s="1" t="s">
        <v>409</v>
      </c>
      <c r="C84" s="11" t="s">
        <v>410</v>
      </c>
      <c r="D84" s="1" t="s">
        <v>240</v>
      </c>
      <c r="E84" s="146">
        <f>IFERROR(IF(E17&lt;($D$16),1,IF((E16-1)&gt;30,(D$84/(1+'Fixed Data'!$E$10)),(1/(1+'Fixed Data'!$E$9)^(E16-$E$16)))),0)</f>
        <v>1</v>
      </c>
      <c r="F84" s="146">
        <f>IFERROR(IF(F17&lt;($D$16),1,IF((F16-1)&gt;30,(E$84/(1+'Fixed Data'!$E$10)),(1/(1+'Fixed Data'!$E$9)^(F16-$E$16)))),0)</f>
        <v>0.96618357487922713</v>
      </c>
      <c r="G84" s="146">
        <f>IFERROR(IF(G17&lt;($D$16),1,IF((G16-1)&gt;30,(F$84/(1+'Fixed Data'!$E$10)),(1/(1+'Fixed Data'!$E$9)^(G16-$E$16)))),0)</f>
        <v>0.93351070036640305</v>
      </c>
      <c r="H84" s="146">
        <f>IFERROR(IF(H17&lt;($D$16),1,IF((H16-1)&gt;30,(G$84/(1+'Fixed Data'!$E$10)),(1/(1+'Fixed Data'!$E$9)^(H16-$E$16)))),0)</f>
        <v>0.90194270566802237</v>
      </c>
      <c r="I84" s="146">
        <f>IFERROR(IF(I17&lt;($D$16),1,IF((I16-1)&gt;30,(H$84/(1+'Fixed Data'!$E$10)),(1/(1+'Fixed Data'!$E$9)^(I16-$E$16)))),0)</f>
        <v>0.87144222769857238</v>
      </c>
      <c r="J84" s="146">
        <f>IFERROR(IF(J17&lt;($D$16),1,IF((J16-1)&gt;30,(I$84/(1+'Fixed Data'!$E$10)),(1/(1+'Fixed Data'!$E$9)^(J16-$E$16)))),0)</f>
        <v>0.84197316685852419</v>
      </c>
      <c r="K84" s="146">
        <f>IFERROR(IF(K17&lt;($D$16),1,IF((K16-1)&gt;30,(J$84/(1+'Fixed Data'!$E$10)),(1/(1+'Fixed Data'!$E$9)^(K16-$E$16)))),0)</f>
        <v>0.81350064430775282</v>
      </c>
      <c r="L84" s="146">
        <f>IFERROR(IF(L17&lt;($D$16),1,IF((L16-1)&gt;30,(K$84/(1+'Fixed Data'!$E$10)),(1/(1+'Fixed Data'!$E$9)^(L16-$E$16)))),0)</f>
        <v>0.78599096068381913</v>
      </c>
      <c r="M84" s="146">
        <f>IFERROR(IF(M17&lt;($D$16),1,IF((M16-1)&gt;30,(L$84/(1+'Fixed Data'!$E$10)),(1/(1+'Fixed Data'!$E$9)^(M16-$E$16)))),0)</f>
        <v>0.75941155621625056</v>
      </c>
      <c r="N84" s="146">
        <f>IFERROR(IF(N17&lt;($D$16),1,IF((N16-1)&gt;30,(M$84/(1+'Fixed Data'!$E$10)),(1/(1+'Fixed Data'!$E$9)^(N16-$E$16)))),0)</f>
        <v>0.73373097218961414</v>
      </c>
      <c r="O84" s="146">
        <f>IFERROR(IF(O17&lt;($D$16),1,IF((O16-1)&gt;30,(N$84/(1+'Fixed Data'!$E$10)),(1/(1+'Fixed Data'!$E$9)^(O16-$E$16)))),0)</f>
        <v>0.70891881370977217</v>
      </c>
      <c r="P84" s="146">
        <f>IFERROR(IF(P17&lt;($D$16),1,IF((P16-1)&gt;30,(O$84/(1+'Fixed Data'!$E$10)),(1/(1+'Fixed Data'!$E$9)^(P16-$E$16)))),0)</f>
        <v>0.68494571372924851</v>
      </c>
      <c r="Q84" s="146">
        <f>IFERROR(IF(Q17&lt;($D$16),1,IF((Q16-1)&gt;30,(P$84/(1+'Fixed Data'!$E$10)),(1/(1+'Fixed Data'!$E$9)^(Q16-$E$16)))),0)</f>
        <v>0.66178329828912896</v>
      </c>
      <c r="R84" s="146">
        <f>IFERROR(IF(R17&lt;($D$16),1,IF((R16-1)&gt;30,(Q$84/(1+'Fixed Data'!$E$10)),(1/(1+'Fixed Data'!$E$9)^(R16-$E$16)))),0)</f>
        <v>0.63940415293635666</v>
      </c>
      <c r="S84" s="146">
        <f>IFERROR(IF(S17&lt;($D$16),1,IF((S16-1)&gt;30,(R$84/(1+'Fixed Data'!$E$10)),(1/(1+'Fixed Data'!$E$9)^(S16-$E$16)))),0)</f>
        <v>0.61778179027667302</v>
      </c>
      <c r="T84" s="146">
        <f>IFERROR(IF(T17&lt;($D$16),1,IF((T16-1)&gt;30,(S$84/(1+'Fixed Data'!$E$10)),(1/(1+'Fixed Data'!$E$9)^(T16-$E$16)))),0)</f>
        <v>0.59689061862480497</v>
      </c>
      <c r="U84" s="146">
        <f>IFERROR(IF(U17&lt;($D$16),1,IF((U16-1)&gt;30,(T$84/(1+'Fixed Data'!$E$10)),(1/(1+'Fixed Data'!$E$9)^(U16-$E$16)))),0)</f>
        <v>0.57670591171478747</v>
      </c>
      <c r="V84" s="146">
        <f>IFERROR(IF(V17&lt;($D$16),1,IF((V16-1)&gt;30,(U$84/(1+'Fixed Data'!$E$10)),(1/(1+'Fixed Data'!$E$9)^(V16-$E$16)))),0)</f>
        <v>0.55720377943457733</v>
      </c>
      <c r="W84" s="146">
        <f>IFERROR(IF(W17&lt;($D$16),1,IF((W16-1)&gt;30,(V$84/(1+'Fixed Data'!$E$10)),(1/(1+'Fixed Data'!$E$9)^(W16-$E$16)))),0)</f>
        <v>0.53836113955031628</v>
      </c>
      <c r="X84" s="146">
        <f>IFERROR(IF(X17&lt;($D$16),1,IF((X16-1)&gt;30,(W$84/(1+'Fixed Data'!$E$10)),(1/(1+'Fixed Data'!$E$9)^(X16-$E$16)))),0)</f>
        <v>0.52015569038677911</v>
      </c>
      <c r="Y84" s="146">
        <f>IFERROR(IF(Y17&lt;($D$16),1,IF((Y16-1)&gt;30,(X$84/(1+'Fixed Data'!$E$10)),(1/(1+'Fixed Data'!$E$9)^(Y16-$E$16)))),0)</f>
        <v>0.50256588443167061</v>
      </c>
      <c r="Z84" s="146">
        <f>IFERROR(IF(Z17&lt;($D$16),1,IF((Z16-1)&gt;30,(Y$84/(1+'Fixed Data'!$E$10)),(1/(1+'Fixed Data'!$E$9)^(Z16-$E$16)))),0)</f>
        <v>0.48557090283253213</v>
      </c>
      <c r="AA84" s="146">
        <f>IFERROR(IF(AA17&lt;($D$16),1,IF((AA16-1)&gt;30,(Z$84/(1+'Fixed Data'!$E$10)),(1/(1+'Fixed Data'!$E$9)^(AA16-$E$16)))),0)</f>
        <v>0.46915063075606966</v>
      </c>
      <c r="AB84" s="146">
        <f>IFERROR(IF(AB17&lt;($D$16),1,IF((AB16-1)&gt;30,(AA$84/(1+'Fixed Data'!$E$10)),(1/(1+'Fixed Data'!$E$9)^(AB16-$E$16)))),0)</f>
        <v>0.45328563358074364</v>
      </c>
      <c r="AC84" s="146">
        <f>IFERROR(IF(AC17&lt;($D$16),1,IF((AC16-1)&gt;30,(AB$84/(1+'Fixed Data'!$E$10)),(1/(1+'Fixed Data'!$E$9)^(AC16-$E$16)))),0)</f>
        <v>0.43795713389443841</v>
      </c>
      <c r="AD84" s="146">
        <f>IFERROR(IF(AD17&lt;($D$16),1,IF((AD16-1)&gt;30,(AC$84/(1+'Fixed Data'!$E$10)),(1/(1+'Fixed Data'!$E$9)^(AD16-$E$16)))),0)</f>
        <v>0.42314698926998884</v>
      </c>
      <c r="AE84" s="146">
        <f>IFERROR(IF(AE17&lt;($D$16),1,IF((AE16-1)&gt;30,(AD$84/(1+'Fixed Data'!$E$10)),(1/(1+'Fixed Data'!$E$9)^(AE16-$E$16)))),0)</f>
        <v>0.40883767079225974</v>
      </c>
      <c r="AF84" s="146">
        <f>IFERROR(IF(AF17&lt;($D$16),1,IF((AF16-1)&gt;30,(AE$84/(1+'Fixed Data'!$E$10)),(1/(1+'Fixed Data'!$E$9)^(AF16-$E$16)))),0)</f>
        <v>0.39501224231136206</v>
      </c>
      <c r="AG84" s="146">
        <f>IFERROR(IF(AG17&lt;($D$16),1,IF((AG16-1)&gt;30,(AF$84/(1+'Fixed Data'!$E$10)),(1/(1+'Fixed Data'!$E$9)^(AG16-$E$16)))),0)</f>
        <v>0.38165434039745127</v>
      </c>
      <c r="AH84" s="146">
        <f>IFERROR(IF(AH17&lt;($D$16),1,IF((AH16-1)&gt;30,(AG$84/(1+'Fixed Data'!$E$10)),(1/(1+'Fixed Data'!$E$9)^(AH16-$E$16)))),0)</f>
        <v>0.36874815497338298</v>
      </c>
      <c r="AI84" s="146">
        <f>IFERROR(IF(AI17&lt;($D$16),1,IF((AI16-1)&gt;30,(AH$84/(1+'Fixed Data'!$E$10)),(1/(1+'Fixed Data'!$E$9)^(AI16-$E$16)))),0)</f>
        <v>0.35627841060230236</v>
      </c>
      <c r="AJ84" s="146">
        <f>IFERROR(IF(AJ17&lt;($D$16),1,IF((AJ16-1)&gt;30,(AI$84/(1+'Fixed Data'!$E$10)),(1/(1+'Fixed Data'!$E$9)^(AJ16-$E$16)))),0)</f>
        <v>0.3459013695167984</v>
      </c>
      <c r="AK84" s="146">
        <f>IFERROR(IF(AK17&lt;($D$16),1,IF((AK16-1)&gt;30,(AJ$84/(1+'Fixed Data'!$E$10)),(1/(1+'Fixed Data'!$E$9)^(AK16-$E$16)))),0)</f>
        <v>0.33582657234640623</v>
      </c>
      <c r="AL84" s="146">
        <f>IFERROR(IF(AL17&lt;($D$16),1,IF((AL16-1)&gt;30,(AK$84/(1+'Fixed Data'!$E$10)),(1/(1+'Fixed Data'!$E$9)^(AL16-$E$16)))),0)</f>
        <v>0.32604521587029728</v>
      </c>
      <c r="AM84" s="146">
        <f>IFERROR(IF(AM17&lt;($D$16),1,IF((AM16-1)&gt;30,(AL$84/(1+'Fixed Data'!$E$10)),(1/(1+'Fixed Data'!$E$9)^(AM16-$E$16)))),0)</f>
        <v>0.31654875327213328</v>
      </c>
      <c r="AN84" s="146">
        <f>IFERROR(IF(AN17&lt;($D$16),1,IF((AN16-1)&gt;30,(AM$84/(1+'Fixed Data'!$E$10)),(1/(1+'Fixed Data'!$E$9)^(AN16-$E$16)))),0)</f>
        <v>0.30732888667197406</v>
      </c>
      <c r="AO84" s="146">
        <f>IFERROR(IF(AO17&lt;($D$16),1,IF((AO16-1)&gt;30,(AN$84/(1+'Fixed Data'!$E$10)),(1/(1+'Fixed Data'!$E$9)^(AO16-$E$16)))),0)</f>
        <v>0.29837755987570297</v>
      </c>
      <c r="AP84" s="146">
        <f>IFERROR(IF(AP17&lt;($D$16),1,IF((AP16-1)&gt;30,(AO$84/(1+'Fixed Data'!$E$10)),(1/(1+'Fixed Data'!$E$9)^(AP16-$E$16)))),0)</f>
        <v>0.28968695133563394</v>
      </c>
      <c r="AQ84" s="146">
        <f>IFERROR(IF(AQ17&lt;($D$16),1,IF((AQ16-1)&gt;30,(AP$84/(1+'Fixed Data'!$E$10)),(1/(1+'Fixed Data'!$E$9)^(AQ16-$E$16)))),0)</f>
        <v>0.28124946731614947</v>
      </c>
      <c r="AR84" s="146">
        <f>IFERROR(IF(AR17&lt;($D$16),1,IF((AR16-1)&gt;30,(AQ$84/(1+'Fixed Data'!$E$10)),(1/(1+'Fixed Data'!$E$9)^(AR16-$E$16)))),0)</f>
        <v>0.27305773525839755</v>
      </c>
      <c r="AS84" s="146">
        <f>IFERROR(IF(AS17&lt;($D$16),1,IF((AS16-1)&gt;30,(AR$84/(1+'Fixed Data'!$E$10)),(1/(1+'Fixed Data'!$E$9)^(AS16-$E$16)))),0)</f>
        <v>0.26510459733825004</v>
      </c>
      <c r="AT84" s="146">
        <f>IFERROR(IF(AT17&lt;($D$16),1,IF((AT16-1)&gt;30,(AS$84/(1+'Fixed Data'!$E$10)),(1/(1+'Fixed Data'!$E$9)^(AT16-$E$16)))),0)</f>
        <v>0.25738310421189325</v>
      </c>
      <c r="AU84" s="146">
        <f>IFERROR(IF(AU17&lt;($D$16),1,IF((AU16-1)&gt;30,(AT$84/(1+'Fixed Data'!$E$10)),(1/(1+'Fixed Data'!$E$9)^(AU16-$E$16)))),0)</f>
        <v>0.24988650894358569</v>
      </c>
      <c r="AV84" s="146">
        <f>IFERROR(IF(AV17&lt;($D$16),1,IF((AV16-1)&gt;30,(AU$84/(1+'Fixed Data'!$E$10)),(1/(1+'Fixed Data'!$E$9)^(AV16-$E$16)))),0)</f>
        <v>0.24260826111027736</v>
      </c>
      <c r="AW84" s="146">
        <f>IFERROR(IF(AW17&lt;($D$16),1,IF((AW16-1)&gt;30,(AV$84/(1+'Fixed Data'!$E$10)),(1/(1+'Fixed Data'!$E$9)^(AW16-$E$16)))),0)</f>
        <v>0.23554200107793918</v>
      </c>
      <c r="AX84" s="146">
        <f>IFERROR(IF(AX17&lt;($D$16),1,IF((AX16-1)&gt;30,(AW$84/(1+'Fixed Data'!$E$10)),(1/(1+'Fixed Data'!$E$9)^(AX16-$E$16)))),0)</f>
        <v>0.22868155444460114</v>
      </c>
      <c r="AY84" s="146">
        <f>IFERROR(IF(AY17&lt;($D$16),1,IF((AY16-1)&gt;30,(AX$84/(1+'Fixed Data'!$E$10)),(1/(1+'Fixed Data'!$E$9)^(AY16-$E$16)))),0)</f>
        <v>0.22202092664524381</v>
      </c>
      <c r="AZ84" s="146">
        <f>IFERROR(IF(AZ17&lt;($D$16),1,IF((AZ16-1)&gt;30,(AY$84/(1+'Fixed Data'!$E$10)),(1/(1+'Fixed Data'!$E$9)^(AZ16-$E$16)))),0)</f>
        <v>0.21555429771382895</v>
      </c>
      <c r="BA84" s="146">
        <f>IFERROR(IF(BA17&lt;($D$16),1,IF((BA16-1)&gt;30,(AZ$84/(1+'Fixed Data'!$E$10)),(1/(1+'Fixed Data'!$E$9)^(BA16-$E$16)))),0)</f>
        <v>0.20927601719789218</v>
      </c>
      <c r="BB84" s="146">
        <f>IFERROR(IF(BB17&lt;($D$16),1,IF((BB16-1)&gt;30,(BA$84/(1+'Fixed Data'!$E$10)),(1/(1+'Fixed Data'!$E$9)^(BB16-$E$16)))),0)</f>
        <v>0.20318059922125453</v>
      </c>
      <c r="BC84" s="146">
        <f>IFERROR(IF(BC17&lt;($D$16),1,IF((BC16-1)&gt;30,(BB$84/(1+'Fixed Data'!$E$10)),(1/(1+'Fixed Data'!$E$9)^(BC16-$E$16)))),0)</f>
        <v>0.19726271769053838</v>
      </c>
      <c r="BD84" s="146">
        <f>IFERROR(IF(BD17&lt;($D$16),1,IF((BD16-1)&gt;30,(BC$84/(1+'Fixed Data'!$E$10)),(1/(1+'Fixed Data'!$E$9)^(BD16-$E$16)))),0)</f>
        <v>0.1915172016412994</v>
      </c>
      <c r="BE84" s="146">
        <f>IFERROR(IF(BE17&lt;($D$16),1,IF((BE16-1)&gt;30,(BD$84/(1+'Fixed Data'!$E$10)),(1/(1+'Fixed Data'!$E$9)^(BE16-$E$16)))),0)</f>
        <v>0.18593903071970816</v>
      </c>
      <c r="BF84" s="146">
        <f>IFERROR(IF(BF17&lt;($D$16),1,IF((BF16-1)&gt;30,(BE$84/(1+'Fixed Data'!$E$10)),(1/(1+'Fixed Data'!$E$9)^(BF16-$E$16)))),0)</f>
        <v>0.18052333079583316</v>
      </c>
      <c r="BG84" s="146">
        <f>IFERROR(IF(BG17&lt;($D$16),1,IF((BG16-1)&gt;30,(BF$84/(1+'Fixed Data'!$E$10)),(1/(1+'Fixed Data'!$E$9)^(BG16-$E$16)))),0)</f>
        <v>0.17526536970469239</v>
      </c>
      <c r="BH84" s="146">
        <f>IFERROR(IF(BH17&lt;($D$16),1,IF((BH16-1)&gt;30,(BG$84/(1+'Fixed Data'!$E$10)),(1/(1+'Fixed Data'!$E$9)^(BH16-$E$16)))),0)</f>
        <v>0.17016055311135184</v>
      </c>
      <c r="BI84" s="146">
        <f>IFERROR(IF(BI17&lt;($D$16),1,IF((BI16-1)&gt;30,(BH$84/(1+'Fixed Data'!$E$10)),(1/(1+'Fixed Data'!$E$9)^(BI16-$E$16)))),0)</f>
        <v>0.16520442049645809</v>
      </c>
      <c r="BJ84" s="146">
        <f>IFERROR(IF(BJ17&lt;($D$16),1,IF((BJ16-1)&gt;30,(BI$84/(1+'Fixed Data'!$E$10)),(1/(1+'Fixed Data'!$E$9)^(BJ16-$E$16)))),0)</f>
        <v>0.16039264125869718</v>
      </c>
      <c r="BK84" s="146">
        <f>IFERROR(IF(BK17&lt;($D$16),1,IF((BK16-1)&gt;30,(BJ$84/(1+'Fixed Data'!$E$10)),(1/(1+'Fixed Data'!$E$9)^(BK16-$E$16)))),0)</f>
        <v>0.15572101093077395</v>
      </c>
      <c r="BL84" s="146">
        <f>IFERROR(IF(BL17&lt;($D$16),1,IF((BL16-1)&gt;30,(BK$84/(1+'Fixed Data'!$E$10)),(1/(1+'Fixed Data'!$E$9)^(BL16-$E$16)))),0)</f>
        <v>0.15118544750560578</v>
      </c>
    </row>
    <row r="85" spans="1:64" outlineLevel="1">
      <c r="B85" s="27" t="s">
        <v>411</v>
      </c>
      <c r="C85" s="28" t="s">
        <v>412</v>
      </c>
      <c r="D85" s="27" t="s">
        <v>240</v>
      </c>
      <c r="E85" s="146">
        <f>IFERROR(IF(E17&lt;($D$16),1,IF((E16-1)&gt;30,(D$85/(1+'Fixed Data'!$E$12)),(1/(1+'Fixed Data'!$E$11)^(E16-$E$16)))),0)</f>
        <v>1</v>
      </c>
      <c r="F85" s="146">
        <f>IFERROR(IF(F17&lt;($D$16),1,IF((F16-1)&gt;30,(E$85/(1+'Fixed Data'!$E$12)),(1/(1+'Fixed Data'!$E$11)^(F16-$E$16)))),0)</f>
        <v>0.98522167487684742</v>
      </c>
      <c r="G85" s="146">
        <f>IFERROR(IF(G17&lt;($D$16),1,IF((G16-1)&gt;30,(F$85/(1+'Fixed Data'!$E$12)),(1/(1+'Fixed Data'!$E$11)^(G16-$E$16)))),0)</f>
        <v>0.9706617486471405</v>
      </c>
      <c r="H85" s="146">
        <f>IFERROR(IF(H17&lt;($D$16),1,IF((H16-1)&gt;30,(G$85/(1+'Fixed Data'!$E$12)),(1/(1+'Fixed Data'!$E$11)^(H16-$E$16)))),0)</f>
        <v>0.95631699374102519</v>
      </c>
      <c r="I85" s="146">
        <f>IFERROR(IF(I17&lt;($D$16),1,IF((I16-1)&gt;30,(H$85/(1+'Fixed Data'!$E$12)),(1/(1+'Fixed Data'!$E$11)^(I16-$E$16)))),0)</f>
        <v>0.94218423028672449</v>
      </c>
      <c r="J85" s="146">
        <f>IFERROR(IF(J17&lt;($D$16),1,IF((J16-1)&gt;30,(I$85/(1+'Fixed Data'!$E$12)),(1/(1+'Fixed Data'!$E$11)^(J16-$E$16)))),0)</f>
        <v>0.92826032540563996</v>
      </c>
      <c r="K85" s="146">
        <f>IFERROR(IF(K17&lt;($D$16),1,IF((K16-1)&gt;30,(J$85/(1+'Fixed Data'!$E$12)),(1/(1+'Fixed Data'!$E$11)^(K16-$E$16)))),0)</f>
        <v>0.91454219251787205</v>
      </c>
      <c r="L85" s="146">
        <f>IFERROR(IF(L17&lt;($D$16),1,IF((L16-1)&gt;30,(K$85/(1+'Fixed Data'!$E$12)),(1/(1+'Fixed Data'!$E$11)^(L16-$E$16)))),0)</f>
        <v>0.90102679065800217</v>
      </c>
      <c r="M85" s="146">
        <f>IFERROR(IF(M17&lt;($D$16),1,IF((M16-1)&gt;30,(L$85/(1+'Fixed Data'!$E$12)),(1/(1+'Fixed Data'!$E$11)^(M16-$E$16)))),0)</f>
        <v>0.88771112380098749</v>
      </c>
      <c r="N85" s="146">
        <f>IFERROR(IF(N17&lt;($D$16),1,IF((N16-1)&gt;30,(M$85/(1+'Fixed Data'!$E$12)),(1/(1+'Fixed Data'!$E$11)^(N16-$E$16)))),0)</f>
        <v>0.87459224019801729</v>
      </c>
      <c r="O85" s="146">
        <f>IFERROR(IF(O17&lt;($D$16),1,IF((O16-1)&gt;30,(N$85/(1+'Fixed Data'!$E$12)),(1/(1+'Fixed Data'!$E$11)^(O16-$E$16)))),0)</f>
        <v>0.86166723172218462</v>
      </c>
      <c r="P85" s="146">
        <f>IFERROR(IF(P17&lt;($D$16),1,IF((P16-1)&gt;30,(O$85/(1+'Fixed Data'!$E$12)),(1/(1+'Fixed Data'!$E$11)^(P16-$E$16)))),0)</f>
        <v>0.8489332332238273</v>
      </c>
      <c r="Q85" s="146">
        <f>IFERROR(IF(Q17&lt;($D$16),1,IF((Q16-1)&gt;30,(P$85/(1+'Fixed Data'!$E$12)),(1/(1+'Fixed Data'!$E$11)^(Q16-$E$16)))),0)</f>
        <v>0.83638742189539661</v>
      </c>
      <c r="R85" s="146">
        <f>IFERROR(IF(R17&lt;($D$16),1,IF((R16-1)&gt;30,(Q$85/(1+'Fixed Data'!$E$12)),(1/(1+'Fixed Data'!$E$11)^(R16-$E$16)))),0)</f>
        <v>0.82402701664571099</v>
      </c>
      <c r="S85" s="146">
        <f>IFERROR(IF(S17&lt;($D$16),1,IF((S16-1)&gt;30,(R$85/(1+'Fixed Data'!$E$12)),(1/(1+'Fixed Data'!$E$11)^(S16-$E$16)))),0)</f>
        <v>0.81184927748345925</v>
      </c>
      <c r="T85" s="146">
        <f>IFERROR(IF(T17&lt;($D$16),1,IF((T16-1)&gt;30,(S$85/(1+'Fixed Data'!$E$12)),(1/(1+'Fixed Data'!$E$11)^(T16-$E$16)))),0)</f>
        <v>0.79985150490981216</v>
      </c>
      <c r="U85" s="146">
        <f>IFERROR(IF(U17&lt;($D$16),1,IF((U16-1)&gt;30,(T$85/(1+'Fixed Data'!$E$12)),(1/(1+'Fixed Data'!$E$11)^(U16-$E$16)))),0)</f>
        <v>0.78803103932001206</v>
      </c>
      <c r="V85" s="146">
        <f>IFERROR(IF(V17&lt;($D$16),1,IF((V16-1)&gt;30,(U$85/(1+'Fixed Data'!$E$12)),(1/(1+'Fixed Data'!$E$11)^(V16-$E$16)))),0)</f>
        <v>0.77638526041380518</v>
      </c>
      <c r="W85" s="146">
        <f>IFERROR(IF(W17&lt;($D$16),1,IF((W16-1)&gt;30,(V$85/(1+'Fixed Data'!$E$12)),(1/(1+'Fixed Data'!$E$11)^(W16-$E$16)))),0)</f>
        <v>0.76491158661458636</v>
      </c>
      <c r="X85" s="146">
        <f>IFERROR(IF(X17&lt;($D$16),1,IF((X16-1)&gt;30,(W$85/(1+'Fixed Data'!$E$12)),(1/(1+'Fixed Data'!$E$11)^(X16-$E$16)))),0)</f>
        <v>0.7536074744971295</v>
      </c>
      <c r="Y85" s="146">
        <f>IFERROR(IF(Y17&lt;($D$16),1,IF((Y16-1)&gt;30,(X$85/(1+'Fixed Data'!$E$12)),(1/(1+'Fixed Data'!$E$11)^(Y16-$E$16)))),0)</f>
        <v>0.74247041822377313</v>
      </c>
      <c r="Z85" s="146">
        <f>IFERROR(IF(Z17&lt;($D$16),1,IF((Z16-1)&gt;30,(Y$85/(1+'Fixed Data'!$E$12)),(1/(1+'Fixed Data'!$E$11)^(Z16-$E$16)))),0)</f>
        <v>0.73149794898893916</v>
      </c>
      <c r="AA85" s="146">
        <f>IFERROR(IF(AA17&lt;($D$16),1,IF((AA16-1)&gt;30,(Z$85/(1+'Fixed Data'!$E$12)),(1/(1+'Fixed Data'!$E$11)^(AA16-$E$16)))),0)</f>
        <v>0.72068763447186135</v>
      </c>
      <c r="AB85" s="146">
        <f>IFERROR(IF(AB17&lt;($D$16),1,IF((AB16-1)&gt;30,(AA$85/(1+'Fixed Data'!$E$12)),(1/(1+'Fixed Data'!$E$11)^(AB16-$E$16)))),0)</f>
        <v>0.71003707829740037</v>
      </c>
      <c r="AC85" s="146">
        <f>IFERROR(IF(AC17&lt;($D$16),1,IF((AC16-1)&gt;30,(AB$85/(1+'Fixed Data'!$E$12)),(1/(1+'Fixed Data'!$E$11)^(AC16-$E$16)))),0)</f>
        <v>0.69954391950482808</v>
      </c>
      <c r="AD85" s="146">
        <f>IFERROR(IF(AD17&lt;($D$16),1,IF((AD16-1)&gt;30,(AC$85/(1+'Fixed Data'!$E$12)),(1/(1+'Fixed Data'!$E$11)^(AD16-$E$16)))),0)</f>
        <v>0.68920583202446117</v>
      </c>
      <c r="AE85" s="146">
        <f>IFERROR(IF(AE17&lt;($D$16),1,IF((AE16-1)&gt;30,(AD$85/(1+'Fixed Data'!$E$12)),(1/(1+'Fixed Data'!$E$11)^(AE16-$E$16)))),0)</f>
        <v>0.67902052416203085</v>
      </c>
      <c r="AF85" s="146">
        <f>IFERROR(IF(AF17&lt;($D$16),1,IF((AF16-1)&gt;30,(AE$85/(1+'Fixed Data'!$E$12)),(1/(1+'Fixed Data'!$E$11)^(AF16-$E$16)))),0)</f>
        <v>0.66898573809067086</v>
      </c>
      <c r="AG85" s="146">
        <f>IFERROR(IF(AG17&lt;($D$16),1,IF((AG16-1)&gt;30,(AF$85/(1+'Fixed Data'!$E$12)),(1/(1+'Fixed Data'!$E$11)^(AG16-$E$16)))),0)</f>
        <v>0.65909924935041486</v>
      </c>
      <c r="AH85" s="146">
        <f>IFERROR(IF(AH17&lt;($D$16),1,IF((AH16-1)&gt;30,(AG$85/(1+'Fixed Data'!$E$12)),(1/(1+'Fixed Data'!$E$11)^(AH16-$E$16)))),0)</f>
        <v>0.64935886635508844</v>
      </c>
      <c r="AI85" s="146">
        <f>IFERROR(IF(AI17&lt;($D$16),1,IF((AI16-1)&gt;30,(AH$85/(1+'Fixed Data'!$E$12)),(1/(1+'Fixed Data'!$E$11)^(AI16-$E$16)))),0)</f>
        <v>0.63976242990649135</v>
      </c>
      <c r="AJ85" s="146">
        <f>IFERROR(IF(AJ17&lt;($D$16),1,IF((AJ16-1)&gt;30,(AI$85/(1+'Fixed Data'!$E$12)),(1/(1+'Fixed Data'!$E$11)^(AJ16-$E$16)))),0)</f>
        <v>0.63163954535324851</v>
      </c>
      <c r="AK85" s="146">
        <f>IFERROR(IF(AK17&lt;($D$16),1,IF((AK16-1)&gt;30,(AJ$85/(1+'Fixed Data'!$E$12)),(1/(1+'Fixed Data'!$E$11)^(AK16-$E$16)))),0)</f>
        <v>0.62361979479222052</v>
      </c>
      <c r="AL85" s="146">
        <f>IFERROR(IF(AL17&lt;($D$16),1,IF((AL16-1)&gt;30,(AK$85/(1+'Fixed Data'!$E$12)),(1/(1+'Fixed Data'!$E$11)^(AL16-$E$16)))),0)</f>
        <v>0.61570186875996724</v>
      </c>
      <c r="AM85" s="146">
        <f>IFERROR(IF(AM17&lt;($D$16),1,IF((AM16-1)&gt;30,(AL$85/(1+'Fixed Data'!$E$12)),(1/(1+'Fixed Data'!$E$11)^(AM16-$E$16)))),0)</f>
        <v>0.60788447441893967</v>
      </c>
      <c r="AN85" s="146">
        <f>IFERROR(IF(AN17&lt;($D$16),1,IF((AN16-1)&gt;30,(AM$85/(1+'Fixed Data'!$E$12)),(1/(1+'Fixed Data'!$E$11)^(AN16-$E$16)))),0)</f>
        <v>0.60016633534638508</v>
      </c>
      <c r="AO85" s="146">
        <f>IFERROR(IF(AO17&lt;($D$16),1,IF((AO16-1)&gt;30,(AN$85/(1+'Fixed Data'!$E$12)),(1/(1+'Fixed Data'!$E$11)^(AO16-$E$16)))),0)</f>
        <v>0.59254619132593356</v>
      </c>
      <c r="AP85" s="146">
        <f>IFERROR(IF(AP17&lt;($D$16),1,IF((AP16-1)&gt;30,(AO$85/(1+'Fixed Data'!$E$12)),(1/(1+'Fixed Data'!$E$11)^(AP16-$E$16)))),0)</f>
        <v>0.58502279814182956</v>
      </c>
      <c r="AQ85" s="146">
        <f>IFERROR(IF(AQ17&lt;($D$16),1,IF((AQ16-1)&gt;30,(AP$85/(1+'Fixed Data'!$E$12)),(1/(1+'Fixed Data'!$E$11)^(AQ16-$E$16)))),0)</f>
        <v>0.577594927375777</v>
      </c>
      <c r="AR85" s="146">
        <f>IFERROR(IF(AR17&lt;($D$16),1,IF((AR16-1)&gt;30,(AQ$85/(1+'Fixed Data'!$E$12)),(1/(1+'Fixed Data'!$E$11)^(AR16-$E$16)))),0)</f>
        <v>0.57026136620636314</v>
      </c>
      <c r="AS85" s="146">
        <f>IFERROR(IF(AS17&lt;($D$16),1,IF((AS16-1)&gt;30,(AR$85/(1+'Fixed Data'!$E$12)),(1/(1+'Fixed Data'!$E$11)^(AS16-$E$16)))),0)</f>
        <v>0.5630209172110292</v>
      </c>
      <c r="AT85" s="146">
        <f>IFERROR(IF(AT17&lt;($D$16),1,IF((AT16-1)&gt;30,(AS$85/(1+'Fixed Data'!$E$12)),(1/(1+'Fixed Data'!$E$11)^(AT16-$E$16)))),0)</f>
        <v>0.55587239817055578</v>
      </c>
      <c r="AU85" s="146">
        <f>IFERROR(IF(AU17&lt;($D$16),1,IF((AU16-1)&gt;30,(AT$85/(1+'Fixed Data'!$E$12)),(1/(1+'Fixed Data'!$E$11)^(AU16-$E$16)))),0)</f>
        <v>0.54881464187603002</v>
      </c>
      <c r="AV85" s="146">
        <f>IFERROR(IF(AV17&lt;($D$16),1,IF((AV16-1)&gt;30,(AU$85/(1+'Fixed Data'!$E$12)),(1/(1+'Fixed Data'!$E$11)^(AV16-$E$16)))),0)</f>
        <v>0.54184649593826384</v>
      </c>
      <c r="AW85" s="146">
        <f>IFERROR(IF(AW17&lt;($D$16),1,IF((AW16-1)&gt;30,(AV$85/(1+'Fixed Data'!$E$12)),(1/(1+'Fixed Data'!$E$11)^(AW16-$E$16)))),0)</f>
        <v>0.53496682259963246</v>
      </c>
      <c r="AX85" s="146">
        <f>IFERROR(IF(AX17&lt;($D$16),1,IF((AX16-1)&gt;30,(AW$85/(1+'Fixed Data'!$E$12)),(1/(1+'Fixed Data'!$E$11)^(AX16-$E$16)))),0)</f>
        <v>0.52817449854830123</v>
      </c>
      <c r="AY85" s="146">
        <f>IFERROR(IF(AY17&lt;($D$16),1,IF((AY16-1)&gt;30,(AX$85/(1+'Fixed Data'!$E$12)),(1/(1+'Fixed Data'!$E$11)^(AY16-$E$16)))),0)</f>
        <v>0.52146841473481154</v>
      </c>
      <c r="AZ85" s="146">
        <f>IFERROR(IF(AZ17&lt;($D$16),1,IF((AZ16-1)&gt;30,(AY$85/(1+'Fixed Data'!$E$12)),(1/(1+'Fixed Data'!$E$11)^(AZ16-$E$16)))),0)</f>
        <v>0.51484747619099525</v>
      </c>
      <c r="BA85" s="146">
        <f>IFERROR(IF(BA17&lt;($D$16),1,IF((BA16-1)&gt;30,(AZ$85/(1+'Fixed Data'!$E$12)),(1/(1+'Fixed Data'!$E$11)^(BA16-$E$16)))),0)</f>
        <v>0.50831060185118893</v>
      </c>
      <c r="BB85" s="146">
        <f>IFERROR(IF(BB17&lt;($D$16),1,IF((BB16-1)&gt;30,(BA$85/(1+'Fixed Data'!$E$12)),(1/(1+'Fixed Data'!$E$11)^(BB16-$E$16)))),0)</f>
        <v>0.50185672437571716</v>
      </c>
      <c r="BC85" s="146">
        <f>IFERROR(IF(BC17&lt;($D$16),1,IF((BC16-1)&gt;30,(BB$85/(1+'Fixed Data'!$E$12)),(1/(1+'Fixed Data'!$E$11)^(BC16-$E$16)))),0)</f>
        <v>0.49548478997661782</v>
      </c>
      <c r="BD85" s="146">
        <f>IFERROR(IF(BD17&lt;($D$16),1,IF((BD16-1)&gt;30,(BC$85/(1+'Fixed Data'!$E$12)),(1/(1+'Fixed Data'!$E$11)^(BD16-$E$16)))),0)</f>
        <v>0.48919375824557965</v>
      </c>
      <c r="BE85" s="146">
        <f>IFERROR(IF(BE17&lt;($D$16),1,IF((BE16-1)&gt;30,(BD$85/(1+'Fixed Data'!$E$12)),(1/(1+'Fixed Data'!$E$11)^(BE16-$E$16)))),0)</f>
        <v>0.48298260198406451</v>
      </c>
      <c r="BF85" s="146">
        <f>IFERROR(IF(BF17&lt;($D$16),1,IF((BF16-1)&gt;30,(BE$85/(1+'Fixed Data'!$E$12)),(1/(1+'Fixed Data'!$E$11)^(BF16-$E$16)))),0)</f>
        <v>0.47685030703558684</v>
      </c>
      <c r="BG85" s="146">
        <f>IFERROR(IF(BG17&lt;($D$16),1,IF((BG16-1)&gt;30,(BF$85/(1+'Fixed Data'!$E$12)),(1/(1+'Fixed Data'!$E$11)^(BG16-$E$16)))),0)</f>
        <v>0.47079587212012203</v>
      </c>
      <c r="BH85" s="146">
        <f>IFERROR(IF(BH17&lt;($D$16),1,IF((BH16-1)&gt;30,(BG$85/(1+'Fixed Data'!$E$12)),(1/(1+'Fixed Data'!$E$11)^(BH16-$E$16)))),0)</f>
        <v>0.46481830867061785</v>
      </c>
      <c r="BI85" s="146">
        <f>IFERROR(IF(BI17&lt;($D$16),1,IF((BI16-1)&gt;30,(BH$85/(1+'Fixed Data'!$E$12)),(1/(1+'Fixed Data'!$E$11)^(BI16-$E$16)))),0)</f>
        <v>0.45891664067158128</v>
      </c>
      <c r="BJ85" s="146">
        <f>IFERROR(IF(BJ17&lt;($D$16),1,IF((BJ16-1)&gt;30,(BI$85/(1+'Fixed Data'!$E$12)),(1/(1+'Fixed Data'!$E$11)^(BJ16-$E$16)))),0)</f>
        <v>0.45308990449971492</v>
      </c>
      <c r="BK85" s="146">
        <f>IFERROR(IF(BK17&lt;($D$16),1,IF((BK16-1)&gt;30,(BJ$85/(1+'Fixed Data'!$E$12)),(1/(1+'Fixed Data'!$E$11)^(BK16-$E$16)))),0)</f>
        <v>0.44733714876657671</v>
      </c>
      <c r="BL85" s="146">
        <f>IFERROR(IF(BL17&lt;($D$16),1,IF((BL16-1)&gt;30,(BK$85/(1+'Fixed Data'!$E$12)),(1/(1+'Fixed Data'!$E$11)^(BL16-$E$16)))),0)</f>
        <v>0.44165743416323744</v>
      </c>
    </row>
    <row r="86" spans="1:64">
      <c r="B86" s="1" t="s">
        <v>413</v>
      </c>
      <c r="C86" s="9"/>
      <c r="D86" s="1" t="s">
        <v>213</v>
      </c>
      <c r="E86" s="31">
        <f>IF('Fixed Data'!$J$12=TRUE,(E83-SUM(E76:E77))*E84+SUM(E76:E77)*E85,E83*E84)</f>
        <v>-0.54124251996265038</v>
      </c>
      <c r="F86" s="31">
        <f t="shared" ref="F86:BJ86" si="59">F83*F84</f>
        <v>-0.54859188684228588</v>
      </c>
      <c r="G86" s="31">
        <f t="shared" si="59"/>
        <v>-0.5630111608416758</v>
      </c>
      <c r="H86" s="31">
        <f t="shared" si="59"/>
        <v>-0.56584154710610457</v>
      </c>
      <c r="I86" s="31">
        <f t="shared" si="59"/>
        <v>-0.57122582255038445</v>
      </c>
      <c r="J86" s="31">
        <f t="shared" si="59"/>
        <v>-0.10740781907290807</v>
      </c>
      <c r="K86" s="31">
        <f t="shared" si="59"/>
        <v>-9.9532577219048762E-2</v>
      </c>
      <c r="L86" s="31">
        <f t="shared" si="59"/>
        <v>-9.3482797969317202E-2</v>
      </c>
      <c r="M86" s="31">
        <f t="shared" si="59"/>
        <v>-8.8067487323611651E-2</v>
      </c>
      <c r="N86" s="31">
        <f t="shared" si="59"/>
        <v>-8.2821738242119344E-2</v>
      </c>
      <c r="O86" s="31">
        <f t="shared" si="59"/>
        <v>-7.8128472699940985E-2</v>
      </c>
      <c r="P86" s="31">
        <f t="shared" si="59"/>
        <v>-7.359613071643506E-2</v>
      </c>
      <c r="Q86" s="31">
        <f t="shared" si="59"/>
        <v>-6.9542370027100314E-2</v>
      </c>
      <c r="R86" s="31">
        <f t="shared" si="59"/>
        <v>-6.5641310103101508E-2</v>
      </c>
      <c r="S86" s="31">
        <f t="shared" si="59"/>
        <v>-6.2152357544021868E-2</v>
      </c>
      <c r="T86" s="31">
        <f t="shared" si="59"/>
        <v>-5.8808332321461855E-2</v>
      </c>
      <c r="U86" s="31">
        <f t="shared" si="59"/>
        <v>-5.5816752832942504E-2</v>
      </c>
      <c r="V86" s="31">
        <f t="shared" si="59"/>
        <v>-5.2962792758775704E-2</v>
      </c>
      <c r="W86" s="31">
        <f t="shared" si="59"/>
        <v>-5.0407851594825852E-2</v>
      </c>
      <c r="X86" s="31">
        <f t="shared" si="59"/>
        <v>-4.7983689875424833E-2</v>
      </c>
      <c r="Y86" s="31">
        <f t="shared" si="59"/>
        <v>-4.5810815575919379E-2</v>
      </c>
      <c r="Z86" s="31">
        <f t="shared" si="59"/>
        <v>-4.3762340930778396E-2</v>
      </c>
      <c r="AA86" s="31">
        <f t="shared" si="59"/>
        <v>-4.1922615168619753E-2</v>
      </c>
      <c r="AB86" s="31">
        <f t="shared" si="59"/>
        <v>-4.0201354248160369E-2</v>
      </c>
      <c r="AC86" s="31">
        <f t="shared" si="59"/>
        <v>-3.8651030108249787E-2</v>
      </c>
      <c r="AD86" s="31">
        <f t="shared" si="59"/>
        <v>-3.721366056608106E-2</v>
      </c>
      <c r="AE86" s="31">
        <f t="shared" si="59"/>
        <v>-3.5913710025853196E-2</v>
      </c>
      <c r="AF86" s="31">
        <f t="shared" si="59"/>
        <v>-3.3536661065971897E-2</v>
      </c>
      <c r="AG86" s="31">
        <f t="shared" si="59"/>
        <v>-3.1274602784334957E-2</v>
      </c>
      <c r="AH86" s="31">
        <f t="shared" ref="AH86" si="60">AH83*AH84</f>
        <v>-2.9167346492144242E-2</v>
      </c>
      <c r="AI86" s="31">
        <f t="shared" si="59"/>
        <v>-2.7119901074213488E-2</v>
      </c>
      <c r="AJ86" s="31">
        <f t="shared" si="59"/>
        <v>-2.5296139699836868E-2</v>
      </c>
      <c r="AK86" s="31">
        <f t="shared" si="59"/>
        <v>-2.3558024148790518E-2</v>
      </c>
      <c r="AL86" s="31">
        <f t="shared" si="59"/>
        <v>-2.1890968176999617E-2</v>
      </c>
      <c r="AM86" s="31">
        <f t="shared" ref="AM86" si="61">AM83*AM84</f>
        <v>-2.0336354045706977E-2</v>
      </c>
      <c r="AN86" s="31">
        <f t="shared" si="59"/>
        <v>-1.8814007881894863E-2</v>
      </c>
      <c r="AO86" s="31">
        <f t="shared" si="59"/>
        <v>-1.73657908596031E-2</v>
      </c>
      <c r="AP86" s="31">
        <f t="shared" si="59"/>
        <v>-1.5983723771172829E-2</v>
      </c>
      <c r="AQ86" s="31">
        <f t="shared" si="59"/>
        <v>-1.4665356680337865E-2</v>
      </c>
      <c r="AR86" s="31">
        <f t="shared" ref="AR86" si="62">AR83*AR84</f>
        <v>-1.3436547036107966E-2</v>
      </c>
      <c r="AS86" s="31">
        <f t="shared" si="59"/>
        <v>-1.224226737675259E-2</v>
      </c>
      <c r="AT86" s="31">
        <f t="shared" si="59"/>
        <v>-1.1104529249481151E-2</v>
      </c>
      <c r="AU86" s="31">
        <f t="shared" si="59"/>
        <v>-1.0025485090730469E-2</v>
      </c>
      <c r="AV86" s="31">
        <f t="shared" si="59"/>
        <v>-8.9984913398408611E-3</v>
      </c>
      <c r="AW86" s="31">
        <f t="shared" ref="AW86" si="63">AW83*AW84</f>
        <v>-8.0377758003244825E-3</v>
      </c>
      <c r="AX86" s="31">
        <f t="shared" si="59"/>
        <v>-7.1084474370161433E-3</v>
      </c>
      <c r="AY86" s="31">
        <f t="shared" si="59"/>
        <v>-1.6759568323874944E-3</v>
      </c>
      <c r="AZ86" s="31">
        <f t="shared" si="59"/>
        <v>3.2727374274672287E-3</v>
      </c>
      <c r="BA86" s="31">
        <f t="shared" ref="BA86" si="64">BA83*BA84</f>
        <v>7.8368190932428423E-3</v>
      </c>
      <c r="BB86" s="31">
        <f t="shared" si="59"/>
        <v>1.1979249128385732E-2</v>
      </c>
      <c r="BC86" s="31">
        <f t="shared" si="59"/>
        <v>1.5750481089758753E-2</v>
      </c>
      <c r="BD86" s="31">
        <f t="shared" si="59"/>
        <v>1.5284537263320401E-2</v>
      </c>
      <c r="BE86" s="31">
        <f t="shared" si="59"/>
        <v>1.4833043651567577E-2</v>
      </c>
      <c r="BF86" s="31">
        <f t="shared" ref="BF86" si="65">BF83*BF84</f>
        <v>-6.0002681013766495E-18</v>
      </c>
      <c r="BG86" s="31">
        <f t="shared" si="59"/>
        <v>-5.8255030110452911E-18</v>
      </c>
      <c r="BH86" s="31">
        <f t="shared" si="59"/>
        <v>-5.6558281660633894E-18</v>
      </c>
      <c r="BI86" s="31">
        <f t="shared" si="59"/>
        <v>-5.4910953068576594E-18</v>
      </c>
      <c r="BJ86" s="31">
        <f t="shared" si="59"/>
        <v>-5.3311604920948147E-18</v>
      </c>
      <c r="BK86" s="31">
        <f t="shared" ref="BK86" si="66">BK83*BK84</f>
        <v>-5.1758839729075872E-18</v>
      </c>
      <c r="BL86" s="31">
        <f t="shared" ref="BL86" si="67">BL83*BL84</f>
        <v>-5.0251300707840649E-18</v>
      </c>
    </row>
    <row r="87" spans="1:64">
      <c r="B87" s="9" t="s">
        <v>414</v>
      </c>
      <c r="C87" s="9"/>
      <c r="D87" s="9" t="s">
        <v>213</v>
      </c>
      <c r="E87" s="32">
        <f>+E86</f>
        <v>-0.54124251996265038</v>
      </c>
      <c r="F87" s="32">
        <f t="shared" ref="F87:AM87" si="68">+E87+F86</f>
        <v>-1.0898344068049362</v>
      </c>
      <c r="G87" s="32">
        <f t="shared" si="68"/>
        <v>-1.6528455676466121</v>
      </c>
      <c r="H87" s="32">
        <f t="shared" si="68"/>
        <v>-2.2186871147527167</v>
      </c>
      <c r="I87" s="32">
        <f t="shared" si="68"/>
        <v>-2.7899129373031011</v>
      </c>
      <c r="J87" s="32">
        <f t="shared" si="68"/>
        <v>-2.8973207563760091</v>
      </c>
      <c r="K87" s="32">
        <f t="shared" si="68"/>
        <v>-2.996853333595058</v>
      </c>
      <c r="L87" s="32">
        <f t="shared" si="68"/>
        <v>-3.0903361315643751</v>
      </c>
      <c r="M87" s="32">
        <f t="shared" si="68"/>
        <v>-3.1784036188879869</v>
      </c>
      <c r="N87" s="32">
        <f t="shared" si="68"/>
        <v>-3.2612253571301064</v>
      </c>
      <c r="O87" s="32">
        <f t="shared" si="68"/>
        <v>-3.3393538298300474</v>
      </c>
      <c r="P87" s="32">
        <f t="shared" si="68"/>
        <v>-3.4129499605464826</v>
      </c>
      <c r="Q87" s="32">
        <f t="shared" si="68"/>
        <v>-3.4824923305735829</v>
      </c>
      <c r="R87" s="32">
        <f t="shared" si="68"/>
        <v>-3.5481336406766846</v>
      </c>
      <c r="S87" s="32">
        <f t="shared" si="68"/>
        <v>-3.6102859982207063</v>
      </c>
      <c r="T87" s="32">
        <f t="shared" si="68"/>
        <v>-3.6690943305421682</v>
      </c>
      <c r="U87" s="32">
        <f t="shared" si="68"/>
        <v>-3.7249110833751105</v>
      </c>
      <c r="V87" s="32">
        <f t="shared" si="68"/>
        <v>-3.7778738761338864</v>
      </c>
      <c r="W87" s="32">
        <f t="shared" si="68"/>
        <v>-3.828281727728712</v>
      </c>
      <c r="X87" s="32">
        <f t="shared" si="68"/>
        <v>-3.8762654176041367</v>
      </c>
      <c r="Y87" s="32">
        <f t="shared" si="68"/>
        <v>-3.9220762331800563</v>
      </c>
      <c r="Z87" s="32">
        <f t="shared" si="68"/>
        <v>-3.9658385741108346</v>
      </c>
      <c r="AA87" s="32">
        <f t="shared" si="68"/>
        <v>-4.0077611892794547</v>
      </c>
      <c r="AB87" s="32">
        <f t="shared" si="68"/>
        <v>-4.047962543527615</v>
      </c>
      <c r="AC87" s="32">
        <f t="shared" si="68"/>
        <v>-4.0866135736358649</v>
      </c>
      <c r="AD87" s="32">
        <f t="shared" si="68"/>
        <v>-4.1238272342019462</v>
      </c>
      <c r="AE87" s="32">
        <f t="shared" si="68"/>
        <v>-4.1597409442277993</v>
      </c>
      <c r="AF87" s="32">
        <f t="shared" si="68"/>
        <v>-4.1932776052937708</v>
      </c>
      <c r="AG87" s="32">
        <f t="shared" si="68"/>
        <v>-4.2245522080781059</v>
      </c>
      <c r="AH87" s="32">
        <f t="shared" si="68"/>
        <v>-4.2537195545702504</v>
      </c>
      <c r="AI87" s="32">
        <f t="shared" si="68"/>
        <v>-4.2808394556444638</v>
      </c>
      <c r="AJ87" s="32">
        <f t="shared" si="68"/>
        <v>-4.3061355953443003</v>
      </c>
      <c r="AK87" s="32">
        <f t="shared" si="68"/>
        <v>-4.3296936194930913</v>
      </c>
      <c r="AL87" s="32">
        <f t="shared" si="68"/>
        <v>-4.3515845876700912</v>
      </c>
      <c r="AM87" s="32">
        <f t="shared" si="68"/>
        <v>-4.371920941715798</v>
      </c>
      <c r="AN87" s="32">
        <f t="shared" ref="AN87:BL87" si="69">+AM87+AN86</f>
        <v>-4.3907349495976931</v>
      </c>
      <c r="AO87" s="32">
        <f t="shared" si="69"/>
        <v>-4.4081007404572965</v>
      </c>
      <c r="AP87" s="32">
        <f t="shared" si="69"/>
        <v>-4.4240844642284696</v>
      </c>
      <c r="AQ87" s="32">
        <f t="shared" si="69"/>
        <v>-4.4387498209088072</v>
      </c>
      <c r="AR87" s="32">
        <f t="shared" si="69"/>
        <v>-4.4521863679449147</v>
      </c>
      <c r="AS87" s="32">
        <f t="shared" si="69"/>
        <v>-4.4644286353216671</v>
      </c>
      <c r="AT87" s="32">
        <f t="shared" si="69"/>
        <v>-4.4755331645711482</v>
      </c>
      <c r="AU87" s="32">
        <f t="shared" si="69"/>
        <v>-4.4855586496618791</v>
      </c>
      <c r="AV87" s="32">
        <f t="shared" si="69"/>
        <v>-4.49455714100172</v>
      </c>
      <c r="AW87" s="32">
        <f t="shared" si="69"/>
        <v>-4.5025949168020443</v>
      </c>
      <c r="AX87" s="32">
        <f t="shared" si="69"/>
        <v>-4.5097033642390603</v>
      </c>
      <c r="AY87" s="32">
        <f t="shared" si="69"/>
        <v>-4.5113793210714475</v>
      </c>
      <c r="AZ87" s="32">
        <f t="shared" si="69"/>
        <v>-4.50810658364398</v>
      </c>
      <c r="BA87" s="32">
        <f t="shared" si="69"/>
        <v>-4.5002697645507368</v>
      </c>
      <c r="BB87" s="32">
        <f t="shared" si="69"/>
        <v>-4.4882905154223511</v>
      </c>
      <c r="BC87" s="32">
        <f t="shared" si="69"/>
        <v>-4.4725400343325923</v>
      </c>
      <c r="BD87" s="32">
        <f t="shared" si="69"/>
        <v>-4.4572554970692719</v>
      </c>
      <c r="BE87" s="32">
        <f t="shared" si="69"/>
        <v>-4.4424224534177039</v>
      </c>
      <c r="BF87" s="32">
        <f t="shared" si="69"/>
        <v>-4.4424224534177039</v>
      </c>
      <c r="BG87" s="32">
        <f t="shared" si="69"/>
        <v>-4.4424224534177039</v>
      </c>
      <c r="BH87" s="32">
        <f t="shared" si="69"/>
        <v>-4.4424224534177039</v>
      </c>
      <c r="BI87" s="32">
        <f t="shared" si="69"/>
        <v>-4.4424224534177039</v>
      </c>
      <c r="BJ87" s="32">
        <f t="shared" si="69"/>
        <v>-4.4424224534177039</v>
      </c>
      <c r="BK87" s="32">
        <f t="shared" si="69"/>
        <v>-4.4424224534177039</v>
      </c>
      <c r="BL87" s="32">
        <f t="shared" si="69"/>
        <v>-4.4424224534177039</v>
      </c>
    </row>
    <row r="88" spans="1:64">
      <c r="AG88" s="1"/>
      <c r="AL88" s="1"/>
      <c r="AQ88" s="1"/>
      <c r="AV88" s="1"/>
      <c r="AZ88" s="1"/>
      <c r="BE88" s="1"/>
      <c r="BJ88" s="1"/>
    </row>
    <row r="89" spans="1:64">
      <c r="AG89" s="1"/>
      <c r="AL89" s="1"/>
      <c r="AQ89" s="1"/>
      <c r="AV89" s="1"/>
      <c r="AZ89" s="1"/>
      <c r="BE89" s="1"/>
      <c r="BJ89" s="1"/>
    </row>
    <row r="90" spans="1:64">
      <c r="A90" s="55"/>
      <c r="B90" s="54" t="s">
        <v>228</v>
      </c>
      <c r="C90" s="54"/>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row>
    <row r="91" spans="1:64">
      <c r="A91" s="57"/>
      <c r="B91" s="150" t="s">
        <v>415</v>
      </c>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row>
    <row r="92" spans="1:64" ht="12.75" customHeight="1">
      <c r="A92" s="359" t="s">
        <v>416</v>
      </c>
      <c r="B92" s="1" t="s">
        <v>417</v>
      </c>
      <c r="D92" s="1" t="s">
        <v>231</v>
      </c>
      <c r="E92" s="207"/>
      <c r="F92" s="207">
        <f>+'Workings 1'!C53</f>
        <v>253.0763999999954</v>
      </c>
      <c r="G92" s="207">
        <f>+'Workings 1'!D53</f>
        <v>503.78759999999085</v>
      </c>
      <c r="H92" s="207">
        <f>+'Workings 1'!E53</f>
        <v>756.86399999998628</v>
      </c>
      <c r="I92" s="207">
        <f>+'Workings 1'!F53</f>
        <v>1007.5751999999817</v>
      </c>
      <c r="J92" s="207">
        <f>+'Workings 1'!G53</f>
        <v>1258.2863999999772</v>
      </c>
      <c r="K92" s="207">
        <f>J92</f>
        <v>1258.2863999999772</v>
      </c>
      <c r="L92" s="207">
        <f t="shared" ref="L92:BE92" si="70">K92</f>
        <v>1258.2863999999772</v>
      </c>
      <c r="M92" s="207">
        <f t="shared" si="70"/>
        <v>1258.2863999999772</v>
      </c>
      <c r="N92" s="207">
        <f t="shared" si="70"/>
        <v>1258.2863999999772</v>
      </c>
      <c r="O92" s="207">
        <f t="shared" si="70"/>
        <v>1258.2863999999772</v>
      </c>
      <c r="P92" s="207">
        <f t="shared" si="70"/>
        <v>1258.2863999999772</v>
      </c>
      <c r="Q92" s="207">
        <f t="shared" si="70"/>
        <v>1258.2863999999772</v>
      </c>
      <c r="R92" s="207">
        <f t="shared" si="70"/>
        <v>1258.2863999999772</v>
      </c>
      <c r="S92" s="207">
        <f t="shared" si="70"/>
        <v>1258.2863999999772</v>
      </c>
      <c r="T92" s="207">
        <f t="shared" si="70"/>
        <v>1258.2863999999772</v>
      </c>
      <c r="U92" s="207">
        <f t="shared" si="70"/>
        <v>1258.2863999999772</v>
      </c>
      <c r="V92" s="207">
        <f t="shared" si="70"/>
        <v>1258.2863999999772</v>
      </c>
      <c r="W92" s="207">
        <f t="shared" si="70"/>
        <v>1258.2863999999772</v>
      </c>
      <c r="X92" s="207">
        <f t="shared" si="70"/>
        <v>1258.2863999999772</v>
      </c>
      <c r="Y92" s="207">
        <f t="shared" si="70"/>
        <v>1258.2863999999772</v>
      </c>
      <c r="Z92" s="207">
        <f t="shared" si="70"/>
        <v>1258.2863999999772</v>
      </c>
      <c r="AA92" s="207">
        <f t="shared" si="70"/>
        <v>1258.2863999999772</v>
      </c>
      <c r="AB92" s="207">
        <f t="shared" si="70"/>
        <v>1258.2863999999772</v>
      </c>
      <c r="AC92" s="207">
        <f t="shared" si="70"/>
        <v>1258.2863999999772</v>
      </c>
      <c r="AD92" s="207">
        <f t="shared" si="70"/>
        <v>1258.2863999999772</v>
      </c>
      <c r="AE92" s="207">
        <f t="shared" si="70"/>
        <v>1258.2863999999772</v>
      </c>
      <c r="AF92" s="207">
        <f t="shared" si="70"/>
        <v>1258.2863999999772</v>
      </c>
      <c r="AG92" s="207">
        <f t="shared" si="70"/>
        <v>1258.2863999999772</v>
      </c>
      <c r="AH92" s="207">
        <f t="shared" si="70"/>
        <v>1258.2863999999772</v>
      </c>
      <c r="AI92" s="207">
        <f t="shared" si="70"/>
        <v>1258.2863999999772</v>
      </c>
      <c r="AJ92" s="207">
        <f t="shared" si="70"/>
        <v>1258.2863999999772</v>
      </c>
      <c r="AK92" s="207">
        <f t="shared" si="70"/>
        <v>1258.2863999999772</v>
      </c>
      <c r="AL92" s="207">
        <f t="shared" si="70"/>
        <v>1258.2863999999772</v>
      </c>
      <c r="AM92" s="207">
        <f t="shared" si="70"/>
        <v>1258.2863999999772</v>
      </c>
      <c r="AN92" s="207">
        <f t="shared" si="70"/>
        <v>1258.2863999999772</v>
      </c>
      <c r="AO92" s="207">
        <f t="shared" si="70"/>
        <v>1258.2863999999772</v>
      </c>
      <c r="AP92" s="207">
        <f t="shared" si="70"/>
        <v>1258.2863999999772</v>
      </c>
      <c r="AQ92" s="207">
        <f t="shared" si="70"/>
        <v>1258.2863999999772</v>
      </c>
      <c r="AR92" s="207">
        <f t="shared" si="70"/>
        <v>1258.2863999999772</v>
      </c>
      <c r="AS92" s="207">
        <f t="shared" si="70"/>
        <v>1258.2863999999772</v>
      </c>
      <c r="AT92" s="207">
        <f t="shared" si="70"/>
        <v>1258.2863999999772</v>
      </c>
      <c r="AU92" s="207">
        <f t="shared" si="70"/>
        <v>1258.2863999999772</v>
      </c>
      <c r="AV92" s="207">
        <f t="shared" si="70"/>
        <v>1258.2863999999772</v>
      </c>
      <c r="AW92" s="207">
        <f t="shared" si="70"/>
        <v>1258.2863999999772</v>
      </c>
      <c r="AX92" s="207">
        <f t="shared" si="70"/>
        <v>1258.2863999999772</v>
      </c>
      <c r="AY92" s="207">
        <f t="shared" si="70"/>
        <v>1258.2863999999772</v>
      </c>
      <c r="AZ92" s="207">
        <f t="shared" si="70"/>
        <v>1258.2863999999772</v>
      </c>
      <c r="BA92" s="207">
        <f t="shared" si="70"/>
        <v>1258.2863999999772</v>
      </c>
      <c r="BB92" s="207">
        <f t="shared" si="70"/>
        <v>1258.2863999999772</v>
      </c>
      <c r="BC92" s="207">
        <f t="shared" si="70"/>
        <v>1258.2863999999772</v>
      </c>
      <c r="BD92" s="207">
        <f t="shared" si="70"/>
        <v>1258.2863999999772</v>
      </c>
      <c r="BE92" s="207">
        <f t="shared" si="70"/>
        <v>1258.2863999999772</v>
      </c>
      <c r="BF92" s="207"/>
      <c r="BG92" s="207"/>
      <c r="BH92" s="207"/>
      <c r="BI92" s="207"/>
      <c r="BJ92" s="207"/>
      <c r="BK92" s="207"/>
      <c r="BL92" s="207"/>
    </row>
    <row r="93" spans="1:64">
      <c r="A93" s="359"/>
      <c r="B93" s="1" t="s">
        <v>418</v>
      </c>
      <c r="D93" s="1" t="s">
        <v>233</v>
      </c>
      <c r="E93" s="18">
        <f>E92*'Fixed Data'!H$22</f>
        <v>0</v>
      </c>
      <c r="F93" s="18">
        <f>F92*'Fixed Data'!I$22</f>
        <v>55.733750189998993</v>
      </c>
      <c r="G93" s="18">
        <f>G92*'Fixed Data'!J$22</f>
        <v>106.71027428159807</v>
      </c>
      <c r="H93" s="18">
        <f>H92*'Fixed Data'!K$22</f>
        <v>153.95143564799724</v>
      </c>
      <c r="I93" s="18">
        <f>I92*'Fixed Data'!L$22</f>
        <v>196.47514884959648</v>
      </c>
      <c r="J93" s="18">
        <f>J92*'Fixed Data'!M$22</f>
        <v>234.78240108959582</v>
      </c>
      <c r="K93" s="18">
        <f>K92*'Fixed Data'!N$22</f>
        <v>224.20147075199603</v>
      </c>
      <c r="L93" s="18">
        <f>L92*'Fixed Data'!O$22</f>
        <v>213.6205404143962</v>
      </c>
      <c r="M93" s="18">
        <f>M92*'Fixed Data'!P$22</f>
        <v>203.03961007679644</v>
      </c>
      <c r="N93" s="18">
        <f>N92*'Fixed Data'!Q$22</f>
        <v>192.45867973919664</v>
      </c>
      <c r="O93" s="18">
        <f>O92*'Fixed Data'!R$22</f>
        <v>181.87774940159682</v>
      </c>
      <c r="P93" s="18">
        <f>P92*'Fixed Data'!S$22</f>
        <v>171.29681906399705</v>
      </c>
      <c r="Q93" s="18">
        <f>Q92*'Fixed Data'!T$22</f>
        <v>160.71588872639722</v>
      </c>
      <c r="R93" s="18">
        <f>R92*'Fixed Data'!U$22</f>
        <v>150.13495838879743</v>
      </c>
      <c r="S93" s="18">
        <f>S92*'Fixed Data'!V$22</f>
        <v>139.55402805119763</v>
      </c>
      <c r="T93" s="18">
        <f>T92*'Fixed Data'!W$22</f>
        <v>128.97309771359784</v>
      </c>
      <c r="U93" s="18">
        <f>U92*'Fixed Data'!X$22</f>
        <v>118.39216737599804</v>
      </c>
      <c r="V93" s="18">
        <f>V92*'Fixed Data'!Y$22</f>
        <v>107.81123703839825</v>
      </c>
      <c r="W93" s="18">
        <f>W92*'Fixed Data'!Z$22</f>
        <v>97.230306700798437</v>
      </c>
      <c r="X93" s="18">
        <f>X92*'Fixed Data'!AA$22</f>
        <v>86.649376363198655</v>
      </c>
      <c r="Y93" s="18">
        <f>Y92*'Fixed Data'!AB$22</f>
        <v>76.068446025598845</v>
      </c>
      <c r="Z93" s="18">
        <f>Z92*'Fixed Data'!AC$22</f>
        <v>65.487515687999036</v>
      </c>
      <c r="AA93" s="18">
        <f>AA92*'Fixed Data'!AD$22</f>
        <v>54.906585350399226</v>
      </c>
      <c r="AB93" s="18">
        <f>AB92*'Fixed Data'!AE$22</f>
        <v>44.325655012799416</v>
      </c>
      <c r="AC93" s="18">
        <f>AC92*'Fixed Data'!AF$22</f>
        <v>33.744724675199606</v>
      </c>
      <c r="AD93" s="18">
        <f>AD92*'Fixed Data'!AG$22</f>
        <v>23.1637943375998</v>
      </c>
      <c r="AE93" s="18">
        <f>AE92*'Fixed Data'!AH$22</f>
        <v>12.582863999999773</v>
      </c>
      <c r="AF93" s="18">
        <f>AF92*'Fixed Data'!AI$22</f>
        <v>12.582863999999773</v>
      </c>
      <c r="AG93" s="18">
        <f>AG92*'Fixed Data'!AJ$22</f>
        <v>12.582863999999773</v>
      </c>
      <c r="AH93" s="18">
        <f>AH92*'Fixed Data'!AK$22</f>
        <v>12.582863999999773</v>
      </c>
      <c r="AI93" s="18">
        <f>AI92*'Fixed Data'!AL$22</f>
        <v>12.582863999999773</v>
      </c>
      <c r="AJ93" s="18">
        <f>AJ92*'Fixed Data'!AM$22</f>
        <v>12.582863999999773</v>
      </c>
      <c r="AK93" s="18">
        <f>AK92*'Fixed Data'!AN$22</f>
        <v>12.582863999999773</v>
      </c>
      <c r="AL93" s="18">
        <f>AL92*'Fixed Data'!AO$22</f>
        <v>12.582863999999773</v>
      </c>
      <c r="AM93" s="18">
        <f>AM92*'Fixed Data'!AP$22</f>
        <v>12.582863999999773</v>
      </c>
      <c r="AN93" s="18">
        <f>AN92*'Fixed Data'!AQ$22</f>
        <v>12.582863999999773</v>
      </c>
      <c r="AO93" s="18">
        <f>AO92*'Fixed Data'!AR$22</f>
        <v>12.582863999999773</v>
      </c>
      <c r="AP93" s="18">
        <f>AP92*'Fixed Data'!AS$22</f>
        <v>12.582863999999773</v>
      </c>
      <c r="AQ93" s="18">
        <f>AQ92*'Fixed Data'!AT$22</f>
        <v>12.582863999999773</v>
      </c>
      <c r="AR93" s="18">
        <f>AR92*'Fixed Data'!AU$22</f>
        <v>12.582863999999773</v>
      </c>
      <c r="AS93" s="18">
        <f>AS92*'Fixed Data'!AV$22</f>
        <v>12.582863999999773</v>
      </c>
      <c r="AT93" s="18">
        <f>AT92*'Fixed Data'!AW$22</f>
        <v>12.582863999999773</v>
      </c>
      <c r="AU93" s="18">
        <f>AU92*'Fixed Data'!AX$22</f>
        <v>12.582863999999773</v>
      </c>
      <c r="AV93" s="18">
        <f>AV92*'Fixed Data'!AY$22</f>
        <v>12.582863999999773</v>
      </c>
      <c r="AW93" s="18">
        <f>AW92*'Fixed Data'!AZ$22</f>
        <v>12.582863999999773</v>
      </c>
      <c r="AX93" s="18">
        <f>AX92*'Fixed Data'!BA$22</f>
        <v>12.582863999999773</v>
      </c>
      <c r="AY93" s="18">
        <f>AY92*'Fixed Data'!BB$22</f>
        <v>12.582863999999773</v>
      </c>
      <c r="AZ93" s="18">
        <f>AZ92*'Fixed Data'!BC$22</f>
        <v>12.582863999999773</v>
      </c>
      <c r="BA93" s="18">
        <f>BA92*'Fixed Data'!BD$22</f>
        <v>12.582863999999773</v>
      </c>
      <c r="BB93" s="18">
        <f>BB92*'Fixed Data'!BE$22</f>
        <v>12.582863999999773</v>
      </c>
      <c r="BC93" s="18">
        <f>BC92*'Fixed Data'!BF$22</f>
        <v>12.582863999999773</v>
      </c>
      <c r="BD93" s="18">
        <f>BD92*'Fixed Data'!BG$22</f>
        <v>12.582863999999773</v>
      </c>
      <c r="BE93" s="18">
        <f>BE92*'Fixed Data'!BH$22</f>
        <v>12.582863999999773</v>
      </c>
      <c r="BF93" s="18">
        <f>BF92*'Fixed Data'!BI$22</f>
        <v>0</v>
      </c>
      <c r="BG93" s="18">
        <f>BG92*'Fixed Data'!BJ$22</f>
        <v>0</v>
      </c>
      <c r="BH93" s="18">
        <f>BH92*'Fixed Data'!BK$22</f>
        <v>0</v>
      </c>
      <c r="BI93" s="18">
        <f>BI92*'Fixed Data'!BL$22</f>
        <v>0</v>
      </c>
      <c r="BJ93" s="18">
        <f>BJ92*'Fixed Data'!BM$22</f>
        <v>0</v>
      </c>
      <c r="BK93" s="18">
        <f>BK92*'Fixed Data'!BN$22</f>
        <v>0</v>
      </c>
      <c r="BL93" s="18">
        <f>BL92*'Fixed Data'!BO$22</f>
        <v>0</v>
      </c>
    </row>
    <row r="94" spans="1:64" ht="12.75" customHeight="1">
      <c r="A94" s="359"/>
      <c r="B94" s="1" t="s">
        <v>419</v>
      </c>
      <c r="D94" s="1" t="s">
        <v>235</v>
      </c>
      <c r="E94" s="207"/>
      <c r="F94" s="207">
        <f>+'Workings 1'!C51</f>
        <v>17.809958788704705</v>
      </c>
      <c r="G94" s="207">
        <f>+'Workings 1'!D51</f>
        <v>35.453469364430838</v>
      </c>
      <c r="H94" s="207">
        <f>+'Workings 1'!E51</f>
        <v>53.263428153135536</v>
      </c>
      <c r="I94" s="207">
        <f>+'Workings 1'!F51</f>
        <v>70.906938728861689</v>
      </c>
      <c r="J94" s="207">
        <f>+'Workings 1'!G51</f>
        <v>88.550449304587829</v>
      </c>
      <c r="K94" s="207">
        <f>J94*0.95</f>
        <v>84.122926839358428</v>
      </c>
      <c r="L94" s="207">
        <f t="shared" ref="L94:BE95" si="71">K94*0.95</f>
        <v>79.916780497390505</v>
      </c>
      <c r="M94" s="207">
        <f t="shared" si="71"/>
        <v>75.92094147252098</v>
      </c>
      <c r="N94" s="207">
        <f t="shared" si="71"/>
        <v>72.124894398894924</v>
      </c>
      <c r="O94" s="207">
        <f t="shared" si="71"/>
        <v>68.518649678950169</v>
      </c>
      <c r="P94" s="207">
        <f t="shared" si="71"/>
        <v>65.092717195002663</v>
      </c>
      <c r="Q94" s="207">
        <f t="shared" si="71"/>
        <v>61.838081335252525</v>
      </c>
      <c r="R94" s="207">
        <f t="shared" si="71"/>
        <v>58.746177268489895</v>
      </c>
      <c r="S94" s="207">
        <f t="shared" si="71"/>
        <v>55.808868405065397</v>
      </c>
      <c r="T94" s="207">
        <f t="shared" si="71"/>
        <v>53.018424984812121</v>
      </c>
      <c r="U94" s="207">
        <f t="shared" si="71"/>
        <v>50.367503735571511</v>
      </c>
      <c r="V94" s="207">
        <f t="shared" si="71"/>
        <v>47.849128548792933</v>
      </c>
      <c r="W94" s="207">
        <f t="shared" si="71"/>
        <v>45.456672121353286</v>
      </c>
      <c r="X94" s="207">
        <f t="shared" si="71"/>
        <v>43.183838515285622</v>
      </c>
      <c r="Y94" s="207">
        <f t="shared" si="71"/>
        <v>41.024646589521339</v>
      </c>
      <c r="Z94" s="207">
        <f t="shared" si="71"/>
        <v>38.973414260045267</v>
      </c>
      <c r="AA94" s="207">
        <f t="shared" si="71"/>
        <v>37.024743547043002</v>
      </c>
      <c r="AB94" s="207">
        <f t="shared" si="71"/>
        <v>35.173506369690848</v>
      </c>
      <c r="AC94" s="207">
        <f t="shared" si="71"/>
        <v>33.414831051206306</v>
      </c>
      <c r="AD94" s="207">
        <f t="shared" si="71"/>
        <v>31.744089498645991</v>
      </c>
      <c r="AE94" s="207">
        <f t="shared" si="71"/>
        <v>30.156885023713691</v>
      </c>
      <c r="AF94" s="207">
        <f t="shared" si="71"/>
        <v>28.649040772528007</v>
      </c>
      <c r="AG94" s="207">
        <f t="shared" si="71"/>
        <v>27.216588733901606</v>
      </c>
      <c r="AH94" s="207">
        <f t="shared" si="71"/>
        <v>25.855759297206525</v>
      </c>
      <c r="AI94" s="207">
        <f t="shared" si="71"/>
        <v>24.562971332346198</v>
      </c>
      <c r="AJ94" s="207">
        <f t="shared" si="71"/>
        <v>23.334822765728887</v>
      </c>
      <c r="AK94" s="207">
        <f t="shared" si="71"/>
        <v>22.168081627442444</v>
      </c>
      <c r="AL94" s="207">
        <f t="shared" si="71"/>
        <v>21.059677546070322</v>
      </c>
      <c r="AM94" s="207">
        <f t="shared" si="71"/>
        <v>20.006693668766804</v>
      </c>
      <c r="AN94" s="207">
        <f t="shared" si="71"/>
        <v>19.006358985328461</v>
      </c>
      <c r="AO94" s="207">
        <f t="shared" si="71"/>
        <v>18.056041036062037</v>
      </c>
      <c r="AP94" s="207">
        <f t="shared" si="71"/>
        <v>17.153238984258934</v>
      </c>
      <c r="AQ94" s="207">
        <f t="shared" si="71"/>
        <v>16.295577035045987</v>
      </c>
      <c r="AR94" s="207">
        <f t="shared" si="71"/>
        <v>15.480798183293688</v>
      </c>
      <c r="AS94" s="207">
        <f t="shared" si="71"/>
        <v>14.706758274129003</v>
      </c>
      <c r="AT94" s="207">
        <f t="shared" si="71"/>
        <v>13.971420360422552</v>
      </c>
      <c r="AU94" s="207">
        <f t="shared" si="71"/>
        <v>13.272849342401424</v>
      </c>
      <c r="AV94" s="207">
        <f t="shared" si="71"/>
        <v>12.609206875281352</v>
      </c>
      <c r="AW94" s="207">
        <f t="shared" si="71"/>
        <v>11.978746531517283</v>
      </c>
      <c r="AX94" s="207">
        <f t="shared" si="71"/>
        <v>11.379809204941418</v>
      </c>
      <c r="AY94" s="207">
        <f t="shared" si="71"/>
        <v>10.810818744694346</v>
      </c>
      <c r="AZ94" s="207">
        <f t="shared" si="71"/>
        <v>10.270277807459628</v>
      </c>
      <c r="BA94" s="207">
        <f t="shared" si="71"/>
        <v>9.756763917086646</v>
      </c>
      <c r="BB94" s="207">
        <f t="shared" si="71"/>
        <v>9.2689257212323142</v>
      </c>
      <c r="BC94" s="207">
        <f t="shared" si="71"/>
        <v>8.8054794351706978</v>
      </c>
      <c r="BD94" s="207">
        <f t="shared" si="71"/>
        <v>8.3652054634121633</v>
      </c>
      <c r="BE94" s="207">
        <f t="shared" si="71"/>
        <v>7.9469451902415544</v>
      </c>
      <c r="BF94" s="21"/>
      <c r="BG94" s="21"/>
      <c r="BH94" s="21"/>
      <c r="BI94" s="21"/>
      <c r="BJ94" s="21"/>
      <c r="BK94" s="21"/>
      <c r="BL94" s="21"/>
    </row>
    <row r="95" spans="1:64">
      <c r="A95" s="359"/>
      <c r="B95" s="1" t="s">
        <v>420</v>
      </c>
      <c r="D95" s="1" t="s">
        <v>237</v>
      </c>
      <c r="E95" s="207"/>
      <c r="F95" s="207">
        <f>+'Workings 1'!C50</f>
        <v>1641.2084116335445</v>
      </c>
      <c r="G95" s="207">
        <f>+'Workings 1'!D50</f>
        <v>3267.078426896679</v>
      </c>
      <c r="H95" s="207">
        <f>+'Workings 1'!E50</f>
        <v>4908.2868385302227</v>
      </c>
      <c r="I95" s="207">
        <f>+'Workings 1'!F50</f>
        <v>6534.156853793359</v>
      </c>
      <c r="J95" s="207">
        <f>+'Workings 1'!G50</f>
        <v>8160.0268690564953</v>
      </c>
      <c r="K95" s="207">
        <f>J95*0.95</f>
        <v>7752.0255256036698</v>
      </c>
      <c r="L95" s="207">
        <f t="shared" si="71"/>
        <v>7364.424249323486</v>
      </c>
      <c r="M95" s="207">
        <f t="shared" si="71"/>
        <v>6996.2030368573114</v>
      </c>
      <c r="N95" s="207">
        <f t="shared" si="71"/>
        <v>6646.3928850144457</v>
      </c>
      <c r="O95" s="207">
        <f t="shared" si="71"/>
        <v>6314.0732407637233</v>
      </c>
      <c r="P95" s="207">
        <f t="shared" si="71"/>
        <v>5998.3695787255365</v>
      </c>
      <c r="Q95" s="207">
        <f t="shared" si="71"/>
        <v>5698.4510997892594</v>
      </c>
      <c r="R95" s="207">
        <f t="shared" si="71"/>
        <v>5413.5285447997958</v>
      </c>
      <c r="S95" s="207">
        <f t="shared" si="71"/>
        <v>5142.8521175598062</v>
      </c>
      <c r="T95" s="207">
        <f t="shared" si="71"/>
        <v>4885.7095116818155</v>
      </c>
      <c r="U95" s="207">
        <f t="shared" si="71"/>
        <v>4641.4240360977246</v>
      </c>
      <c r="V95" s="207">
        <f t="shared" si="71"/>
        <v>4409.3528342928385</v>
      </c>
      <c r="W95" s="207">
        <f t="shared" si="71"/>
        <v>4188.8851925781964</v>
      </c>
      <c r="X95" s="207">
        <f t="shared" si="71"/>
        <v>3979.4409329492864</v>
      </c>
      <c r="Y95" s="207">
        <f t="shared" si="71"/>
        <v>3780.4688863018218</v>
      </c>
      <c r="Z95" s="207">
        <f t="shared" si="71"/>
        <v>3591.4454419867307</v>
      </c>
      <c r="AA95" s="207">
        <f t="shared" si="71"/>
        <v>3411.8731698873939</v>
      </c>
      <c r="AB95" s="207">
        <f t="shared" si="71"/>
        <v>3241.2795113930242</v>
      </c>
      <c r="AC95" s="207">
        <f t="shared" si="71"/>
        <v>3079.2155358233726</v>
      </c>
      <c r="AD95" s="207">
        <f t="shared" si="71"/>
        <v>2925.2547590322038</v>
      </c>
      <c r="AE95" s="207">
        <f t="shared" si="71"/>
        <v>2778.9920210805935</v>
      </c>
      <c r="AF95" s="207">
        <f t="shared" si="71"/>
        <v>2640.0424200265638</v>
      </c>
      <c r="AG95" s="207">
        <f t="shared" si="71"/>
        <v>2508.0402990252355</v>
      </c>
      <c r="AH95" s="207">
        <f t="shared" si="71"/>
        <v>2382.6382840739739</v>
      </c>
      <c r="AI95" s="207">
        <f t="shared" si="71"/>
        <v>2263.5063698702752</v>
      </c>
      <c r="AJ95" s="207">
        <f t="shared" si="71"/>
        <v>2150.3310513767615</v>
      </c>
      <c r="AK95" s="207">
        <f t="shared" si="71"/>
        <v>2042.8144988079232</v>
      </c>
      <c r="AL95" s="207">
        <f t="shared" si="71"/>
        <v>1940.673773867527</v>
      </c>
      <c r="AM95" s="207">
        <f t="shared" si="71"/>
        <v>1843.6400851741505</v>
      </c>
      <c r="AN95" s="207">
        <f t="shared" si="71"/>
        <v>1751.4580809154429</v>
      </c>
      <c r="AO95" s="207">
        <f t="shared" si="71"/>
        <v>1663.8851768696707</v>
      </c>
      <c r="AP95" s="207">
        <f t="shared" si="71"/>
        <v>1580.6909180261871</v>
      </c>
      <c r="AQ95" s="207">
        <f t="shared" si="71"/>
        <v>1501.6563721248776</v>
      </c>
      <c r="AR95" s="207">
        <f t="shared" si="71"/>
        <v>1426.5735535186336</v>
      </c>
      <c r="AS95" s="207">
        <f t="shared" si="71"/>
        <v>1355.244875842702</v>
      </c>
      <c r="AT95" s="207">
        <f t="shared" si="71"/>
        <v>1287.4826320505667</v>
      </c>
      <c r="AU95" s="207">
        <f t="shared" si="71"/>
        <v>1223.1085004480383</v>
      </c>
      <c r="AV95" s="207">
        <f t="shared" si="71"/>
        <v>1161.9530754256364</v>
      </c>
      <c r="AW95" s="207">
        <f t="shared" si="71"/>
        <v>1103.8554216543546</v>
      </c>
      <c r="AX95" s="207">
        <f t="shared" si="71"/>
        <v>1048.6626505716367</v>
      </c>
      <c r="AY95" s="207">
        <f t="shared" si="71"/>
        <v>996.2295180430549</v>
      </c>
      <c r="AZ95" s="207">
        <f t="shared" si="71"/>
        <v>946.41804214090212</v>
      </c>
      <c r="BA95" s="207">
        <f t="shared" si="71"/>
        <v>899.09714003385693</v>
      </c>
      <c r="BB95" s="207">
        <f t="shared" si="71"/>
        <v>854.14228303216407</v>
      </c>
      <c r="BC95" s="207">
        <f t="shared" si="71"/>
        <v>811.43516888055581</v>
      </c>
      <c r="BD95" s="207">
        <f t="shared" si="71"/>
        <v>770.86341043652794</v>
      </c>
      <c r="BE95" s="207">
        <f t="shared" si="71"/>
        <v>732.32023991470146</v>
      </c>
      <c r="BF95" s="21"/>
      <c r="BG95" s="21"/>
      <c r="BH95" s="21"/>
      <c r="BI95" s="21"/>
      <c r="BJ95" s="21"/>
      <c r="BK95" s="21"/>
      <c r="BL95" s="21"/>
    </row>
    <row r="96" spans="1:64" ht="17">
      <c r="A96" s="359"/>
      <c r="B96" s="1" t="s">
        <v>421</v>
      </c>
      <c r="D96" s="1" t="s">
        <v>233</v>
      </c>
      <c r="E96" s="207">
        <f>+'Workings 1'!C52</f>
        <v>-535</v>
      </c>
      <c r="F96" s="207">
        <f>+'Workings 1'!D52</f>
        <v>-530</v>
      </c>
      <c r="G96" s="207">
        <f>+'Workings 1'!E52</f>
        <v>-535</v>
      </c>
      <c r="H96" s="207">
        <f>+'Workings 1'!F52</f>
        <v>-530</v>
      </c>
      <c r="I96" s="207">
        <f>+'Workings 1'!G52</f>
        <v>-530</v>
      </c>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c r="AV96" s="207"/>
      <c r="AW96" s="207"/>
      <c r="AX96" s="207"/>
      <c r="AY96" s="207"/>
      <c r="AZ96" s="207"/>
      <c r="BA96" s="207"/>
      <c r="BB96" s="207"/>
      <c r="BC96" s="207"/>
      <c r="BD96" s="207"/>
      <c r="BE96" s="207"/>
      <c r="BF96" s="20"/>
      <c r="BG96" s="20"/>
      <c r="BH96" s="20"/>
      <c r="BI96" s="20"/>
      <c r="BJ96" s="20"/>
      <c r="BK96" s="20"/>
      <c r="BL96" s="20"/>
    </row>
    <row r="97" spans="1:64" ht="17">
      <c r="A97" s="359"/>
      <c r="B97" s="1" t="s">
        <v>422</v>
      </c>
      <c r="D97" s="1" t="s">
        <v>240</v>
      </c>
      <c r="E97" s="305"/>
      <c r="F97" s="305">
        <f>+'Workings 1'!C55</f>
        <v>4.3687260521843692E-5</v>
      </c>
      <c r="G97" s="305">
        <f>+'Workings 1'!D55</f>
        <v>8.6729374153756144E-5</v>
      </c>
      <c r="H97" s="305">
        <f>+'Workings 1'!E55</f>
        <v>1.3006180443621252E-4</v>
      </c>
      <c r="I97" s="305">
        <f>+'Workings 1'!F55</f>
        <v>1.73007145851277E-4</v>
      </c>
      <c r="J97" s="305">
        <f>+'Workings 1'!G55</f>
        <v>2.1595248726634145E-4</v>
      </c>
      <c r="K97" s="305">
        <f t="shared" ref="K97:Z99" si="72">J97*0.95</f>
        <v>2.0515486290302435E-4</v>
      </c>
      <c r="L97" s="305">
        <f t="shared" si="72"/>
        <v>1.9489711975787313E-4</v>
      </c>
      <c r="M97" s="305">
        <f t="shared" si="72"/>
        <v>1.8515226376997947E-4</v>
      </c>
      <c r="N97" s="305">
        <f t="shared" si="72"/>
        <v>1.7589465058148049E-4</v>
      </c>
      <c r="O97" s="305">
        <f t="shared" si="72"/>
        <v>1.6709991805240646E-4</v>
      </c>
      <c r="P97" s="305">
        <f t="shared" si="72"/>
        <v>1.5874492214978613E-4</v>
      </c>
      <c r="Q97" s="305">
        <f t="shared" si="72"/>
        <v>1.5080767604229683E-4</v>
      </c>
      <c r="R97" s="305">
        <f t="shared" si="72"/>
        <v>1.4326729224018199E-4</v>
      </c>
      <c r="S97" s="305">
        <f t="shared" si="72"/>
        <v>1.3610392762817289E-4</v>
      </c>
      <c r="T97" s="305">
        <f t="shared" si="72"/>
        <v>1.2929873124676425E-4</v>
      </c>
      <c r="U97" s="305">
        <f t="shared" si="72"/>
        <v>1.2283379468442605E-4</v>
      </c>
      <c r="V97" s="305">
        <f t="shared" si="72"/>
        <v>1.1669210495020474E-4</v>
      </c>
      <c r="W97" s="305">
        <f t="shared" si="72"/>
        <v>1.1085749970269449E-4</v>
      </c>
      <c r="X97" s="305">
        <f t="shared" si="72"/>
        <v>1.0531462471755976E-4</v>
      </c>
      <c r="Y97" s="305">
        <f t="shared" si="72"/>
        <v>1.0004889348168176E-4</v>
      </c>
      <c r="Z97" s="305">
        <f t="shared" si="72"/>
        <v>9.5046448807597665E-5</v>
      </c>
      <c r="AA97" s="305">
        <f t="shared" ref="AA97:AP99" si="73">Z97*0.95</f>
        <v>9.0294126367217783E-5</v>
      </c>
      <c r="AB97" s="305">
        <f t="shared" si="73"/>
        <v>8.5779420048856896E-5</v>
      </c>
      <c r="AC97" s="305">
        <f t="shared" si="73"/>
        <v>8.1490449046414047E-5</v>
      </c>
      <c r="AD97" s="305">
        <f t="shared" si="73"/>
        <v>7.741592659409334E-5</v>
      </c>
      <c r="AE97" s="305">
        <f t="shared" si="73"/>
        <v>7.3545130264388673E-5</v>
      </c>
      <c r="AF97" s="305">
        <f t="shared" si="73"/>
        <v>6.9867873751169236E-5</v>
      </c>
      <c r="AG97" s="305">
        <f t="shared" si="73"/>
        <v>6.637448006361077E-5</v>
      </c>
      <c r="AH97" s="305">
        <f t="shared" si="73"/>
        <v>6.3055756060430231E-5</v>
      </c>
      <c r="AI97" s="305">
        <f t="shared" si="73"/>
        <v>5.9902968257408716E-5</v>
      </c>
      <c r="AJ97" s="305">
        <f t="shared" si="73"/>
        <v>5.6907819844538275E-5</v>
      </c>
      <c r="AK97" s="305">
        <f t="shared" si="73"/>
        <v>5.4062428852311361E-5</v>
      </c>
      <c r="AL97" s="305">
        <f t="shared" si="73"/>
        <v>5.135930740969579E-5</v>
      </c>
      <c r="AM97" s="305">
        <f t="shared" si="73"/>
        <v>4.8791342039211001E-5</v>
      </c>
      <c r="AN97" s="305">
        <f t="shared" si="73"/>
        <v>4.6351774937250448E-5</v>
      </c>
      <c r="AO97" s="305">
        <f t="shared" si="73"/>
        <v>4.4034186190387922E-5</v>
      </c>
      <c r="AP97" s="305">
        <f t="shared" si="73"/>
        <v>4.1832476880868523E-5</v>
      </c>
      <c r="AQ97" s="305">
        <f t="shared" ref="AQ97:BE99" si="74">AP97*0.95</f>
        <v>3.9740853036825092E-5</v>
      </c>
      <c r="AR97" s="305">
        <f t="shared" si="74"/>
        <v>3.7753810384983839E-5</v>
      </c>
      <c r="AS97" s="305">
        <f t="shared" si="74"/>
        <v>3.5866119865734646E-5</v>
      </c>
      <c r="AT97" s="305">
        <f t="shared" si="74"/>
        <v>3.4072813872447912E-5</v>
      </c>
      <c r="AU97" s="305">
        <f t="shared" si="74"/>
        <v>3.2369173178825516E-5</v>
      </c>
      <c r="AV97" s="305">
        <f t="shared" si="74"/>
        <v>3.0750714519884241E-5</v>
      </c>
      <c r="AW97" s="305">
        <f t="shared" si="74"/>
        <v>2.9213178793890026E-5</v>
      </c>
      <c r="AX97" s="305">
        <f t="shared" si="74"/>
        <v>2.7752519854195523E-5</v>
      </c>
      <c r="AY97" s="305">
        <f t="shared" si="74"/>
        <v>2.6364893861485745E-5</v>
      </c>
      <c r="AZ97" s="305">
        <f t="shared" si="74"/>
        <v>2.5046649168411457E-5</v>
      </c>
      <c r="BA97" s="305">
        <f t="shared" si="74"/>
        <v>2.3794316709990884E-5</v>
      </c>
      <c r="BB97" s="305">
        <f t="shared" si="74"/>
        <v>2.260460087449134E-5</v>
      </c>
      <c r="BC97" s="305">
        <f t="shared" si="74"/>
        <v>2.1474370830766771E-5</v>
      </c>
      <c r="BD97" s="305">
        <f t="shared" si="74"/>
        <v>2.0400652289228431E-5</v>
      </c>
      <c r="BE97" s="305">
        <f t="shared" si="74"/>
        <v>1.9380619674767009E-5</v>
      </c>
      <c r="BF97" s="19"/>
      <c r="BG97" s="19"/>
      <c r="BH97" s="19"/>
      <c r="BI97" s="19"/>
      <c r="BJ97" s="19"/>
      <c r="BK97" s="19"/>
      <c r="BL97" s="19"/>
    </row>
    <row r="98" spans="1:64" ht="17">
      <c r="A98" s="359"/>
      <c r="B98" s="1" t="s">
        <v>423</v>
      </c>
      <c r="D98" s="1" t="s">
        <v>240</v>
      </c>
      <c r="E98" s="305"/>
      <c r="F98" s="305">
        <f>+'Workings 1'!C56</f>
        <v>0</v>
      </c>
      <c r="G98" s="305">
        <f>+'Workings 1'!D56</f>
        <v>0</v>
      </c>
      <c r="H98" s="305">
        <f>+'Workings 1'!E56</f>
        <v>0</v>
      </c>
      <c r="I98" s="305">
        <f>+'Workings 1'!F56</f>
        <v>0</v>
      </c>
      <c r="J98" s="305">
        <f>+'Workings 1'!G56</f>
        <v>0</v>
      </c>
      <c r="K98" s="305">
        <f t="shared" si="72"/>
        <v>0</v>
      </c>
      <c r="L98" s="305">
        <f t="shared" si="72"/>
        <v>0</v>
      </c>
      <c r="M98" s="305">
        <f t="shared" si="72"/>
        <v>0</v>
      </c>
      <c r="N98" s="305">
        <f t="shared" si="72"/>
        <v>0</v>
      </c>
      <c r="O98" s="305">
        <f t="shared" si="72"/>
        <v>0</v>
      </c>
      <c r="P98" s="305">
        <f t="shared" si="72"/>
        <v>0</v>
      </c>
      <c r="Q98" s="305">
        <f t="shared" si="72"/>
        <v>0</v>
      </c>
      <c r="R98" s="305">
        <f t="shared" si="72"/>
        <v>0</v>
      </c>
      <c r="S98" s="305">
        <f t="shared" si="72"/>
        <v>0</v>
      </c>
      <c r="T98" s="305">
        <f t="shared" si="72"/>
        <v>0</v>
      </c>
      <c r="U98" s="305">
        <f t="shared" si="72"/>
        <v>0</v>
      </c>
      <c r="V98" s="305">
        <f t="shared" si="72"/>
        <v>0</v>
      </c>
      <c r="W98" s="305">
        <f t="shared" si="72"/>
        <v>0</v>
      </c>
      <c r="X98" s="305">
        <f t="shared" si="72"/>
        <v>0</v>
      </c>
      <c r="Y98" s="305">
        <f t="shared" si="72"/>
        <v>0</v>
      </c>
      <c r="Z98" s="305">
        <f t="shared" si="72"/>
        <v>0</v>
      </c>
      <c r="AA98" s="305">
        <f t="shared" si="73"/>
        <v>0</v>
      </c>
      <c r="AB98" s="305">
        <f t="shared" si="73"/>
        <v>0</v>
      </c>
      <c r="AC98" s="305">
        <f t="shared" si="73"/>
        <v>0</v>
      </c>
      <c r="AD98" s="305">
        <f t="shared" si="73"/>
        <v>0</v>
      </c>
      <c r="AE98" s="305">
        <f t="shared" si="73"/>
        <v>0</v>
      </c>
      <c r="AF98" s="305">
        <f t="shared" si="73"/>
        <v>0</v>
      </c>
      <c r="AG98" s="305">
        <f t="shared" si="73"/>
        <v>0</v>
      </c>
      <c r="AH98" s="305">
        <f t="shared" si="73"/>
        <v>0</v>
      </c>
      <c r="AI98" s="305">
        <f t="shared" si="73"/>
        <v>0</v>
      </c>
      <c r="AJ98" s="305">
        <f t="shared" si="73"/>
        <v>0</v>
      </c>
      <c r="AK98" s="305">
        <f t="shared" si="73"/>
        <v>0</v>
      </c>
      <c r="AL98" s="305">
        <f t="shared" si="73"/>
        <v>0</v>
      </c>
      <c r="AM98" s="305">
        <f t="shared" si="73"/>
        <v>0</v>
      </c>
      <c r="AN98" s="305">
        <f t="shared" si="73"/>
        <v>0</v>
      </c>
      <c r="AO98" s="305">
        <f t="shared" si="73"/>
        <v>0</v>
      </c>
      <c r="AP98" s="305">
        <f t="shared" si="73"/>
        <v>0</v>
      </c>
      <c r="AQ98" s="305">
        <f t="shared" si="74"/>
        <v>0</v>
      </c>
      <c r="AR98" s="305">
        <f t="shared" si="74"/>
        <v>0</v>
      </c>
      <c r="AS98" s="305">
        <f t="shared" si="74"/>
        <v>0</v>
      </c>
      <c r="AT98" s="305">
        <f t="shared" si="74"/>
        <v>0</v>
      </c>
      <c r="AU98" s="305">
        <f t="shared" si="74"/>
        <v>0</v>
      </c>
      <c r="AV98" s="305">
        <f t="shared" si="74"/>
        <v>0</v>
      </c>
      <c r="AW98" s="305">
        <f t="shared" si="74"/>
        <v>0</v>
      </c>
      <c r="AX98" s="305">
        <f t="shared" si="74"/>
        <v>0</v>
      </c>
      <c r="AY98" s="305">
        <f t="shared" si="74"/>
        <v>0</v>
      </c>
      <c r="AZ98" s="305">
        <f t="shared" si="74"/>
        <v>0</v>
      </c>
      <c r="BA98" s="305">
        <f t="shared" si="74"/>
        <v>0</v>
      </c>
      <c r="BB98" s="305">
        <f t="shared" si="74"/>
        <v>0</v>
      </c>
      <c r="BC98" s="305">
        <f t="shared" si="74"/>
        <v>0</v>
      </c>
      <c r="BD98" s="305">
        <f t="shared" si="74"/>
        <v>0</v>
      </c>
      <c r="BE98" s="305">
        <f t="shared" si="74"/>
        <v>0</v>
      </c>
      <c r="BF98" s="19"/>
      <c r="BG98" s="19"/>
      <c r="BH98" s="19"/>
      <c r="BI98" s="19"/>
      <c r="BJ98" s="19"/>
      <c r="BK98" s="19"/>
      <c r="BL98" s="19"/>
    </row>
    <row r="99" spans="1:64">
      <c r="A99" s="359"/>
      <c r="B99" s="1" t="s">
        <v>424</v>
      </c>
      <c r="D99" s="1" t="s">
        <v>243</v>
      </c>
      <c r="E99" s="207"/>
      <c r="F99" s="207">
        <f>+'Workings 1'!C54</f>
        <v>31.063881608205861</v>
      </c>
      <c r="G99" s="207">
        <f>+'Workings 1'!D54</f>
        <v>61.837446565867737</v>
      </c>
      <c r="H99" s="207">
        <f>+'Workings 1'!E54</f>
        <v>92.901328174073598</v>
      </c>
      <c r="I99" s="207">
        <f>+'Workings 1'!F54</f>
        <v>123.67489313173547</v>
      </c>
      <c r="J99" s="207">
        <f>+'Workings 1'!G54</f>
        <v>154.44845808939738</v>
      </c>
      <c r="K99" s="207">
        <f t="shared" si="72"/>
        <v>146.7260351849275</v>
      </c>
      <c r="L99" s="207">
        <f t="shared" si="72"/>
        <v>139.38973342568113</v>
      </c>
      <c r="M99" s="207">
        <f t="shared" si="72"/>
        <v>132.42024675439706</v>
      </c>
      <c r="N99" s="207">
        <f t="shared" si="72"/>
        <v>125.79923441667719</v>
      </c>
      <c r="O99" s="207">
        <f t="shared" si="72"/>
        <v>119.50927269584334</v>
      </c>
      <c r="P99" s="207">
        <f t="shared" si="72"/>
        <v>113.53380906105116</v>
      </c>
      <c r="Q99" s="207">
        <f t="shared" si="72"/>
        <v>107.8571186079986</v>
      </c>
      <c r="R99" s="207">
        <f t="shared" si="72"/>
        <v>102.46426267759867</v>
      </c>
      <c r="S99" s="207">
        <f t="shared" si="72"/>
        <v>97.341049543718725</v>
      </c>
      <c r="T99" s="207">
        <f t="shared" si="72"/>
        <v>92.473997066532789</v>
      </c>
      <c r="U99" s="207">
        <f t="shared" si="72"/>
        <v>87.850297213206147</v>
      </c>
      <c r="V99" s="207">
        <f t="shared" si="72"/>
        <v>83.457782352545834</v>
      </c>
      <c r="W99" s="207">
        <f t="shared" si="72"/>
        <v>79.284893234918542</v>
      </c>
      <c r="X99" s="207">
        <f t="shared" si="72"/>
        <v>75.320648573172605</v>
      </c>
      <c r="Y99" s="207">
        <f t="shared" si="72"/>
        <v>71.554616144513972</v>
      </c>
      <c r="Z99" s="207">
        <f t="shared" si="72"/>
        <v>67.976885337288266</v>
      </c>
      <c r="AA99" s="207">
        <f t="shared" si="73"/>
        <v>64.578041070423851</v>
      </c>
      <c r="AB99" s="207">
        <f t="shared" si="73"/>
        <v>61.349139016902654</v>
      </c>
      <c r="AC99" s="207">
        <f t="shared" si="73"/>
        <v>58.28168206605752</v>
      </c>
      <c r="AD99" s="207">
        <f t="shared" si="73"/>
        <v>55.367597962754644</v>
      </c>
      <c r="AE99" s="207">
        <f t="shared" si="73"/>
        <v>52.599218064616906</v>
      </c>
      <c r="AF99" s="207">
        <f t="shared" si="73"/>
        <v>49.969257161386061</v>
      </c>
      <c r="AG99" s="207">
        <f t="shared" si="73"/>
        <v>47.470794303316758</v>
      </c>
      <c r="AH99" s="207">
        <f t="shared" si="73"/>
        <v>45.097254588150918</v>
      </c>
      <c r="AI99" s="207">
        <f t="shared" si="73"/>
        <v>42.842391858743369</v>
      </c>
      <c r="AJ99" s="207">
        <f t="shared" si="73"/>
        <v>40.700272265806198</v>
      </c>
      <c r="AK99" s="207">
        <f t="shared" si="73"/>
        <v>38.665258652515888</v>
      </c>
      <c r="AL99" s="207">
        <f t="shared" si="73"/>
        <v>36.731995719890094</v>
      </c>
      <c r="AM99" s="207">
        <f t="shared" si="73"/>
        <v>34.895395933895585</v>
      </c>
      <c r="AN99" s="207">
        <f t="shared" si="73"/>
        <v>33.150626137200803</v>
      </c>
      <c r="AO99" s="207">
        <f t="shared" si="73"/>
        <v>31.493094830340763</v>
      </c>
      <c r="AP99" s="207">
        <f t="shared" si="73"/>
        <v>29.918440088823722</v>
      </c>
      <c r="AQ99" s="207">
        <f t="shared" si="74"/>
        <v>28.422518084382535</v>
      </c>
      <c r="AR99" s="207">
        <f t="shared" si="74"/>
        <v>27.001392180163407</v>
      </c>
      <c r="AS99" s="207">
        <f t="shared" si="74"/>
        <v>25.651322571155234</v>
      </c>
      <c r="AT99" s="207">
        <f t="shared" si="74"/>
        <v>24.368756442597469</v>
      </c>
      <c r="AU99" s="207">
        <f t="shared" si="74"/>
        <v>23.150318620467594</v>
      </c>
      <c r="AV99" s="207">
        <f t="shared" si="74"/>
        <v>21.992802689444215</v>
      </c>
      <c r="AW99" s="207">
        <f t="shared" si="74"/>
        <v>20.893162554972005</v>
      </c>
      <c r="AX99" s="207">
        <f t="shared" si="74"/>
        <v>19.848504427223403</v>
      </c>
      <c r="AY99" s="207">
        <f t="shared" si="74"/>
        <v>18.856079205862233</v>
      </c>
      <c r="AZ99" s="207">
        <f t="shared" si="74"/>
        <v>17.913275245569121</v>
      </c>
      <c r="BA99" s="207">
        <f t="shared" si="74"/>
        <v>17.017611483290665</v>
      </c>
      <c r="BB99" s="207">
        <f t="shared" si="74"/>
        <v>16.16673090912613</v>
      </c>
      <c r="BC99" s="207">
        <f t="shared" si="74"/>
        <v>15.358394363669824</v>
      </c>
      <c r="BD99" s="207">
        <f t="shared" si="74"/>
        <v>14.590474645486331</v>
      </c>
      <c r="BE99" s="207">
        <f t="shared" si="74"/>
        <v>13.860950913212013</v>
      </c>
      <c r="BF99" s="39"/>
      <c r="BG99" s="39"/>
      <c r="BH99" s="39"/>
      <c r="BI99" s="39"/>
      <c r="BJ99" s="39"/>
      <c r="BK99" s="39"/>
      <c r="BL99" s="39"/>
    </row>
    <row r="100" spans="1:64" ht="16.5" thickBot="1">
      <c r="C100" s="9"/>
      <c r="AG100" s="1"/>
      <c r="AL100" s="1"/>
      <c r="AQ100" s="1"/>
      <c r="AV100" s="1"/>
      <c r="AZ100" s="1"/>
      <c r="BE100" s="1"/>
      <c r="BJ100" s="1"/>
    </row>
    <row r="101" spans="1:64" ht="16.5" thickTop="1">
      <c r="A101" s="136"/>
      <c r="B101" s="134" t="s">
        <v>244</v>
      </c>
      <c r="C101" s="134"/>
      <c r="D101" s="134" t="s">
        <v>213</v>
      </c>
      <c r="E101" s="135">
        <f>+'Workings 1'!C60/10^6</f>
        <v>2.0655000000000001</v>
      </c>
      <c r="F101" s="135">
        <f>+'Workings 1'!D60/10^6</f>
        <v>2.0226839999999999</v>
      </c>
      <c r="G101" s="135">
        <f>+'Workings 1'!E60/10^6</f>
        <v>2.0346730000000002</v>
      </c>
      <c r="H101" s="135">
        <f>+'Workings 1'!F60/10^6</f>
        <v>2.0175459999999998</v>
      </c>
      <c r="I101" s="135">
        <f>+'Workings 1'!G60/10^6</f>
        <v>2.0175459999999998</v>
      </c>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76"/>
      <c r="AW101" s="135"/>
      <c r="AX101" s="135"/>
      <c r="AY101" s="135"/>
      <c r="AZ101" s="176"/>
      <c r="BA101" s="135"/>
      <c r="BB101" s="135"/>
      <c r="BC101" s="135"/>
      <c r="BD101" s="135"/>
      <c r="BE101" s="176"/>
      <c r="BF101" s="135"/>
      <c r="BG101" s="135"/>
      <c r="BH101" s="135"/>
      <c r="BI101" s="135"/>
      <c r="BJ101" s="176"/>
      <c r="BK101" s="135"/>
      <c r="BL101" s="135"/>
    </row>
    <row r="102" spans="1:64">
      <c r="C102" s="9"/>
    </row>
    <row r="103" spans="1:64">
      <c r="C103" s="9"/>
    </row>
    <row r="104" spans="1:64" ht="17">
      <c r="A104" s="42"/>
      <c r="C104" s="9"/>
    </row>
    <row r="109" spans="1:64" ht="17">
      <c r="A109" s="42">
        <v>1</v>
      </c>
      <c r="B109" s="1" t="s">
        <v>245</v>
      </c>
    </row>
    <row r="110" spans="1:64">
      <c r="B110" s="40" t="s">
        <v>246</v>
      </c>
    </row>
    <row r="111" spans="1:64">
      <c r="B111" s="1" t="s">
        <v>247</v>
      </c>
    </row>
    <row r="112" spans="1:64">
      <c r="B112" s="1" t="s">
        <v>425</v>
      </c>
    </row>
    <row r="113" spans="1:3" ht="17">
      <c r="A113" s="42">
        <v>2</v>
      </c>
      <c r="B113" s="40" t="s">
        <v>249</v>
      </c>
    </row>
    <row r="114" spans="1:3">
      <c r="C114" s="9"/>
    </row>
    <row r="179" spans="2:2">
      <c r="B179" s="318" t="s">
        <v>215</v>
      </c>
    </row>
    <row r="180" spans="2:2">
      <c r="B180" s="318" t="s">
        <v>214</v>
      </c>
    </row>
    <row r="181" spans="2:2">
      <c r="B181" s="318" t="s">
        <v>250</v>
      </c>
    </row>
    <row r="182" spans="2:2">
      <c r="B182" s="318" t="s">
        <v>251</v>
      </c>
    </row>
    <row r="183" spans="2:2">
      <c r="B183" s="318" t="s">
        <v>252</v>
      </c>
    </row>
    <row r="184" spans="2:2">
      <c r="B184" s="318" t="s">
        <v>253</v>
      </c>
    </row>
    <row r="185" spans="2:2">
      <c r="B185" s="318" t="s">
        <v>254</v>
      </c>
    </row>
    <row r="186" spans="2:2">
      <c r="B186" s="318" t="s">
        <v>255</v>
      </c>
    </row>
    <row r="187" spans="2:2">
      <c r="B187" s="318" t="s">
        <v>256</v>
      </c>
    </row>
    <row r="188" spans="2:2">
      <c r="B188" s="318" t="s">
        <v>257</v>
      </c>
    </row>
    <row r="189" spans="2:2">
      <c r="B189" s="318" t="s">
        <v>258</v>
      </c>
    </row>
    <row r="190" spans="2:2">
      <c r="B190" s="318" t="s">
        <v>259</v>
      </c>
    </row>
    <row r="191" spans="2:2">
      <c r="B191" s="318" t="s">
        <v>260</v>
      </c>
    </row>
    <row r="192" spans="2:2">
      <c r="B192" s="318" t="s">
        <v>261</v>
      </c>
    </row>
    <row r="193" spans="2:2">
      <c r="B193" s="318" t="s">
        <v>262</v>
      </c>
    </row>
    <row r="194" spans="2:2">
      <c r="B194" s="318" t="s">
        <v>263</v>
      </c>
    </row>
    <row r="195" spans="2:2">
      <c r="B195" s="318" t="s">
        <v>264</v>
      </c>
    </row>
    <row r="196" spans="2:2">
      <c r="B196" s="318" t="s">
        <v>265</v>
      </c>
    </row>
    <row r="197" spans="2:2">
      <c r="B197" s="318" t="s">
        <v>266</v>
      </c>
    </row>
    <row r="198" spans="2:2">
      <c r="B198" s="318" t="s">
        <v>267</v>
      </c>
    </row>
    <row r="199" spans="2:2">
      <c r="B199" s="318" t="s">
        <v>268</v>
      </c>
    </row>
    <row r="200" spans="2:2">
      <c r="B200" s="318" t="s">
        <v>269</v>
      </c>
    </row>
    <row r="201" spans="2:2">
      <c r="B201" s="318" t="s">
        <v>270</v>
      </c>
    </row>
    <row r="202" spans="2:2">
      <c r="B202" s="318" t="s">
        <v>271</v>
      </c>
    </row>
    <row r="203" spans="2:2">
      <c r="B203" s="318" t="s">
        <v>272</v>
      </c>
    </row>
    <row r="204" spans="2:2">
      <c r="B204" s="318" t="s">
        <v>273</v>
      </c>
    </row>
    <row r="205" spans="2:2">
      <c r="B205" s="318" t="s">
        <v>274</v>
      </c>
    </row>
    <row r="206" spans="2:2">
      <c r="B206" s="318" t="s">
        <v>275</v>
      </c>
    </row>
    <row r="207" spans="2:2">
      <c r="B207" s="318" t="s">
        <v>211</v>
      </c>
    </row>
    <row r="208" spans="2:2">
      <c r="B208" s="318" t="s">
        <v>276</v>
      </c>
    </row>
    <row r="209" spans="2:2">
      <c r="B209" s="318" t="s">
        <v>277</v>
      </c>
    </row>
    <row r="210" spans="2:2">
      <c r="B210" s="318" t="s">
        <v>278</v>
      </c>
    </row>
    <row r="211" spans="2:2">
      <c r="B211" s="318" t="s">
        <v>279</v>
      </c>
    </row>
    <row r="212" spans="2:2">
      <c r="B212" s="318" t="s">
        <v>111</v>
      </c>
    </row>
    <row r="213" spans="2:2">
      <c r="B213" s="318" t="s">
        <v>280</v>
      </c>
    </row>
    <row r="214" spans="2:2">
      <c r="B214" s="318" t="s">
        <v>281</v>
      </c>
    </row>
    <row r="215" spans="2:2">
      <c r="B215" s="318" t="s">
        <v>282</v>
      </c>
    </row>
    <row r="216" spans="2:2">
      <c r="B216" s="318" t="s">
        <v>283</v>
      </c>
    </row>
    <row r="217" spans="2:2">
      <c r="B217" s="318" t="s">
        <v>284</v>
      </c>
    </row>
    <row r="218" spans="2:2">
      <c r="B218" s="318" t="s">
        <v>285</v>
      </c>
    </row>
    <row r="219" spans="2:2">
      <c r="B219" s="318" t="s">
        <v>286</v>
      </c>
    </row>
    <row r="220" spans="2:2">
      <c r="B220" s="318" t="s">
        <v>287</v>
      </c>
    </row>
    <row r="221" spans="2:2">
      <c r="B221" s="318" t="s">
        <v>288</v>
      </c>
    </row>
    <row r="222" spans="2:2">
      <c r="B222" s="318" t="s">
        <v>289</v>
      </c>
    </row>
    <row r="223" spans="2:2">
      <c r="B223" s="318" t="s">
        <v>290</v>
      </c>
    </row>
    <row r="224" spans="2:2">
      <c r="B224" s="318" t="s">
        <v>291</v>
      </c>
    </row>
    <row r="225" spans="2:2">
      <c r="B225" s="318" t="s">
        <v>292</v>
      </c>
    </row>
    <row r="226" spans="2:2">
      <c r="B226" s="318" t="s">
        <v>293</v>
      </c>
    </row>
    <row r="227" spans="2:2">
      <c r="B227" s="318" t="s">
        <v>294</v>
      </c>
    </row>
    <row r="228" spans="2:2">
      <c r="B228" s="318" t="s">
        <v>295</v>
      </c>
    </row>
    <row r="229" spans="2:2">
      <c r="B229" s="318" t="s">
        <v>296</v>
      </c>
    </row>
    <row r="230" spans="2:2">
      <c r="B230" s="318" t="s">
        <v>297</v>
      </c>
    </row>
    <row r="231" spans="2:2">
      <c r="B231" s="318" t="s">
        <v>299</v>
      </c>
    </row>
    <row r="232" spans="2:2">
      <c r="B232" s="318" t="s">
        <v>426</v>
      </c>
    </row>
    <row r="233" spans="2:2">
      <c r="B233" s="318" t="s">
        <v>300</v>
      </c>
    </row>
    <row r="234" spans="2:2">
      <c r="B234" s="318" t="s">
        <v>301</v>
      </c>
    </row>
    <row r="235" spans="2:2">
      <c r="B235" s="318" t="s">
        <v>302</v>
      </c>
    </row>
    <row r="236" spans="2:2">
      <c r="B236" s="318" t="s">
        <v>303</v>
      </c>
    </row>
    <row r="237" spans="2:2">
      <c r="B237" s="318" t="s">
        <v>304</v>
      </c>
    </row>
    <row r="238" spans="2:2">
      <c r="B238" s="318" t="s">
        <v>305</v>
      </c>
    </row>
    <row r="239" spans="2:2">
      <c r="B239" s="318" t="s">
        <v>306</v>
      </c>
    </row>
    <row r="240" spans="2:2">
      <c r="B240" s="318" t="s">
        <v>307</v>
      </c>
    </row>
    <row r="241" spans="2:2">
      <c r="B241" s="318" t="s">
        <v>308</v>
      </c>
    </row>
    <row r="242" spans="2:2">
      <c r="B242" s="318" t="s">
        <v>309</v>
      </c>
    </row>
    <row r="243" spans="2:2">
      <c r="B243" s="318" t="s">
        <v>310</v>
      </c>
    </row>
    <row r="244" spans="2:2">
      <c r="B244" s="318" t="s">
        <v>311</v>
      </c>
    </row>
    <row r="245" spans="2:2">
      <c r="B245" s="318" t="s">
        <v>312</v>
      </c>
    </row>
    <row r="246" spans="2:2">
      <c r="B246" s="318" t="s">
        <v>313</v>
      </c>
    </row>
    <row r="247" spans="2:2">
      <c r="B247" s="318" t="s">
        <v>314</v>
      </c>
    </row>
    <row r="248" spans="2:2">
      <c r="B248" s="318" t="s">
        <v>315</v>
      </c>
    </row>
    <row r="249" spans="2:2">
      <c r="B249" s="318" t="s">
        <v>316</v>
      </c>
    </row>
    <row r="250" spans="2:2">
      <c r="B250" s="318" t="s">
        <v>317</v>
      </c>
    </row>
    <row r="251" spans="2:2">
      <c r="B251" s="318" t="s">
        <v>318</v>
      </c>
    </row>
    <row r="255" spans="2:2">
      <c r="B255" s="312"/>
    </row>
    <row r="258" spans="2:2">
      <c r="B258" s="312"/>
    </row>
  </sheetData>
  <sortState xmlns:xlrd2="http://schemas.microsoft.com/office/spreadsheetml/2017/richdata2" ref="B180:B249">
    <sortCondition ref="B180"/>
  </sortState>
  <mergeCells count="4">
    <mergeCell ref="A18:A23"/>
    <mergeCell ref="A24:A30"/>
    <mergeCell ref="A71:A82"/>
    <mergeCell ref="A92:A99"/>
  </mergeCells>
  <phoneticPr fontId="35" type="noConversion"/>
  <conditionalFormatting sqref="B13">
    <cfRule type="expression" priority="1">
      <formula>$B$13=49</formula>
    </cfRule>
  </conditionalFormatting>
  <dataValidations count="2">
    <dataValidation type="list" allowBlank="1" showInputMessage="1" showErrorMessage="1" sqref="B24:B25" xr:uid="{12CF4E9F-7554-4960-8FCA-3F84E6E97F8B}">
      <formula1>$B$179:$B$179</formula1>
    </dataValidation>
    <dataValidation type="list" allowBlank="1" showInputMessage="1" showErrorMessage="1" sqref="B26:B29 B18:B22" xr:uid="{D4E14B71-642C-4020-8993-1C17ECBC58C5}">
      <formula1>$B$179:$B$258</formula1>
    </dataValidation>
  </dataValidations>
  <hyperlinks>
    <hyperlink ref="B110" r:id="rId1" xr:uid="{C5D5D6E6-8FB8-48CC-8239-E7C22B535B09}"/>
    <hyperlink ref="B113" r:id="rId2" xr:uid="{7C316A35-7AD2-482B-9BAA-689C940858A7}"/>
  </hyperlinks>
  <pageMargins left="0.7" right="0.7" top="0.75" bottom="0.75" header="0.3" footer="0.3"/>
  <pageSetup paperSize="9" orientation="portrait"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72"/>
  <sheetViews>
    <sheetView tabSelected="1" topLeftCell="A22" zoomScale="85" zoomScaleNormal="85" workbookViewId="0">
      <selection activeCell="C47" sqref="C47"/>
    </sheetView>
  </sheetViews>
  <sheetFormatPr defaultRowHeight="14.5"/>
  <cols>
    <col min="1" max="1" width="5.81640625" customWidth="1"/>
    <col min="2" max="2" width="64.81640625" customWidth="1"/>
  </cols>
  <sheetData>
    <row r="1" spans="1:14" s="82" customFormat="1" ht="19.5">
      <c r="A1" s="82" t="s">
        <v>57</v>
      </c>
    </row>
    <row r="2" spans="1:14" s="82" customFormat="1" ht="19.5">
      <c r="A2" s="82" t="s">
        <v>0</v>
      </c>
    </row>
    <row r="3" spans="1:14" s="82" customFormat="1" ht="19.5">
      <c r="A3" s="131" t="s">
        <v>427</v>
      </c>
    </row>
    <row r="4" spans="1:14" s="82" customFormat="1" ht="19.5">
      <c r="A4" s="131" t="s">
        <v>428</v>
      </c>
    </row>
    <row r="6" spans="1:14" s="70" customFormat="1" ht="16.5">
      <c r="A6" s="209"/>
      <c r="B6" s="209"/>
      <c r="C6" s="209"/>
      <c r="D6" s="210"/>
      <c r="E6" s="209"/>
      <c r="F6" s="209"/>
      <c r="G6" s="209"/>
      <c r="H6" s="209"/>
      <c r="I6" s="209"/>
      <c r="J6" s="209"/>
      <c r="K6" s="209"/>
      <c r="L6" s="209"/>
      <c r="M6" s="209"/>
      <c r="N6" s="209"/>
    </row>
    <row r="7" spans="1:14" s="70" customFormat="1" ht="19.5" customHeight="1">
      <c r="A7" s="211"/>
      <c r="B7" s="212" t="s">
        <v>429</v>
      </c>
      <c r="C7" s="213" t="s">
        <v>430</v>
      </c>
      <c r="D7" s="213"/>
      <c r="E7" s="213"/>
      <c r="F7" s="213"/>
      <c r="G7" s="213"/>
      <c r="H7" s="211"/>
      <c r="I7" s="211"/>
      <c r="J7" s="211"/>
      <c r="K7" s="211"/>
      <c r="L7" s="211"/>
      <c r="M7" s="211"/>
      <c r="N7" s="211"/>
    </row>
    <row r="8" spans="1:14" s="70" customFormat="1" ht="16.5">
      <c r="A8" s="211"/>
      <c r="B8" s="214"/>
      <c r="C8" s="215"/>
      <c r="D8" s="215"/>
      <c r="E8" s="215"/>
      <c r="F8" s="215"/>
      <c r="G8" s="215"/>
      <c r="H8" s="214"/>
      <c r="I8" s="211"/>
      <c r="J8" s="211"/>
      <c r="K8" s="211"/>
      <c r="L8" s="211"/>
      <c r="M8" s="211"/>
      <c r="N8" s="211"/>
    </row>
    <row r="9" spans="1:14" s="70" customFormat="1" ht="16.5">
      <c r="A9" s="211"/>
      <c r="B9" s="214"/>
      <c r="C9" s="216" t="s">
        <v>431</v>
      </c>
      <c r="D9" s="217"/>
      <c r="E9" s="215"/>
      <c r="F9" s="215"/>
      <c r="G9" s="215"/>
      <c r="H9" s="214"/>
      <c r="I9" s="211"/>
      <c r="J9" s="211"/>
      <c r="K9" s="211"/>
      <c r="L9" s="211"/>
      <c r="M9" s="211"/>
      <c r="N9" s="211"/>
    </row>
    <row r="10" spans="1:14" s="70" customFormat="1" ht="16.5">
      <c r="A10" s="211"/>
      <c r="B10" s="218" t="s">
        <v>432</v>
      </c>
      <c r="C10" s="219">
        <f>SUM(C17:G17)</f>
        <v>532</v>
      </c>
      <c r="D10" s="215" t="s">
        <v>433</v>
      </c>
      <c r="E10" s="215"/>
      <c r="F10" s="215"/>
      <c r="G10" s="215"/>
      <c r="H10" s="214"/>
      <c r="I10" s="211"/>
      <c r="J10" s="211"/>
      <c r="K10" s="211"/>
      <c r="L10" s="211"/>
      <c r="M10" s="211"/>
      <c r="N10" s="211"/>
    </row>
    <row r="11" spans="1:14" s="70" customFormat="1" ht="16.5">
      <c r="A11" s="211"/>
      <c r="B11" s="218"/>
      <c r="C11" s="220"/>
      <c r="D11" s="215"/>
      <c r="E11" s="215"/>
      <c r="F11" s="215"/>
      <c r="G11" s="215"/>
      <c r="H11" s="214"/>
      <c r="I11" s="211"/>
      <c r="J11" s="211"/>
      <c r="K11" s="211"/>
      <c r="L11" s="211"/>
      <c r="M11" s="211"/>
      <c r="N11" s="211"/>
    </row>
    <row r="12" spans="1:14" s="70" customFormat="1" ht="16.5">
      <c r="A12" s="211"/>
      <c r="B12" s="214"/>
      <c r="C12" s="217">
        <v>2024</v>
      </c>
      <c r="D12" s="217">
        <v>2025</v>
      </c>
      <c r="E12" s="217">
        <v>2026</v>
      </c>
      <c r="F12" s="217">
        <v>2027</v>
      </c>
      <c r="G12" s="217">
        <v>2028</v>
      </c>
      <c r="H12" s="214"/>
      <c r="I12" s="211"/>
      <c r="J12" s="211"/>
      <c r="K12" s="211"/>
      <c r="L12" s="211"/>
      <c r="M12" s="211"/>
      <c r="N12" s="211"/>
    </row>
    <row r="13" spans="1:14" s="70" customFormat="1" ht="16.5">
      <c r="A13" s="211"/>
      <c r="B13" s="218" t="s">
        <v>434</v>
      </c>
      <c r="C13" s="219">
        <v>13</v>
      </c>
      <c r="D13" s="219">
        <v>13</v>
      </c>
      <c r="E13" s="219">
        <v>14</v>
      </c>
      <c r="F13" s="219">
        <v>14</v>
      </c>
      <c r="G13" s="219">
        <v>14</v>
      </c>
      <c r="H13" s="214"/>
      <c r="I13" s="211"/>
      <c r="J13" s="211"/>
      <c r="K13" s="211"/>
      <c r="L13" s="211"/>
      <c r="M13" s="211"/>
      <c r="N13" s="211"/>
    </row>
    <row r="14" spans="1:14" s="70" customFormat="1" ht="16.5">
      <c r="A14" s="211"/>
      <c r="B14" s="218" t="s">
        <v>435</v>
      </c>
      <c r="C14" s="219">
        <v>77</v>
      </c>
      <c r="D14" s="219">
        <v>77</v>
      </c>
      <c r="E14" s="219">
        <v>77</v>
      </c>
      <c r="F14" s="219">
        <v>76</v>
      </c>
      <c r="G14" s="219">
        <v>76</v>
      </c>
      <c r="H14" s="214"/>
      <c r="I14" s="211"/>
      <c r="J14" s="211"/>
      <c r="K14" s="211"/>
      <c r="L14" s="211"/>
      <c r="M14" s="211"/>
      <c r="N14" s="211"/>
    </row>
    <row r="15" spans="1:14" s="70" customFormat="1" ht="16.5">
      <c r="A15" s="211"/>
      <c r="B15" s="218" t="s">
        <v>436</v>
      </c>
      <c r="C15" s="219">
        <v>8</v>
      </c>
      <c r="D15" s="219">
        <v>8</v>
      </c>
      <c r="E15" s="219">
        <v>8</v>
      </c>
      <c r="F15" s="219">
        <v>8</v>
      </c>
      <c r="G15" s="219">
        <v>8</v>
      </c>
      <c r="H15" s="214"/>
      <c r="I15" s="211"/>
      <c r="J15" s="211"/>
      <c r="K15" s="211"/>
      <c r="L15" s="211"/>
      <c r="M15" s="211"/>
      <c r="N15" s="211"/>
    </row>
    <row r="16" spans="1:14" s="70" customFormat="1" ht="16.5">
      <c r="A16" s="211"/>
      <c r="B16" s="221" t="s">
        <v>437</v>
      </c>
      <c r="C16" s="219">
        <v>9</v>
      </c>
      <c r="D16" s="219">
        <v>8</v>
      </c>
      <c r="E16" s="219">
        <v>8</v>
      </c>
      <c r="F16" s="219">
        <v>8</v>
      </c>
      <c r="G16" s="219">
        <v>8</v>
      </c>
      <c r="H16" s="214"/>
      <c r="I16" s="211"/>
      <c r="J16" s="211"/>
      <c r="K16" s="211"/>
      <c r="L16" s="211"/>
      <c r="M16" s="211"/>
      <c r="N16" s="211"/>
    </row>
    <row r="17" spans="1:20" s="70" customFormat="1" ht="16.5">
      <c r="A17" s="211"/>
      <c r="B17" s="221" t="s">
        <v>438</v>
      </c>
      <c r="C17" s="222">
        <f>SUM(C13:C16)</f>
        <v>107</v>
      </c>
      <c r="D17" s="222">
        <f t="shared" ref="D17:G17" si="0">SUM(D13:D16)</f>
        <v>106</v>
      </c>
      <c r="E17" s="222">
        <f t="shared" si="0"/>
        <v>107</v>
      </c>
      <c r="F17" s="222">
        <f t="shared" si="0"/>
        <v>106</v>
      </c>
      <c r="G17" s="222">
        <f t="shared" si="0"/>
        <v>106</v>
      </c>
      <c r="H17" s="214"/>
      <c r="I17" s="211"/>
      <c r="J17" s="211"/>
      <c r="K17" s="211"/>
      <c r="L17" s="223"/>
      <c r="M17" s="223"/>
      <c r="N17" s="223"/>
      <c r="O17" s="223"/>
      <c r="P17" s="223"/>
      <c r="Q17" s="211"/>
      <c r="R17" s="211"/>
      <c r="S17" s="211"/>
      <c r="T17" s="211"/>
    </row>
    <row r="18" spans="1:20" s="70" customFormat="1" ht="16.5">
      <c r="A18" s="211"/>
      <c r="B18" s="224"/>
      <c r="C18" s="225"/>
      <c r="D18" s="225"/>
      <c r="E18" s="225"/>
      <c r="F18" s="225"/>
      <c r="G18" s="225"/>
      <c r="H18" s="226"/>
      <c r="I18" s="227"/>
      <c r="J18" s="227"/>
      <c r="K18" s="227"/>
      <c r="L18" s="228"/>
      <c r="M18" s="228"/>
      <c r="N18" s="228"/>
      <c r="O18" s="228"/>
      <c r="P18" s="228"/>
      <c r="Q18" s="227"/>
      <c r="R18" s="227"/>
      <c r="S18" s="227"/>
      <c r="T18" s="227"/>
    </row>
    <row r="19" spans="1:20" s="70" customFormat="1" ht="16.5">
      <c r="A19" s="211"/>
      <c r="B19" s="229" t="s">
        <v>439</v>
      </c>
      <c r="C19" s="230">
        <v>440.56990454800672</v>
      </c>
      <c r="D19" s="231" t="s">
        <v>440</v>
      </c>
      <c r="E19" s="232"/>
      <c r="F19" s="214"/>
      <c r="G19" s="214"/>
      <c r="H19" s="214"/>
      <c r="I19" s="233"/>
      <c r="J19" s="233"/>
      <c r="K19" s="211"/>
      <c r="L19" s="223"/>
      <c r="M19" s="223"/>
      <c r="N19" s="223"/>
      <c r="O19" s="223"/>
      <c r="P19" s="223"/>
      <c r="Q19" s="211"/>
      <c r="R19" s="211"/>
      <c r="S19" s="211"/>
      <c r="T19" s="211"/>
    </row>
    <row r="20" spans="1:20" s="70" customFormat="1" ht="16.5">
      <c r="A20" s="211"/>
      <c r="B20" s="229" t="s">
        <v>441</v>
      </c>
      <c r="C20" s="234">
        <f>13465.79/1000</f>
        <v>13.46579</v>
      </c>
      <c r="D20" s="231"/>
      <c r="E20" s="232"/>
      <c r="F20" s="214"/>
      <c r="G20" s="214"/>
      <c r="H20" s="233"/>
      <c r="I20" s="233"/>
      <c r="J20" s="233"/>
      <c r="K20" s="211"/>
      <c r="L20" s="211"/>
      <c r="M20" s="211"/>
      <c r="N20" s="211"/>
      <c r="O20" s="211"/>
    </row>
    <row r="21" spans="1:20" s="70" customFormat="1" ht="16.5">
      <c r="A21" s="211"/>
      <c r="B21" s="229"/>
      <c r="C21" s="235"/>
      <c r="D21" s="231"/>
      <c r="E21" s="232"/>
      <c r="F21" s="214"/>
      <c r="G21" s="214"/>
      <c r="H21" s="233"/>
      <c r="I21" s="233"/>
      <c r="J21" s="233"/>
      <c r="K21" s="211"/>
      <c r="L21" s="211"/>
      <c r="M21" s="211"/>
      <c r="N21" s="211"/>
      <c r="O21" s="211"/>
    </row>
    <row r="22" spans="1:20" s="70" customFormat="1" ht="16.5">
      <c r="A22" s="211"/>
      <c r="B22" s="236"/>
      <c r="C22" s="214"/>
      <c r="D22" s="366" t="s">
        <v>442</v>
      </c>
      <c r="E22" s="367"/>
      <c r="F22" s="214"/>
      <c r="G22" s="214"/>
      <c r="H22" s="226"/>
      <c r="I22" s="368"/>
      <c r="J22" s="368"/>
      <c r="K22" s="238"/>
      <c r="L22" s="239"/>
      <c r="M22" s="214"/>
      <c r="N22" s="211"/>
    </row>
    <row r="23" spans="1:20" s="70" customFormat="1" ht="16.5">
      <c r="A23" s="211"/>
      <c r="B23" s="236"/>
      <c r="C23" s="214"/>
      <c r="D23" s="240" t="s">
        <v>443</v>
      </c>
      <c r="E23" s="240" t="s">
        <v>444</v>
      </c>
      <c r="F23" s="214"/>
      <c r="G23" s="214"/>
      <c r="H23" s="226"/>
      <c r="I23" s="237"/>
      <c r="J23" s="237"/>
      <c r="K23" s="238"/>
      <c r="L23" s="239"/>
      <c r="M23" s="214"/>
      <c r="N23" s="211"/>
    </row>
    <row r="24" spans="1:20" s="70" customFormat="1" ht="16.5">
      <c r="A24" s="211"/>
      <c r="B24" s="236"/>
      <c r="C24" s="240" t="s">
        <v>445</v>
      </c>
      <c r="D24" s="241">
        <v>1.0752264807219623E-4</v>
      </c>
      <c r="E24" s="241">
        <v>1.6039230428914467E-4</v>
      </c>
      <c r="F24" s="242" t="s">
        <v>446</v>
      </c>
      <c r="G24" s="214"/>
      <c r="H24" s="243"/>
      <c r="I24" s="244"/>
      <c r="J24" s="244"/>
      <c r="K24" s="238"/>
      <c r="L24" s="239"/>
      <c r="M24" s="214"/>
      <c r="N24" s="211"/>
    </row>
    <row r="25" spans="1:20" s="70" customFormat="1" ht="16.5">
      <c r="A25" s="211"/>
      <c r="B25" s="236"/>
      <c r="C25" s="240" t="s">
        <v>447</v>
      </c>
      <c r="D25" s="241">
        <v>1.6008976934980343E-4</v>
      </c>
      <c r="E25" s="241">
        <v>2.3880705562507806E-4</v>
      </c>
      <c r="F25" s="242"/>
      <c r="G25" s="214"/>
      <c r="H25" s="243"/>
      <c r="I25" s="244"/>
      <c r="J25" s="244"/>
      <c r="K25" s="238"/>
      <c r="L25" s="239"/>
      <c r="M25" s="214"/>
      <c r="N25" s="211"/>
    </row>
    <row r="26" spans="1:20" s="70" customFormat="1" ht="16.5">
      <c r="A26" s="211"/>
      <c r="B26" s="236"/>
      <c r="C26" s="240" t="s">
        <v>448</v>
      </c>
      <c r="D26" s="241">
        <v>2.8305323389014853E-4</v>
      </c>
      <c r="E26" s="241">
        <v>4.2223253643875608E-4</v>
      </c>
      <c r="F26" s="242"/>
      <c r="G26" s="214"/>
      <c r="H26" s="243"/>
      <c r="I26" s="244"/>
      <c r="J26" s="244"/>
      <c r="K26" s="238"/>
      <c r="L26" s="239"/>
      <c r="M26" s="214"/>
      <c r="N26" s="211"/>
    </row>
    <row r="27" spans="1:20" s="70" customFormat="1" ht="16.5">
      <c r="A27" s="211"/>
      <c r="B27" s="236"/>
      <c r="C27" s="240" t="s">
        <v>449</v>
      </c>
      <c r="D27" s="241">
        <v>4.5840817844353772E-4</v>
      </c>
      <c r="E27" s="241">
        <v>6.8381076325594095E-4</v>
      </c>
      <c r="F27" s="242"/>
      <c r="G27" s="214"/>
      <c r="H27" s="245"/>
      <c r="I27" s="244"/>
      <c r="J27" s="244"/>
      <c r="K27" s="238"/>
      <c r="L27" s="239"/>
      <c r="M27" s="214"/>
      <c r="N27" s="211"/>
    </row>
    <row r="28" spans="1:20" s="70" customFormat="1" ht="16.5">
      <c r="A28" s="211"/>
      <c r="B28" s="236"/>
      <c r="C28" s="240" t="s">
        <v>431</v>
      </c>
      <c r="D28" s="241">
        <v>1.0752448165521297E-3</v>
      </c>
      <c r="E28" s="241">
        <v>1.6039503945806432E-3</v>
      </c>
      <c r="F28" s="242"/>
      <c r="G28" s="214"/>
      <c r="H28" s="243"/>
      <c r="I28" s="244"/>
      <c r="J28" s="244"/>
      <c r="K28" s="238"/>
      <c r="L28" s="239"/>
      <c r="M28" s="214"/>
      <c r="N28" s="211"/>
    </row>
    <row r="29" spans="1:20" s="70" customFormat="1" ht="16.5">
      <c r="A29" s="211"/>
      <c r="B29" s="236"/>
      <c r="C29" s="246"/>
      <c r="D29" s="247"/>
      <c r="E29" s="247"/>
      <c r="F29" s="214"/>
      <c r="G29" s="214"/>
      <c r="H29" s="243"/>
      <c r="I29" s="244"/>
      <c r="J29" s="244"/>
      <c r="K29" s="238"/>
      <c r="L29" s="239"/>
      <c r="M29" s="214"/>
      <c r="N29" s="211"/>
    </row>
    <row r="30" spans="1:20" s="70" customFormat="1" ht="16.5">
      <c r="A30" s="211"/>
      <c r="B30" s="221"/>
      <c r="C30" s="248" t="s">
        <v>443</v>
      </c>
      <c r="D30" s="248" t="s">
        <v>444</v>
      </c>
      <c r="E30" s="249"/>
      <c r="F30" s="249"/>
      <c r="G30" s="249"/>
      <c r="H30" s="211"/>
      <c r="I30" s="211"/>
      <c r="J30" s="211"/>
      <c r="K30" s="239"/>
      <c r="L30" s="239"/>
      <c r="M30" s="214"/>
      <c r="N30" s="211"/>
    </row>
    <row r="31" spans="1:20" s="70" customFormat="1" ht="16.5">
      <c r="A31" s="211"/>
      <c r="B31" s="221" t="s">
        <v>450</v>
      </c>
      <c r="C31" s="250">
        <v>15850</v>
      </c>
      <c r="D31" s="250" t="s">
        <v>451</v>
      </c>
      <c r="E31" s="251" t="s">
        <v>452</v>
      </c>
      <c r="F31" s="249"/>
      <c r="G31" s="249"/>
      <c r="H31" s="211"/>
      <c r="I31" s="211"/>
      <c r="J31" s="211"/>
      <c r="K31" s="239"/>
      <c r="L31" s="239"/>
      <c r="M31" s="214"/>
      <c r="N31" s="211"/>
    </row>
    <row r="32" spans="1:20" s="70" customFormat="1" ht="16.5">
      <c r="A32" s="211"/>
      <c r="B32" s="221" t="s">
        <v>453</v>
      </c>
      <c r="C32" s="250">
        <v>172</v>
      </c>
      <c r="D32" s="250" t="s">
        <v>451</v>
      </c>
      <c r="E32" s="249"/>
      <c r="F32" s="249"/>
      <c r="G32" s="249"/>
      <c r="H32" s="211"/>
      <c r="I32" s="211"/>
      <c r="J32" s="211"/>
      <c r="K32" s="239"/>
      <c r="L32" s="239"/>
      <c r="M32" s="214"/>
      <c r="N32" s="211"/>
    </row>
    <row r="33" spans="1:14" s="70" customFormat="1" ht="16.5">
      <c r="A33" s="211"/>
      <c r="B33" s="221"/>
      <c r="C33" s="249"/>
      <c r="D33" s="249"/>
      <c r="E33" s="249"/>
      <c r="F33" s="249"/>
      <c r="G33" s="249"/>
      <c r="H33" s="211"/>
      <c r="I33" s="211"/>
      <c r="J33" s="211"/>
      <c r="K33" s="239"/>
      <c r="L33" s="239"/>
      <c r="M33" s="214"/>
      <c r="N33" s="211"/>
    </row>
    <row r="34" spans="1:14" s="70" customFormat="1" ht="16.5">
      <c r="A34" s="211"/>
      <c r="B34" s="221" t="s">
        <v>454</v>
      </c>
      <c r="C34" s="246" t="s">
        <v>431</v>
      </c>
      <c r="D34" s="246" t="s">
        <v>445</v>
      </c>
      <c r="E34" s="243"/>
      <c r="F34" s="246"/>
      <c r="G34" s="214"/>
      <c r="H34" s="214"/>
      <c r="I34" s="214"/>
      <c r="J34" s="214"/>
      <c r="K34" s="214"/>
      <c r="L34" s="214"/>
      <c r="M34" s="214"/>
      <c r="N34" s="214"/>
    </row>
    <row r="35" spans="1:14" s="70" customFormat="1" ht="16.5">
      <c r="A35" s="211"/>
      <c r="B35" s="236" t="s">
        <v>455</v>
      </c>
      <c r="C35" s="250">
        <v>300</v>
      </c>
      <c r="D35" s="250">
        <v>300</v>
      </c>
      <c r="E35" s="211" t="s">
        <v>456</v>
      </c>
      <c r="F35" s="214"/>
      <c r="G35" s="211"/>
      <c r="H35" s="232"/>
      <c r="I35" s="214"/>
      <c r="J35" s="214"/>
      <c r="K35" s="214"/>
      <c r="L35" s="214"/>
      <c r="M35" s="214"/>
      <c r="N35" s="214"/>
    </row>
    <row r="36" spans="1:14" s="70" customFormat="1" ht="16.5">
      <c r="A36" s="211"/>
      <c r="B36" s="236" t="s">
        <v>457</v>
      </c>
      <c r="C36" s="252">
        <v>5</v>
      </c>
      <c r="D36" s="239"/>
      <c r="E36" s="211"/>
      <c r="F36" s="214"/>
      <c r="G36" s="211"/>
      <c r="H36" s="232"/>
      <c r="I36" s="214"/>
      <c r="J36" s="214"/>
      <c r="K36" s="214"/>
      <c r="L36" s="214"/>
      <c r="M36" s="214"/>
      <c r="N36" s="214"/>
    </row>
    <row r="37" spans="1:14" s="70" customFormat="1" ht="16.5">
      <c r="A37" s="211"/>
      <c r="B37" s="236"/>
      <c r="C37" s="244"/>
      <c r="D37" s="239"/>
      <c r="E37" s="226"/>
      <c r="F37" s="214"/>
      <c r="G37" s="211"/>
      <c r="H37" s="214"/>
      <c r="I37" s="214"/>
      <c r="J37" s="214"/>
      <c r="K37" s="214"/>
      <c r="L37" s="214"/>
      <c r="M37" s="214"/>
      <c r="N37" s="214"/>
    </row>
    <row r="38" spans="1:14" s="70" customFormat="1" ht="16.5">
      <c r="A38" s="211"/>
      <c r="B38" s="221" t="s">
        <v>458</v>
      </c>
      <c r="C38" s="246" t="s">
        <v>434</v>
      </c>
      <c r="D38" s="246" t="s">
        <v>435</v>
      </c>
      <c r="E38" s="243" t="s">
        <v>436</v>
      </c>
      <c r="F38" s="246" t="s">
        <v>437</v>
      </c>
      <c r="G38" s="211"/>
      <c r="H38" s="214"/>
      <c r="I38" s="214"/>
      <c r="J38" s="214"/>
      <c r="K38" s="214"/>
      <c r="L38" s="214"/>
      <c r="M38" s="214"/>
      <c r="N38" s="211"/>
    </row>
    <row r="39" spans="1:14" s="70" customFormat="1" ht="16.5">
      <c r="A39" s="211"/>
      <c r="B39" s="236" t="s">
        <v>459</v>
      </c>
      <c r="C39" s="253">
        <v>2.9999999999999997E-4</v>
      </c>
      <c r="D39" s="253">
        <v>4.0000000000000002E-4</v>
      </c>
      <c r="E39" s="253">
        <v>5.0000000000000001E-4</v>
      </c>
      <c r="F39" s="253">
        <v>5.9999999999999995E-4</v>
      </c>
      <c r="G39" s="211" t="s">
        <v>460</v>
      </c>
      <c r="H39" s="232"/>
      <c r="I39" s="214"/>
      <c r="J39" s="214"/>
      <c r="K39" s="214"/>
      <c r="L39" s="214"/>
      <c r="M39" s="214"/>
      <c r="N39" s="214"/>
    </row>
    <row r="40" spans="1:14" s="70" customFormat="1" ht="16.5">
      <c r="A40" s="211"/>
      <c r="B40" s="236" t="s">
        <v>461</v>
      </c>
      <c r="C40" s="253">
        <v>0</v>
      </c>
      <c r="D40" s="253">
        <v>0</v>
      </c>
      <c r="E40" s="253">
        <v>0</v>
      </c>
      <c r="F40" s="253">
        <v>0</v>
      </c>
      <c r="G40" s="211" t="s">
        <v>462</v>
      </c>
      <c r="H40" s="232"/>
      <c r="I40" s="214"/>
      <c r="J40" s="214"/>
      <c r="K40" s="214"/>
      <c r="L40" s="214"/>
      <c r="M40" s="214"/>
      <c r="N40" s="214"/>
    </row>
    <row r="41" spans="1:14" s="70" customFormat="1" ht="16.5">
      <c r="A41" s="211"/>
      <c r="B41" s="254"/>
      <c r="C41" s="239"/>
      <c r="D41" s="214"/>
      <c r="E41" s="226"/>
      <c r="F41" s="214"/>
      <c r="G41" s="214"/>
      <c r="H41" s="214"/>
      <c r="I41" s="214"/>
      <c r="J41" s="214"/>
      <c r="K41" s="214"/>
      <c r="L41" s="214"/>
      <c r="M41" s="214"/>
      <c r="N41" s="211"/>
    </row>
    <row r="42" spans="1:14" s="70" customFormat="1" ht="16.5">
      <c r="A42" s="211"/>
      <c r="B42" s="221" t="s">
        <v>463</v>
      </c>
      <c r="C42" s="246" t="s">
        <v>464</v>
      </c>
      <c r="D42" s="246" t="s">
        <v>465</v>
      </c>
      <c r="E42" s="214"/>
      <c r="F42" s="214"/>
      <c r="G42" s="211"/>
      <c r="H42" s="214"/>
      <c r="I42" s="214"/>
      <c r="J42" s="211"/>
      <c r="K42" s="211"/>
      <c r="L42" s="211"/>
      <c r="M42" s="214"/>
      <c r="N42" s="211"/>
    </row>
    <row r="43" spans="1:14" s="70" customFormat="1" ht="16.5">
      <c r="A43" s="211"/>
      <c r="B43" s="236" t="s">
        <v>466</v>
      </c>
      <c r="C43" s="255">
        <v>0.75</v>
      </c>
      <c r="D43" s="255">
        <v>0.75</v>
      </c>
      <c r="E43" s="214"/>
      <c r="F43" s="211"/>
      <c r="G43" s="214"/>
      <c r="H43" s="214"/>
      <c r="I43" s="214"/>
      <c r="J43" s="211"/>
      <c r="K43" s="211"/>
      <c r="L43" s="211"/>
      <c r="M43" s="214"/>
      <c r="N43" s="211"/>
    </row>
    <row r="44" spans="1:14" s="70" customFormat="1" ht="16.5">
      <c r="A44" s="211"/>
      <c r="B44" s="236" t="s">
        <v>467</v>
      </c>
      <c r="C44" s="256">
        <v>0.3</v>
      </c>
      <c r="D44" s="256">
        <v>0.3</v>
      </c>
      <c r="E44" s="214"/>
      <c r="F44" s="214"/>
      <c r="G44" s="214"/>
      <c r="H44" s="214"/>
      <c r="I44" s="214"/>
      <c r="J44" s="211"/>
      <c r="K44" s="211"/>
      <c r="L44" s="211"/>
      <c r="M44" s="214"/>
      <c r="N44" s="211"/>
    </row>
    <row r="45" spans="1:14" s="70" customFormat="1" ht="16.5">
      <c r="A45" s="211"/>
      <c r="B45" s="236" t="s">
        <v>468</v>
      </c>
      <c r="C45" s="257">
        <v>0.99360000000000004</v>
      </c>
      <c r="D45" s="257">
        <v>0.99480000000000002</v>
      </c>
      <c r="E45" s="214"/>
      <c r="F45" s="369" t="s">
        <v>469</v>
      </c>
      <c r="G45" s="369"/>
      <c r="H45" s="258"/>
      <c r="I45" s="214"/>
      <c r="J45" s="211"/>
      <c r="K45" s="211"/>
      <c r="L45" s="211"/>
      <c r="M45" s="214"/>
      <c r="N45" s="211"/>
    </row>
    <row r="46" spans="1:14" s="70" customFormat="1" ht="16.5">
      <c r="A46" s="211"/>
      <c r="B46" s="236" t="s">
        <v>470</v>
      </c>
      <c r="C46" s="259">
        <f>C43*C44*365*24*(1-C45)</f>
        <v>12.61439999999992</v>
      </c>
      <c r="D46" s="259">
        <f>D43*D44*365*24*(1-D45)</f>
        <v>10.249199999999963</v>
      </c>
      <c r="E46" s="214"/>
      <c r="F46" s="260">
        <f>C46-D46</f>
        <v>2.3651999999999571</v>
      </c>
      <c r="G46" s="261" t="s">
        <v>231</v>
      </c>
      <c r="H46" s="226"/>
      <c r="I46" s="214"/>
      <c r="J46" s="211"/>
      <c r="K46" s="211"/>
      <c r="L46" s="211"/>
      <c r="M46" s="214"/>
      <c r="N46" s="211"/>
    </row>
    <row r="47" spans="1:14" s="70" customFormat="1" ht="16.5">
      <c r="A47" s="211"/>
      <c r="B47" s="236"/>
      <c r="C47" s="214"/>
      <c r="D47" s="214"/>
      <c r="E47" s="214"/>
      <c r="F47" s="214"/>
      <c r="G47" s="226"/>
      <c r="H47" s="226"/>
      <c r="I47" s="226"/>
      <c r="J47" s="226"/>
      <c r="K47" s="262"/>
      <c r="L47" s="262"/>
      <c r="M47" s="227"/>
      <c r="N47" s="226"/>
    </row>
    <row r="48" spans="1:14" s="70" customFormat="1" ht="16.5">
      <c r="A48" s="211"/>
      <c r="B48" s="254"/>
      <c r="C48" s="214"/>
      <c r="D48" s="263"/>
      <c r="E48" s="263"/>
      <c r="F48" s="263"/>
      <c r="G48" s="263"/>
      <c r="H48" s="237"/>
      <c r="I48" s="237"/>
      <c r="J48" s="237"/>
      <c r="K48" s="237"/>
      <c r="L48" s="237"/>
      <c r="M48" s="237"/>
      <c r="N48" s="226"/>
    </row>
    <row r="49" spans="1:14" s="70" customFormat="1" ht="16.5">
      <c r="A49" s="211"/>
      <c r="B49" s="264"/>
      <c r="C49" s="265">
        <v>2024</v>
      </c>
      <c r="D49" s="265">
        <v>2025</v>
      </c>
      <c r="E49" s="265">
        <v>2026</v>
      </c>
      <c r="F49" s="265">
        <v>2027</v>
      </c>
      <c r="G49" s="265">
        <v>2028</v>
      </c>
      <c r="H49" s="226"/>
      <c r="I49" s="226"/>
      <c r="J49" s="226"/>
      <c r="K49" s="227"/>
      <c r="L49" s="227"/>
      <c r="M49" s="227"/>
      <c r="N49" s="226"/>
    </row>
    <row r="50" spans="1:14" s="70" customFormat="1" ht="16.5">
      <c r="A50" s="211"/>
      <c r="B50" s="266" t="s">
        <v>471</v>
      </c>
      <c r="C50" s="267">
        <f>(SUM($C$17:$G$17)*$D$28*$C$31)-((SUM(D17:$G$17)*$D$28*$C$31)+(SUM($C$17:C17)*$D$24*$C$31))</f>
        <v>1641.2084116335445</v>
      </c>
      <c r="D50" s="267">
        <f>(SUM($C$17:$G$17)*$D$28*$C$31)-((SUM(E17:$G$17)*$D$28*$C$31)+(SUM($C$17:D17)*$D$24*$C$31))</f>
        <v>3267.078426896679</v>
      </c>
      <c r="E50" s="267">
        <f>(SUM($C$17:$G$17)*$D$28*$C$31)-((SUM(F17:$G$17)*$D$28*$C$31)+(SUM($C$17:E17)*$D$24*$C$31))</f>
        <v>4908.2868385302227</v>
      </c>
      <c r="F50" s="267">
        <f>(SUM($C$17:$G$17)*$D$28*$C$31)-((SUM(G17:$G$17)*$D$28*$C$31)+(SUM($C$17:F17)*$D$24*$C$31))</f>
        <v>6534.156853793359</v>
      </c>
      <c r="G50" s="267">
        <f>(SUM($C$17:$G$17)*$D$28*$C$31)-((SUM($C$17:G17)*$D$24*$C$31))</f>
        <v>8160.0268690564953</v>
      </c>
      <c r="H50" s="268" t="s">
        <v>472</v>
      </c>
      <c r="I50" s="226"/>
      <c r="J50" s="226"/>
      <c r="K50" s="227"/>
      <c r="L50" s="227"/>
      <c r="M50" s="227"/>
      <c r="N50" s="226"/>
    </row>
    <row r="51" spans="1:14" s="70" customFormat="1" ht="16.5">
      <c r="A51" s="211"/>
      <c r="B51" s="266" t="s">
        <v>473</v>
      </c>
      <c r="C51" s="267">
        <f>(SUM($C$17:$G$17)*$D$28*$C$32)-((SUM(D$17:$G$17)*$D$28*$C$32)+(SUM($C$17:C$17)*$D$24*$C$32))</f>
        <v>17.809958788704705</v>
      </c>
      <c r="D51" s="267">
        <f>(SUM($C$17:$G$17)*$D$28*$C$32)-((SUM(E$17:$G17)*$D$28*$C$32)+(SUM($C$17:D17)*$D$24*$C$32))</f>
        <v>35.453469364430838</v>
      </c>
      <c r="E51" s="267">
        <f>(SUM($C$17:$G$17)*$D$28*$C$32)-((SUM(F$17:$G17)*$D$28*$C$32)+(SUM($C$17:E17)*$D$24*$C$32))</f>
        <v>53.263428153135536</v>
      </c>
      <c r="F51" s="267">
        <f>(SUM($C$17:$G$17)*$D$28*$C$32)-((SUM(G$17:$G17)*$D$28*$C$32)+(SUM($C$17:F17)*$D$24*$C$32))</f>
        <v>70.906938728861689</v>
      </c>
      <c r="G51" s="267">
        <f>(SUM($C$17:$G$17)*$D$28*$C$32)-((SUM($C$17:G17)*$D$24*$C$32))</f>
        <v>88.550449304587829</v>
      </c>
      <c r="H51" s="268" t="s">
        <v>474</v>
      </c>
      <c r="I51" s="226"/>
      <c r="J51" s="226"/>
      <c r="K51" s="227"/>
      <c r="L51" s="227"/>
      <c r="M51" s="227"/>
      <c r="N51" s="226"/>
    </row>
    <row r="52" spans="1:14" s="70" customFormat="1" ht="16.5">
      <c r="A52" s="211"/>
      <c r="B52" s="269" t="s">
        <v>475</v>
      </c>
      <c r="C52" s="270">
        <f>-C17*$C$36</f>
        <v>-535</v>
      </c>
      <c r="D52" s="270">
        <f>-D17*$C$36</f>
        <v>-530</v>
      </c>
      <c r="E52" s="270">
        <f>-E17*$C$36</f>
        <v>-535</v>
      </c>
      <c r="F52" s="270">
        <f>-F17*$C$36</f>
        <v>-530</v>
      </c>
      <c r="G52" s="270">
        <f>-G17*$C$36</f>
        <v>-530</v>
      </c>
      <c r="H52" s="268" t="s">
        <v>476</v>
      </c>
      <c r="I52" s="271"/>
      <c r="J52" s="271"/>
      <c r="K52" s="271"/>
      <c r="L52" s="271"/>
      <c r="M52" s="271"/>
      <c r="N52" s="226"/>
    </row>
    <row r="53" spans="1:14" s="70" customFormat="1" ht="16.5">
      <c r="A53" s="211"/>
      <c r="B53" s="266" t="s">
        <v>477</v>
      </c>
      <c r="C53" s="272">
        <f>$F$46*C17</f>
        <v>253.0763999999954</v>
      </c>
      <c r="D53" s="272">
        <f>C53+($F$46*D17)</f>
        <v>503.78759999999085</v>
      </c>
      <c r="E53" s="272">
        <f>D53+($F$46*E17)</f>
        <v>756.86399999998628</v>
      </c>
      <c r="F53" s="272">
        <f>E53+($F$46*F17)</f>
        <v>1007.5751999999817</v>
      </c>
      <c r="G53" s="272">
        <f>F53+($F$46*G17)</f>
        <v>1258.2863999999772</v>
      </c>
      <c r="H53" s="268" t="s">
        <v>478</v>
      </c>
      <c r="I53" s="273"/>
      <c r="J53" s="273"/>
      <c r="K53" s="273"/>
      <c r="L53" s="273"/>
      <c r="M53" s="273"/>
      <c r="N53" s="226"/>
    </row>
    <row r="54" spans="1:14" s="70" customFormat="1" ht="16.5">
      <c r="A54" s="211"/>
      <c r="B54" s="266" t="s">
        <v>455</v>
      </c>
      <c r="C54" s="267">
        <f>(SUM($C$17:$G$17)*$D$28*$C$35)-((SUM(D$17:$G$17)*$D$28*$C$35)+(SUM($C$17:C$17)*$D$24*$C$35))</f>
        <v>31.063881608205861</v>
      </c>
      <c r="D54" s="274">
        <f>(SUM($C$17:$G$17)*$D$28*$C$35)-((SUM(E$17:$G$17)*$D$28*$C$35)+(SUM($C$17:D$17)*$D$24*$C$35))</f>
        <v>61.837446565867737</v>
      </c>
      <c r="E54" s="274">
        <f>(SUM($C$17:$G$17)*$D$28*$C$35)-((SUM(F$17:$G$17)*$D$28*$C$35)+(SUM($C$17:E$17)*$D$24*$C$35))</f>
        <v>92.901328174073598</v>
      </c>
      <c r="F54" s="274">
        <f>(SUM($C$17:$G$17)*$D$28*$C$35)-((SUM(G$17:$G$17)*$D$28*$C$35)+(SUM($C$17:F$17)*$D$24*$C$35))</f>
        <v>123.67489313173547</v>
      </c>
      <c r="G54" s="274">
        <f>(SUM($C$17:$G$17)*$D$28*$C$35)-((SUM($G$18:H$18)*$D$28*$C$35)+(SUM($C$17:G$17)*$D$24*$C$35))</f>
        <v>154.44845808939738</v>
      </c>
      <c r="H54" s="268" t="s">
        <v>479</v>
      </c>
      <c r="I54" s="273"/>
      <c r="J54" s="273"/>
      <c r="K54" s="273"/>
      <c r="L54" s="273"/>
      <c r="M54" s="273"/>
      <c r="N54" s="226"/>
    </row>
    <row r="55" spans="1:14" s="70" customFormat="1" ht="16.5">
      <c r="A55" s="211"/>
      <c r="B55" s="266" t="s">
        <v>480</v>
      </c>
      <c r="C55" s="275">
        <f>((SUM($C$13:$G$13)*$D$28*$C$39)-((SUM(D$13:$G$13)*$D$28*$C$39)+(SUM($C$13:C$13)*$D$24*$C$39)))+((SUM($C$14:$G$14)*$D$28*$D$39)-((SUM(D$14:$G$14)*$D$28*$D$39)+(SUM($C$14:C$14)*$D$24*$D$39)))+((SUM($C$15:$G$15)*$D$28*$E$39)-((SUM(D$15:$G$15)*$D$28*$E$39)+(SUM($C$15:C$15)*$D$24*$E$39)))+(SUM($C$15:C$15)*$D$24*$E$39)+((SUM($C$16:$G$16)*$D$28*$F$39)-((SUM(D$16:$G$16)*$D$28*$F$39)+(SUM($C$16:C$16)*$D$24*$F$39)))+(SUM($C$16:C$16)*$D$24*$F$39)</f>
        <v>4.3687260521843692E-5</v>
      </c>
      <c r="D55" s="275">
        <f>((SUM($C$13:$G$13)*$D$28*$C$39)-((SUM(E$13:$G$13)*$D$28*$C$39)+(SUM($C$13:D$13)*$D$24*$C$39)))+((SUM($C$14:$G$14)*$D$28*$D$39)-((SUM(E$14:$G$14)*$D$28*$D$39)+(SUM($C$14:D$14)*$D$24*$D$39)))+((SUM($C$15:$G$15)*$D$28*$E$39)-((SUM(E$15:$G$15)*$D$28*$E$39)+(SUM($C$15:D$15)*$D$24*$E$39)))+(SUM($C$15:D$15)*$D$24*$E$39)+((SUM($C$16:$G$16)*$D$28*$F$39)-((SUM(E$16:$G$16)*$D$28*$F$39)+(SUM($C$16:D$16)*$D$24*$F$39)))+(SUM($C$16:D$16)*$D$24*$F$39)</f>
        <v>8.6729374153756144E-5</v>
      </c>
      <c r="E55" s="275">
        <f>((SUM($C$13:$G$13)*$D$28*$C$39)-((SUM(F$13:$G$13)*$D$28*$C$39)+(SUM($C$13:E$13)*$D$24*$C$39)))+((SUM($C$14:$G$14)*$D$28*$D$39)-((SUM(F$14:$G$14)*$D$28*$D$39)+(SUM($C$14:E$14)*$D$24*$D$39)))+((SUM($C$15:$G$15)*$D$28*$E$39)-((SUM(F$15:$G$15)*$D$28*$E$39)+(SUM($C$15:E$15)*$D$24*$E$39)))+(SUM($C$15:E$15)*$D$24*$E$39)+((SUM($C$16:$G$16)*$D$28*$F$39)-((SUM(F$16:$G$16)*$D$28*$F$39)+(SUM($C$16:E$16)*$D$24*$F$39)))+(SUM($C$16:E$16)*$D$24*$F$39)</f>
        <v>1.3006180443621252E-4</v>
      </c>
      <c r="F55" s="275">
        <f>((SUM($C$13:$G$13)*$D$28*$C$39)-((SUM(G$13:$G$13)*$D$28*$C$39)+(SUM($C$13:F$13)*$D$24*$C$39)))+((SUM($C$14:$G$14)*$D$28*$D$39)-((SUM(G$14:$G$14)*$D$28*$D$39)+(SUM($C$14:F$14)*$D$24*$D$39)))+((SUM($C$15:$G$15)*$D$28*$E$39)-((SUM(G$15:$G$15)*$D$28*$E$39)+(SUM($C$15:F$15)*$D$24*$E$39)))+(SUM($C$15:F$15)*$D$24*$E$39)+((SUM($C$16:$G$16)*$D$28*$F$39)-((SUM(G$16:$G$16)*$D$28*$F$39)+(SUM($C$16:F$16)*$D$24*$F$39)))+(SUM($C$16:F$16)*$D$24*$F$39)</f>
        <v>1.73007145851277E-4</v>
      </c>
      <c r="G55" s="275">
        <f>((SUM($C$13:$G$13)*$D$28*$C$39)-((SUM($H$13:I$13)*$D$28*$C$39)+(SUM($C$13:G$13)*$D$24*$C$39)))+((SUM($C$14:$G$14)*$D$28*$D$39)-((SUM($H$14:I$14)*$D$28*$D$39)+(SUM($C$14:G$14)*$D$24*$D$39)))+((SUM($C$15:$G$15)*$D$28*$E$39)-((SUM($H$15:I$15)*$D$28*$E$39)+(SUM($C$15:G$15)*$D$24*$E$39)))+(SUM($C$15:G$15)*$D$24*$E$39)+((SUM($C$16:$G$16)*$D$28*$F$39)-((SUM($H$16:I$16)*$D$28*$F$39)+(SUM($C$16:G$16)*$D$24*$F$39)))+(SUM($C$16:G$16)*$D$24*$F$39)</f>
        <v>2.1595248726634145E-4</v>
      </c>
      <c r="H55" s="268" t="s">
        <v>481</v>
      </c>
      <c r="I55" s="273"/>
      <c r="J55" s="273"/>
      <c r="K55" s="273"/>
      <c r="L55" s="273"/>
      <c r="M55" s="273"/>
      <c r="N55" s="226"/>
    </row>
    <row r="56" spans="1:14" s="70" customFormat="1" ht="16.5">
      <c r="A56" s="211"/>
      <c r="B56" s="266" t="s">
        <v>482</v>
      </c>
      <c r="C56" s="275">
        <f>-(SUM($C$13:C13)*$D$24*$C$40)-($D$40*$D$24*SUM($C$14:C14))-(SUM($C$15:C15)*$D$24*$E$40)-($F$40*$D$24*SUM($C$16:C16))-(SUM(D$13:$G13)*$D$28*$C$40)-($D$40*$D$28*SUM(D$14:$G14))-(SUM(D$15:$G15)*$D$28*$E$40)-($F$40*$D$28*SUM(D$16:$G16))</f>
        <v>0</v>
      </c>
      <c r="D56" s="275">
        <f>-(SUM($C$13:D13)*$D$24*$C$40)-($D$40*$D$24*SUM($C$14:D14))-(SUM($C$15:D15)*$D$24*$E$40)-($F$40*$D$24*SUM($C$16:D16))-(SUM(E$13:$G13)*$D$28*$C$40)-($D$40*$D$28*SUM(E$14:$G14))-(SUM(E$15:$G15)*$D$28*$E$40)-($F$40*$D$28*SUM(E$16:$G16))</f>
        <v>0</v>
      </c>
      <c r="E56" s="275">
        <f>-(SUM($C$13:E13)*$D$24*$C$40)-($D$40*$D$24*SUM($C$14:E14))-(SUM($C$15:E15)*$D$24*$E$40)-($F$40*$D$24*SUM($C$16:E16))-(SUM(F$13:$G13)*$D$28*$C$40)-($D$40*$D$28*SUM(F$14:$G14))-(SUM(F$15:$G15)*$D$28*$E$40)-($F$40*$D$28*SUM(F$16:$G16))</f>
        <v>0</v>
      </c>
      <c r="F56" s="275">
        <f>-(SUM($C$13:F13)*$D$24*$C$40)-($D$40*$D$24*SUM($C$14:F14))-(SUM($C$15:F15)*$D$24*$E$40)-($F$40*$D$24*SUM($C$16:F16))-(SUM($G$13:G13)*$D$28*$C$40)-($D$40*$D$28*SUM($G$14:G14))-(SUM($G$15:G15)*$D$28*$E$40)-($F$40*$D$28*SUM($G$16:G16))</f>
        <v>0</v>
      </c>
      <c r="G56" s="275">
        <f>-(SUM($C$13:G13)*$D$24*$C$40)-($D$40*$D$24*SUM($C$14:G14))-(SUM($C$15:G15)*$D$24*$E$40)-($F$40*$D$24*SUM($C$16:G16))</f>
        <v>0</v>
      </c>
      <c r="H56" s="276"/>
      <c r="I56" s="276"/>
      <c r="J56" s="276"/>
      <c r="K56" s="276"/>
      <c r="L56" s="276"/>
      <c r="M56" s="276"/>
      <c r="N56" s="226"/>
    </row>
    <row r="57" spans="1:14" s="70" customFormat="1" ht="16.5">
      <c r="A57" s="211"/>
      <c r="B57" s="236"/>
      <c r="C57" s="264"/>
      <c r="D57" s="264"/>
      <c r="E57" s="264"/>
      <c r="F57" s="254"/>
      <c r="G57" s="254"/>
      <c r="H57" s="232"/>
      <c r="I57" s="232"/>
      <c r="J57" s="214"/>
      <c r="K57" s="214"/>
      <c r="L57" s="211"/>
      <c r="M57" s="211"/>
      <c r="N57" s="211"/>
    </row>
    <row r="58" spans="1:14" s="70" customFormat="1" ht="16.5">
      <c r="A58" s="211"/>
      <c r="B58" s="215"/>
      <c r="C58" s="370" t="s">
        <v>483</v>
      </c>
      <c r="D58" s="370"/>
      <c r="E58" s="370"/>
      <c r="F58" s="370"/>
      <c r="G58" s="370"/>
      <c r="H58" s="215"/>
      <c r="I58" s="214"/>
      <c r="J58" s="214"/>
      <c r="K58" s="214"/>
      <c r="L58" s="214"/>
      <c r="M58" s="214"/>
      <c r="N58" s="214"/>
    </row>
    <row r="59" spans="1:14" s="70" customFormat="1" ht="16.5">
      <c r="A59" s="242"/>
      <c r="B59" s="277"/>
      <c r="C59" s="278">
        <v>2024</v>
      </c>
      <c r="D59" s="278">
        <v>2025</v>
      </c>
      <c r="E59" s="278">
        <v>2026</v>
      </c>
      <c r="F59" s="278">
        <v>2027</v>
      </c>
      <c r="G59" s="278">
        <v>2028</v>
      </c>
      <c r="H59" s="215"/>
      <c r="I59" s="214"/>
      <c r="J59" s="214"/>
      <c r="K59" s="214"/>
      <c r="L59" s="214"/>
      <c r="M59" s="214"/>
      <c r="N59" s="214"/>
    </row>
    <row r="60" spans="1:14" s="70" customFormat="1" ht="16.5">
      <c r="A60" s="242"/>
      <c r="B60" s="279" t="s">
        <v>484</v>
      </c>
      <c r="C60" s="280">
        <f>(C13*$H$65)+(C14*$H$66)+(C15*$H$67)+(C16*$H$68)</f>
        <v>2065500</v>
      </c>
      <c r="D60" s="280">
        <f>(D13*$H$65)+(D14*$H$66)+(D15*$H$67)+(D16*$H$68)</f>
        <v>2022684</v>
      </c>
      <c r="E60" s="280">
        <f>(E13*$H$65)+(E14*$H$66)+(E15*$H$67)+(E16*$H$68)</f>
        <v>2034673</v>
      </c>
      <c r="F60" s="280">
        <f>(F13*$H$65)+(F14*$H$66)+(F15*$H$67)+(F16*$H$68)</f>
        <v>2017546</v>
      </c>
      <c r="G60" s="280">
        <f>(G13*$H$65)+(G14*$H$66)+(G15*$H$67)+(G16*$H$68)</f>
        <v>2017546</v>
      </c>
      <c r="H60" s="213"/>
      <c r="I60" s="281"/>
      <c r="J60" s="214"/>
      <c r="K60" s="214"/>
      <c r="L60" s="211"/>
      <c r="M60" s="211"/>
      <c r="N60" s="211"/>
    </row>
    <row r="61" spans="1:14" s="70" customFormat="1" ht="16.5">
      <c r="A61" s="242"/>
      <c r="B61" s="213"/>
      <c r="C61" s="215"/>
      <c r="D61" s="216"/>
      <c r="E61" s="216"/>
      <c r="F61" s="213"/>
      <c r="G61" s="213"/>
      <c r="H61" s="213"/>
      <c r="I61" s="281"/>
      <c r="J61" s="214"/>
      <c r="K61" s="214"/>
      <c r="L61" s="211"/>
      <c r="M61" s="211"/>
      <c r="N61" s="211"/>
    </row>
    <row r="62" spans="1:14" s="70" customFormat="1" ht="17" thickBot="1">
      <c r="A62" s="242"/>
      <c r="B62" s="282" t="s">
        <v>485</v>
      </c>
      <c r="C62" s="216"/>
      <c r="D62" s="277"/>
      <c r="E62" s="277"/>
      <c r="F62" s="213"/>
      <c r="G62" s="213"/>
      <c r="H62" s="213"/>
      <c r="I62" s="281"/>
      <c r="J62" s="214"/>
      <c r="K62" s="214"/>
      <c r="L62" s="211"/>
      <c r="M62" s="211"/>
      <c r="N62" s="211"/>
    </row>
    <row r="63" spans="1:14" s="70" customFormat="1" ht="18" customHeight="1" thickBot="1">
      <c r="A63" s="242"/>
      <c r="B63" s="371" t="s">
        <v>486</v>
      </c>
      <c r="C63" s="373" t="s">
        <v>487</v>
      </c>
      <c r="D63" s="375" t="s">
        <v>488</v>
      </c>
      <c r="E63" s="376"/>
      <c r="F63" s="376"/>
      <c r="G63" s="376"/>
      <c r="H63" s="377"/>
      <c r="I63" s="283"/>
      <c r="J63" s="214"/>
      <c r="K63" s="214"/>
      <c r="L63" s="211"/>
      <c r="M63" s="211"/>
      <c r="N63" s="211"/>
    </row>
    <row r="64" spans="1:14" s="70" customFormat="1" ht="17" thickBot="1">
      <c r="A64" s="242"/>
      <c r="B64" s="372"/>
      <c r="C64" s="374"/>
      <c r="D64" s="284" t="s">
        <v>445</v>
      </c>
      <c r="E64" s="284" t="s">
        <v>447</v>
      </c>
      <c r="F64" s="284" t="s">
        <v>448</v>
      </c>
      <c r="G64" s="284" t="s">
        <v>449</v>
      </c>
      <c r="H64" s="284" t="s">
        <v>431</v>
      </c>
      <c r="I64" s="281"/>
      <c r="J64" s="214"/>
      <c r="K64" s="214"/>
      <c r="L64" s="211"/>
      <c r="M64" s="211"/>
      <c r="N64" s="211"/>
    </row>
    <row r="65" spans="1:14" s="70" customFormat="1" ht="17" thickBot="1">
      <c r="A65" s="242"/>
      <c r="B65" s="362" t="s">
        <v>489</v>
      </c>
      <c r="C65" s="284" t="s">
        <v>434</v>
      </c>
      <c r="D65" s="285">
        <v>0</v>
      </c>
      <c r="E65" s="285">
        <v>1758</v>
      </c>
      <c r="F65" s="285">
        <v>4395</v>
      </c>
      <c r="G65" s="285">
        <v>7637</v>
      </c>
      <c r="H65" s="285">
        <v>11989</v>
      </c>
      <c r="I65" s="281"/>
      <c r="J65" s="214"/>
      <c r="K65" s="214"/>
      <c r="L65" s="211"/>
      <c r="M65" s="211"/>
      <c r="N65" s="211"/>
    </row>
    <row r="66" spans="1:14" s="70" customFormat="1" ht="17" thickBot="1">
      <c r="A66" s="242"/>
      <c r="B66" s="363"/>
      <c r="C66" s="284" t="s">
        <v>435</v>
      </c>
      <c r="D66" s="285">
        <v>0</v>
      </c>
      <c r="E66" s="285">
        <v>2512</v>
      </c>
      <c r="F66" s="285">
        <v>6278</v>
      </c>
      <c r="G66" s="285">
        <v>10911</v>
      </c>
      <c r="H66" s="285">
        <v>17127</v>
      </c>
      <c r="I66" s="281"/>
      <c r="J66" s="214"/>
      <c r="K66" s="214"/>
      <c r="L66" s="211"/>
      <c r="M66" s="211"/>
      <c r="N66" s="211"/>
    </row>
    <row r="67" spans="1:14" s="70" customFormat="1" ht="17" thickBot="1">
      <c r="A67" s="242"/>
      <c r="B67" s="363"/>
      <c r="C67" s="284" t="s">
        <v>436</v>
      </c>
      <c r="D67" s="285">
        <v>0</v>
      </c>
      <c r="E67" s="285">
        <v>3768</v>
      </c>
      <c r="F67" s="285">
        <v>9417</v>
      </c>
      <c r="G67" s="285">
        <v>16366</v>
      </c>
      <c r="H67" s="285">
        <v>25690</v>
      </c>
      <c r="I67" s="283"/>
      <c r="J67" s="214"/>
      <c r="K67" s="214"/>
      <c r="L67" s="211"/>
      <c r="M67" s="211"/>
      <c r="N67" s="211"/>
    </row>
    <row r="68" spans="1:14" s="70" customFormat="1" ht="17" thickBot="1">
      <c r="A68" s="242"/>
      <c r="B68" s="364"/>
      <c r="C68" s="284" t="s">
        <v>437</v>
      </c>
      <c r="D68" s="285">
        <v>0</v>
      </c>
      <c r="E68" s="285">
        <v>6280</v>
      </c>
      <c r="F68" s="285">
        <v>15695</v>
      </c>
      <c r="G68" s="285">
        <v>27277</v>
      </c>
      <c r="H68" s="285">
        <v>42816</v>
      </c>
      <c r="I68" s="281"/>
      <c r="J68" s="214"/>
      <c r="K68" s="214"/>
      <c r="L68" s="211"/>
      <c r="M68" s="211"/>
      <c r="N68" s="211"/>
    </row>
    <row r="69" spans="1:14" s="70" customFormat="1" ht="16.5">
      <c r="A69" s="242"/>
      <c r="B69" s="211"/>
      <c r="C69" s="286"/>
      <c r="D69" s="287"/>
      <c r="E69" s="287"/>
      <c r="F69" s="365"/>
      <c r="G69" s="365"/>
      <c r="H69" s="365"/>
      <c r="I69" s="281"/>
      <c r="J69" s="214"/>
      <c r="K69" s="214"/>
      <c r="L69" s="211"/>
      <c r="M69" s="211"/>
      <c r="N69" s="211"/>
    </row>
    <row r="70" spans="1:14" s="70" customFormat="1" ht="16.5">
      <c r="A70" s="242"/>
      <c r="B70" s="211"/>
      <c r="C70" s="286"/>
      <c r="D70" s="287"/>
      <c r="E70" s="287"/>
      <c r="F70" s="365"/>
      <c r="G70" s="365"/>
      <c r="H70" s="365"/>
      <c r="I70" s="281"/>
      <c r="J70" s="214"/>
      <c r="K70" s="214"/>
      <c r="L70" s="211"/>
      <c r="M70" s="211"/>
      <c r="N70" s="211"/>
    </row>
    <row r="71" spans="1:14" s="70" customFormat="1" ht="16.5">
      <c r="A71" s="242"/>
      <c r="B71" s="288"/>
      <c r="C71" s="288"/>
      <c r="D71" s="289"/>
      <c r="E71" s="288"/>
      <c r="F71" s="288"/>
      <c r="G71" s="288"/>
      <c r="H71" s="288"/>
      <c r="I71" s="288"/>
      <c r="J71" s="288"/>
      <c r="K71" s="288"/>
      <c r="L71" s="288"/>
      <c r="M71" s="288"/>
      <c r="N71" s="288"/>
    </row>
    <row r="72" spans="1:14" s="70" customFormat="1" ht="16.5">
      <c r="A72" s="242"/>
      <c r="B72" s="288"/>
      <c r="C72" s="288"/>
      <c r="D72" s="289"/>
      <c r="E72" s="288"/>
      <c r="F72" s="288"/>
      <c r="G72" s="288"/>
      <c r="H72" s="288"/>
      <c r="I72" s="288"/>
      <c r="J72" s="288"/>
      <c r="K72" s="288"/>
      <c r="L72" s="288"/>
      <c r="M72" s="288"/>
      <c r="N72" s="288"/>
    </row>
  </sheetData>
  <mergeCells count="10">
    <mergeCell ref="B65:B68"/>
    <mergeCell ref="F69:H69"/>
    <mergeCell ref="F70:H70"/>
    <mergeCell ref="D22:E22"/>
    <mergeCell ref="I22:J22"/>
    <mergeCell ref="F45:G45"/>
    <mergeCell ref="C58:G58"/>
    <mergeCell ref="B63:B64"/>
    <mergeCell ref="C63:C64"/>
    <mergeCell ref="D63:H6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4F88-C0BF-47A8-AF87-BAFBD0E8FFFD}">
  <dimension ref="A1:BL258"/>
  <sheetViews>
    <sheetView zoomScale="70" zoomScaleNormal="70" workbookViewId="0">
      <selection activeCell="L92" sqref="L92"/>
    </sheetView>
  </sheetViews>
  <sheetFormatPr defaultColWidth="9.1796875" defaultRowHeight="16" outlineLevelRow="1"/>
  <cols>
    <col min="1" max="1" width="11.1796875" style="1" customWidth="1"/>
    <col min="2" max="2" width="37" style="1" customWidth="1"/>
    <col min="3" max="3" width="31.1796875" style="1" customWidth="1"/>
    <col min="4" max="4" width="25.1796875" style="1" customWidth="1"/>
    <col min="5" max="5" width="11" style="1" customWidth="1"/>
    <col min="6" max="6" width="10.453125" style="1" customWidth="1"/>
    <col min="7" max="7" width="8.81640625" style="1" customWidth="1"/>
    <col min="8" max="8" width="9.81640625" style="1" customWidth="1"/>
    <col min="9" max="32" width="8.81640625" style="1" customWidth="1"/>
    <col min="33" max="33" width="8.81640625" style="9" customWidth="1"/>
    <col min="34" max="37" width="8.81640625" style="1" customWidth="1"/>
    <col min="38" max="38" width="8.81640625" style="9" customWidth="1"/>
    <col min="39" max="42" width="8.81640625" style="1" customWidth="1"/>
    <col min="43" max="43" width="8.81640625" style="9" customWidth="1"/>
    <col min="44" max="47" width="8.81640625" style="1" customWidth="1"/>
    <col min="48" max="48" width="8.81640625" style="9" customWidth="1"/>
    <col min="49" max="51" width="8.81640625" style="1" customWidth="1"/>
    <col min="52" max="52" width="8.81640625" style="9" customWidth="1"/>
    <col min="53" max="53" width="8.81640625" style="1" customWidth="1"/>
    <col min="54" max="54" width="9.81640625" style="1" bestFit="1" customWidth="1"/>
    <col min="55" max="56" width="9.1796875" style="1" bestFit="1" customWidth="1"/>
    <col min="57" max="57" width="9.1796875" style="9" customWidth="1"/>
    <col min="58" max="58" width="9.1796875" style="1" bestFit="1" customWidth="1"/>
    <col min="59" max="61" width="9.81640625" style="1" bestFit="1" customWidth="1"/>
    <col min="62" max="62" width="9.81640625" style="9" customWidth="1"/>
    <col min="63" max="16384" width="9.1796875" style="1"/>
  </cols>
  <sheetData>
    <row r="1" spans="1:64" s="82" customFormat="1" ht="19.5">
      <c r="A1" s="82" t="s">
        <v>490</v>
      </c>
    </row>
    <row r="2" spans="1:64" s="82" customFormat="1" ht="19.5">
      <c r="A2" s="82" t="s">
        <v>0</v>
      </c>
    </row>
    <row r="3" spans="1:64" s="82" customFormat="1" ht="19.5"/>
    <row r="4" spans="1:64" s="82" customFormat="1" ht="19.5"/>
    <row r="6" spans="1:64">
      <c r="B6" s="2" t="str">
        <f>'Option summary'!B28</f>
        <v>LV OLTC Equipped Replacement</v>
      </c>
      <c r="C6" s="2" t="str">
        <f>'Option summary'!D28</f>
        <v>The proactive replacement of end of life HV transformers with tranformers equipped with an LV OLTC which is also compliant with latest EU regulation on losses. LV OLTC brings energy consumption savings through CVR.</v>
      </c>
      <c r="D6" s="2"/>
      <c r="E6" s="2"/>
      <c r="F6" s="2"/>
      <c r="G6" s="2"/>
      <c r="H6" s="2"/>
      <c r="I6" s="2"/>
      <c r="J6" s="2"/>
    </row>
    <row r="7" spans="1:64" ht="16.5" thickBot="1"/>
    <row r="8" spans="1:64" ht="32">
      <c r="B8" s="23" t="s">
        <v>321</v>
      </c>
      <c r="C8" s="24" t="s">
        <v>322</v>
      </c>
      <c r="K8" s="10"/>
      <c r="L8" s="10"/>
      <c r="M8" s="10"/>
      <c r="N8" s="10"/>
      <c r="O8" s="10"/>
      <c r="P8" s="10"/>
      <c r="Q8" s="10"/>
      <c r="R8" s="10"/>
      <c r="S8" s="10"/>
      <c r="T8" s="10"/>
      <c r="U8" s="10"/>
      <c r="V8" s="10"/>
      <c r="W8" s="10"/>
      <c r="X8" s="10"/>
      <c r="Y8" s="10"/>
      <c r="Z8" s="10"/>
      <c r="AA8" s="10"/>
      <c r="AB8" s="10"/>
      <c r="AC8" s="10"/>
      <c r="AD8" s="10"/>
      <c r="AE8" s="10"/>
      <c r="AF8" s="10"/>
      <c r="AG8" s="175"/>
      <c r="AH8" s="10"/>
      <c r="AI8" s="10"/>
      <c r="AJ8" s="10"/>
      <c r="AK8" s="10"/>
      <c r="AL8" s="175"/>
      <c r="AM8" s="10"/>
      <c r="AN8" s="10"/>
      <c r="AO8" s="10"/>
      <c r="AP8" s="10"/>
      <c r="AQ8" s="175"/>
      <c r="AR8" s="10"/>
      <c r="AS8" s="10"/>
      <c r="AT8" s="10"/>
      <c r="AU8" s="10"/>
      <c r="AV8" s="175"/>
      <c r="AW8" s="10"/>
      <c r="AX8" s="10"/>
      <c r="AY8" s="10"/>
      <c r="AZ8" s="175"/>
      <c r="BA8" s="10"/>
    </row>
    <row r="9" spans="1:64">
      <c r="B9" s="25">
        <v>10</v>
      </c>
      <c r="C9" s="22">
        <f>N87</f>
        <v>39.783724335927204</v>
      </c>
      <c r="E9" s="43"/>
      <c r="H9" s="6"/>
      <c r="T9" s="10"/>
    </row>
    <row r="10" spans="1:64">
      <c r="B10" s="25">
        <v>20</v>
      </c>
      <c r="C10" s="22">
        <f>X87</f>
        <v>88.729878564410953</v>
      </c>
    </row>
    <row r="11" spans="1:64">
      <c r="B11" s="25">
        <v>30</v>
      </c>
      <c r="C11" s="22">
        <f>AH87</f>
        <v>121.22543933678</v>
      </c>
    </row>
    <row r="12" spans="1:64">
      <c r="B12" s="25">
        <v>45</v>
      </c>
      <c r="C12" s="22">
        <f>AW87</f>
        <v>153.26157699956843</v>
      </c>
    </row>
    <row r="13" spans="1:64">
      <c r="B13" s="149">
        <v>48</v>
      </c>
      <c r="C13" s="22">
        <f>BL87</f>
        <v>165.72867454985439</v>
      </c>
    </row>
    <row r="14" spans="1:64">
      <c r="B14" s="26"/>
      <c r="C14" s="22"/>
    </row>
    <row r="15" spans="1:64" ht="17" thickBot="1">
      <c r="B15" s="157" t="s">
        <v>323</v>
      </c>
      <c r="C15" s="151">
        <v>2024</v>
      </c>
      <c r="E15" s="3" t="s">
        <v>196</v>
      </c>
      <c r="F15" s="4"/>
      <c r="G15" s="4"/>
      <c r="H15" s="4"/>
      <c r="I15" s="4"/>
      <c r="J15" s="3" t="s">
        <v>197</v>
      </c>
      <c r="K15" s="4"/>
      <c r="L15" s="4"/>
      <c r="M15" s="4"/>
      <c r="N15" s="4"/>
      <c r="O15" s="3" t="s">
        <v>198</v>
      </c>
      <c r="P15" s="4"/>
      <c r="Q15" s="4"/>
      <c r="R15" s="4"/>
      <c r="S15" s="4"/>
      <c r="T15" s="3" t="s">
        <v>199</v>
      </c>
      <c r="U15" s="4"/>
      <c r="V15" s="4"/>
      <c r="W15" s="4"/>
      <c r="X15" s="4"/>
      <c r="Y15" s="3" t="s">
        <v>200</v>
      </c>
      <c r="Z15" s="4"/>
      <c r="AA15" s="4"/>
      <c r="AB15" s="4"/>
      <c r="AC15" s="5"/>
      <c r="AD15" s="3" t="s">
        <v>201</v>
      </c>
      <c r="AE15" s="4"/>
      <c r="AF15" s="4"/>
      <c r="AG15" s="4"/>
      <c r="AH15" s="5"/>
      <c r="AI15" s="3" t="s">
        <v>202</v>
      </c>
      <c r="AJ15" s="4"/>
      <c r="AK15" s="4"/>
      <c r="AL15" s="4"/>
      <c r="AM15" s="5"/>
      <c r="AN15" s="3" t="s">
        <v>203</v>
      </c>
      <c r="AO15" s="4"/>
      <c r="AP15" s="4"/>
      <c r="AQ15" s="4"/>
      <c r="AR15" s="5"/>
      <c r="AS15" s="3" t="s">
        <v>204</v>
      </c>
      <c r="AT15" s="4"/>
      <c r="AU15" s="4"/>
      <c r="AV15" s="4"/>
      <c r="AW15" s="5"/>
      <c r="AX15" s="3" t="s">
        <v>205</v>
      </c>
      <c r="AY15" s="4"/>
      <c r="AZ15" s="4"/>
      <c r="BA15" s="4"/>
      <c r="BB15" s="5"/>
      <c r="BC15" s="3" t="s">
        <v>206</v>
      </c>
      <c r="BD15" s="4"/>
      <c r="BE15" s="4"/>
      <c r="BF15" s="4"/>
      <c r="BG15" s="5"/>
      <c r="BH15" s="3" t="s">
        <v>207</v>
      </c>
      <c r="BI15" s="4"/>
      <c r="BJ15" s="4"/>
      <c r="BK15" s="4"/>
      <c r="BL15" s="5"/>
    </row>
    <row r="16" spans="1:64">
      <c r="D16" s="1">
        <v>0</v>
      </c>
      <c r="E16" s="148">
        <v>1</v>
      </c>
      <c r="F16" s="147">
        <v>2</v>
      </c>
      <c r="G16" s="148">
        <v>3</v>
      </c>
      <c r="H16" s="147">
        <v>4</v>
      </c>
      <c r="I16" s="148">
        <v>5</v>
      </c>
      <c r="J16" s="147">
        <v>6</v>
      </c>
      <c r="K16" s="148">
        <v>7</v>
      </c>
      <c r="L16" s="147">
        <v>8</v>
      </c>
      <c r="M16" s="148">
        <v>9</v>
      </c>
      <c r="N16" s="147">
        <v>10</v>
      </c>
      <c r="O16" s="148">
        <v>11</v>
      </c>
      <c r="P16" s="147">
        <v>12</v>
      </c>
      <c r="Q16" s="148">
        <v>13</v>
      </c>
      <c r="R16" s="147">
        <v>14</v>
      </c>
      <c r="S16" s="148">
        <v>15</v>
      </c>
      <c r="T16" s="147">
        <v>16</v>
      </c>
      <c r="U16" s="148">
        <v>17</v>
      </c>
      <c r="V16" s="147">
        <v>18</v>
      </c>
      <c r="W16" s="148">
        <v>19</v>
      </c>
      <c r="X16" s="147">
        <v>20</v>
      </c>
      <c r="Y16" s="148">
        <v>21</v>
      </c>
      <c r="Z16" s="147">
        <v>22</v>
      </c>
      <c r="AA16" s="148">
        <v>23</v>
      </c>
      <c r="AB16" s="147">
        <v>24</v>
      </c>
      <c r="AC16" s="148">
        <v>25</v>
      </c>
      <c r="AD16" s="147">
        <v>26</v>
      </c>
      <c r="AE16" s="148">
        <v>27</v>
      </c>
      <c r="AF16" s="147">
        <v>28</v>
      </c>
      <c r="AG16" s="178">
        <v>29</v>
      </c>
      <c r="AH16" s="148">
        <v>30</v>
      </c>
      <c r="AI16" s="147">
        <v>31</v>
      </c>
      <c r="AJ16" s="148">
        <v>32</v>
      </c>
      <c r="AK16" s="147">
        <v>33</v>
      </c>
      <c r="AL16" s="178">
        <v>34</v>
      </c>
      <c r="AM16" s="148">
        <v>35</v>
      </c>
      <c r="AN16" s="147">
        <v>36</v>
      </c>
      <c r="AO16" s="148">
        <v>37</v>
      </c>
      <c r="AP16" s="147">
        <v>38</v>
      </c>
      <c r="AQ16" s="178">
        <v>39</v>
      </c>
      <c r="AR16" s="148">
        <v>40</v>
      </c>
      <c r="AS16" s="147">
        <v>41</v>
      </c>
      <c r="AT16" s="148">
        <v>42</v>
      </c>
      <c r="AU16" s="147">
        <v>43</v>
      </c>
      <c r="AV16" s="178">
        <v>44</v>
      </c>
      <c r="AW16" s="148">
        <v>45</v>
      </c>
      <c r="AX16" s="147">
        <v>46</v>
      </c>
      <c r="AY16" s="148">
        <v>47</v>
      </c>
      <c r="AZ16" s="148">
        <v>48</v>
      </c>
      <c r="BA16" s="147">
        <v>49</v>
      </c>
      <c r="BB16" s="148">
        <v>50</v>
      </c>
      <c r="BC16" s="147">
        <v>51</v>
      </c>
      <c r="BD16" s="148">
        <v>52</v>
      </c>
      <c r="BE16" s="148">
        <v>53</v>
      </c>
      <c r="BF16" s="147">
        <v>54</v>
      </c>
      <c r="BG16" s="148">
        <v>55</v>
      </c>
      <c r="BH16" s="147">
        <v>56</v>
      </c>
      <c r="BI16" s="148">
        <v>57</v>
      </c>
      <c r="BJ16" s="148">
        <v>58</v>
      </c>
      <c r="BK16" s="147">
        <v>59</v>
      </c>
      <c r="BL16" s="148">
        <v>60</v>
      </c>
    </row>
    <row r="17" spans="1:64">
      <c r="C17" s="1" t="s">
        <v>208</v>
      </c>
      <c r="D17" s="1" t="s">
        <v>209</v>
      </c>
      <c r="E17" s="1">
        <v>2024</v>
      </c>
      <c r="F17" s="1">
        <v>2025</v>
      </c>
      <c r="G17" s="1">
        <v>2026</v>
      </c>
      <c r="H17" s="1">
        <v>2027</v>
      </c>
      <c r="I17" s="1">
        <v>2028</v>
      </c>
      <c r="J17" s="1">
        <v>2029</v>
      </c>
      <c r="K17" s="1">
        <v>2030</v>
      </c>
      <c r="L17" s="1">
        <v>2031</v>
      </c>
      <c r="M17" s="1">
        <v>2032</v>
      </c>
      <c r="N17" s="1">
        <v>2033</v>
      </c>
      <c r="O17" s="1">
        <v>2034</v>
      </c>
      <c r="P17" s="1">
        <v>2035</v>
      </c>
      <c r="Q17" s="1">
        <v>2036</v>
      </c>
      <c r="R17" s="1">
        <v>2037</v>
      </c>
      <c r="S17" s="1">
        <v>2038</v>
      </c>
      <c r="T17" s="1">
        <v>2039</v>
      </c>
      <c r="U17" s="1">
        <v>2040</v>
      </c>
      <c r="V17" s="1">
        <v>2041</v>
      </c>
      <c r="W17" s="1">
        <v>2042</v>
      </c>
      <c r="X17" s="1">
        <v>2043</v>
      </c>
      <c r="Y17" s="1">
        <v>2044</v>
      </c>
      <c r="Z17" s="1">
        <v>2045</v>
      </c>
      <c r="AA17" s="1">
        <v>2046</v>
      </c>
      <c r="AB17" s="1">
        <v>2047</v>
      </c>
      <c r="AC17" s="1">
        <v>2048</v>
      </c>
      <c r="AD17" s="1">
        <v>2049</v>
      </c>
      <c r="AE17" s="1">
        <v>2050</v>
      </c>
      <c r="AF17" s="1">
        <v>2051</v>
      </c>
      <c r="AG17" s="1">
        <v>2052</v>
      </c>
      <c r="AH17" s="1">
        <v>2053</v>
      </c>
      <c r="AI17" s="1">
        <v>2054</v>
      </c>
      <c r="AJ17" s="1">
        <v>2055</v>
      </c>
      <c r="AK17" s="1">
        <v>2056</v>
      </c>
      <c r="AL17" s="1">
        <v>2057</v>
      </c>
      <c r="AM17" s="1">
        <v>2058</v>
      </c>
      <c r="AN17" s="1">
        <v>2050</v>
      </c>
      <c r="AO17" s="1">
        <v>2060</v>
      </c>
      <c r="AP17" s="1">
        <v>2061</v>
      </c>
      <c r="AQ17" s="1">
        <v>2062</v>
      </c>
      <c r="AR17" s="1">
        <v>2063</v>
      </c>
      <c r="AS17" s="1">
        <v>2064</v>
      </c>
      <c r="AT17" s="1">
        <v>2065</v>
      </c>
      <c r="AU17" s="1">
        <v>2066</v>
      </c>
      <c r="AV17" s="1">
        <v>2067</v>
      </c>
      <c r="AW17" s="1">
        <v>2068</v>
      </c>
      <c r="AX17" s="1">
        <v>2069</v>
      </c>
      <c r="AY17" s="1">
        <v>2070</v>
      </c>
      <c r="AZ17" s="1">
        <v>2071</v>
      </c>
      <c r="BA17" s="1">
        <v>2072</v>
      </c>
      <c r="BB17" s="1">
        <v>2073</v>
      </c>
      <c r="BC17" s="1">
        <v>2074</v>
      </c>
      <c r="BD17" s="1">
        <v>2075</v>
      </c>
      <c r="BE17" s="1">
        <v>2076</v>
      </c>
      <c r="BF17" s="1">
        <v>2077</v>
      </c>
      <c r="BG17" s="1">
        <v>2078</v>
      </c>
      <c r="BH17" s="1">
        <v>2079</v>
      </c>
      <c r="BI17" s="1">
        <v>2080</v>
      </c>
      <c r="BJ17" s="1">
        <v>2081</v>
      </c>
      <c r="BK17" s="1">
        <v>2082</v>
      </c>
      <c r="BL17" s="1">
        <v>2083</v>
      </c>
    </row>
    <row r="18" spans="1:64">
      <c r="A18" s="353" t="s">
        <v>210</v>
      </c>
      <c r="B18" s="194" t="s">
        <v>214</v>
      </c>
      <c r="C18" s="303" t="s">
        <v>491</v>
      </c>
      <c r="D18" s="194" t="s">
        <v>213</v>
      </c>
      <c r="E18" s="304">
        <f>-('Workings 2'!C17*'Workings 2'!$C$20)/10^3</f>
        <v>-3.0458395300000003</v>
      </c>
      <c r="F18" s="304">
        <f>-('Workings 2'!D17*'Workings 2'!$C$20)/10^3</f>
        <v>-3.01737374</v>
      </c>
      <c r="G18" s="304">
        <f>-('Workings 2'!E17*'Workings 2'!$C$20)/10^3</f>
        <v>-3.0458395300000003</v>
      </c>
      <c r="H18" s="304">
        <f>-('Workings 2'!F17*'Workings 2'!$C$20)/10^3</f>
        <v>-3.01737374</v>
      </c>
      <c r="I18" s="304">
        <f>-('Workings 2'!G17*'Workings 2'!$C$20)/10^3</f>
        <v>-3.01737374</v>
      </c>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row>
    <row r="19" spans="1:64">
      <c r="A19" s="354"/>
      <c r="B19" s="36" t="s">
        <v>215</v>
      </c>
      <c r="C19" s="153" t="s">
        <v>212</v>
      </c>
      <c r="D19" s="36" t="s">
        <v>213</v>
      </c>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row>
    <row r="20" spans="1:64">
      <c r="A20" s="354"/>
      <c r="B20" s="36" t="s">
        <v>215</v>
      </c>
      <c r="C20" s="153" t="s">
        <v>212</v>
      </c>
      <c r="D20" s="36" t="s">
        <v>213</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row>
    <row r="21" spans="1:64">
      <c r="A21" s="354"/>
      <c r="B21" s="36" t="s">
        <v>215</v>
      </c>
      <c r="C21" s="153" t="s">
        <v>212</v>
      </c>
      <c r="D21" s="36" t="s">
        <v>213</v>
      </c>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row>
    <row r="22" spans="1:64">
      <c r="A22" s="354"/>
      <c r="B22" s="36" t="s">
        <v>215</v>
      </c>
      <c r="C22" s="153" t="s">
        <v>212</v>
      </c>
      <c r="D22" s="36" t="s">
        <v>213</v>
      </c>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row>
    <row r="23" spans="1:64" ht="16.5" thickBot="1">
      <c r="A23" s="355"/>
      <c r="B23" s="58" t="s">
        <v>216</v>
      </c>
      <c r="C23" s="61"/>
      <c r="D23" s="59" t="s">
        <v>213</v>
      </c>
      <c r="E23" s="35">
        <f>SUM(E18:E22)</f>
        <v>-3.0458395300000003</v>
      </c>
      <c r="F23" s="35">
        <f t="shared" ref="F23:BL23" si="0">SUM(F18:F22)</f>
        <v>-3.01737374</v>
      </c>
      <c r="G23" s="35">
        <f t="shared" si="0"/>
        <v>-3.0458395300000003</v>
      </c>
      <c r="H23" s="35">
        <f t="shared" si="0"/>
        <v>-3.01737374</v>
      </c>
      <c r="I23" s="35">
        <f t="shared" si="0"/>
        <v>-3.01737374</v>
      </c>
      <c r="J23" s="35">
        <f t="shared" si="0"/>
        <v>0</v>
      </c>
      <c r="K23" s="35">
        <f t="shared" si="0"/>
        <v>0</v>
      </c>
      <c r="L23" s="35">
        <f t="shared" si="0"/>
        <v>0</v>
      </c>
      <c r="M23" s="35">
        <f t="shared" si="0"/>
        <v>0</v>
      </c>
      <c r="N23" s="35">
        <f t="shared" si="0"/>
        <v>0</v>
      </c>
      <c r="O23" s="35">
        <f t="shared" si="0"/>
        <v>0</v>
      </c>
      <c r="P23" s="35">
        <f t="shared" si="0"/>
        <v>0</v>
      </c>
      <c r="Q23" s="35">
        <f t="shared" si="0"/>
        <v>0</v>
      </c>
      <c r="R23" s="35">
        <f t="shared" si="0"/>
        <v>0</v>
      </c>
      <c r="S23" s="35">
        <f t="shared" si="0"/>
        <v>0</v>
      </c>
      <c r="T23" s="35">
        <f t="shared" si="0"/>
        <v>0</v>
      </c>
      <c r="U23" s="35">
        <f t="shared" si="0"/>
        <v>0</v>
      </c>
      <c r="V23" s="35">
        <f t="shared" si="0"/>
        <v>0</v>
      </c>
      <c r="W23" s="35">
        <f t="shared" si="0"/>
        <v>0</v>
      </c>
      <c r="X23" s="35">
        <f t="shared" si="0"/>
        <v>0</v>
      </c>
      <c r="Y23" s="35">
        <f t="shared" si="0"/>
        <v>0</v>
      </c>
      <c r="Z23" s="35">
        <f t="shared" si="0"/>
        <v>0</v>
      </c>
      <c r="AA23" s="35">
        <f t="shared" si="0"/>
        <v>0</v>
      </c>
      <c r="AB23" s="35">
        <f t="shared" si="0"/>
        <v>0</v>
      </c>
      <c r="AC23" s="35">
        <f t="shared" si="0"/>
        <v>0</v>
      </c>
      <c r="AD23" s="35">
        <f t="shared" si="0"/>
        <v>0</v>
      </c>
      <c r="AE23" s="35">
        <f t="shared" si="0"/>
        <v>0</v>
      </c>
      <c r="AF23" s="35">
        <f t="shared" si="0"/>
        <v>0</v>
      </c>
      <c r="AG23" s="35">
        <f t="shared" si="0"/>
        <v>0</v>
      </c>
      <c r="AH23" s="35">
        <f t="shared" si="0"/>
        <v>0</v>
      </c>
      <c r="AI23" s="35">
        <f t="shared" si="0"/>
        <v>0</v>
      </c>
      <c r="AJ23" s="35">
        <f t="shared" si="0"/>
        <v>0</v>
      </c>
      <c r="AK23" s="35">
        <f t="shared" si="0"/>
        <v>0</v>
      </c>
      <c r="AL23" s="35">
        <f t="shared" si="0"/>
        <v>0</v>
      </c>
      <c r="AM23" s="35">
        <f t="shared" si="0"/>
        <v>0</v>
      </c>
      <c r="AN23" s="35">
        <f t="shared" si="0"/>
        <v>0</v>
      </c>
      <c r="AO23" s="35">
        <f t="shared" si="0"/>
        <v>0</v>
      </c>
      <c r="AP23" s="35">
        <f t="shared" si="0"/>
        <v>0</v>
      </c>
      <c r="AQ23" s="35">
        <f t="shared" si="0"/>
        <v>0</v>
      </c>
      <c r="AR23" s="35">
        <f t="shared" si="0"/>
        <v>0</v>
      </c>
      <c r="AS23" s="35">
        <f t="shared" si="0"/>
        <v>0</v>
      </c>
      <c r="AT23" s="35">
        <f t="shared" si="0"/>
        <v>0</v>
      </c>
      <c r="AU23" s="35">
        <f t="shared" si="0"/>
        <v>0</v>
      </c>
      <c r="AV23" s="35">
        <f t="shared" si="0"/>
        <v>0</v>
      </c>
      <c r="AW23" s="35">
        <f t="shared" si="0"/>
        <v>0</v>
      </c>
      <c r="AX23" s="35">
        <f t="shared" si="0"/>
        <v>0</v>
      </c>
      <c r="AY23" s="35">
        <f t="shared" si="0"/>
        <v>0</v>
      </c>
      <c r="AZ23" s="35">
        <f t="shared" si="0"/>
        <v>0</v>
      </c>
      <c r="BA23" s="35">
        <f t="shared" si="0"/>
        <v>0</v>
      </c>
      <c r="BB23" s="35">
        <f t="shared" si="0"/>
        <v>0</v>
      </c>
      <c r="BC23" s="35">
        <f t="shared" si="0"/>
        <v>0</v>
      </c>
      <c r="BD23" s="35">
        <f t="shared" si="0"/>
        <v>0</v>
      </c>
      <c r="BE23" s="35">
        <f t="shared" si="0"/>
        <v>0</v>
      </c>
      <c r="BF23" s="35">
        <f t="shared" si="0"/>
        <v>0</v>
      </c>
      <c r="BG23" s="35">
        <f t="shared" si="0"/>
        <v>0</v>
      </c>
      <c r="BH23" s="35">
        <f t="shared" si="0"/>
        <v>0</v>
      </c>
      <c r="BI23" s="35">
        <f t="shared" si="0"/>
        <v>0</v>
      </c>
      <c r="BJ23" s="35">
        <f t="shared" si="0"/>
        <v>0</v>
      </c>
      <c r="BK23" s="35">
        <f t="shared" si="0"/>
        <v>0</v>
      </c>
      <c r="BL23" s="35">
        <f t="shared" si="0"/>
        <v>0</v>
      </c>
    </row>
    <row r="24" spans="1:64">
      <c r="A24" s="360" t="s">
        <v>325</v>
      </c>
      <c r="B24" s="36" t="s">
        <v>211</v>
      </c>
      <c r="C24" s="6"/>
      <c r="D24" s="1" t="s">
        <v>213</v>
      </c>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row>
    <row r="25" spans="1:64">
      <c r="A25" s="360"/>
      <c r="B25" s="36" t="s">
        <v>214</v>
      </c>
      <c r="C25" s="6"/>
      <c r="D25" s="1" t="s">
        <v>213</v>
      </c>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row>
    <row r="26" spans="1:64">
      <c r="A26" s="360"/>
      <c r="B26" s="36" t="s">
        <v>215</v>
      </c>
      <c r="C26" s="153" t="s">
        <v>212</v>
      </c>
      <c r="D26" s="1" t="s">
        <v>213</v>
      </c>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row>
    <row r="27" spans="1:64">
      <c r="A27" s="360"/>
      <c r="B27" s="36" t="s">
        <v>215</v>
      </c>
      <c r="C27" s="153" t="s">
        <v>212</v>
      </c>
      <c r="D27" s="1" t="s">
        <v>213</v>
      </c>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row>
    <row r="28" spans="1:64">
      <c r="A28" s="360"/>
      <c r="B28" s="36" t="s">
        <v>215</v>
      </c>
      <c r="C28" s="153" t="s">
        <v>212</v>
      </c>
      <c r="D28" s="1" t="s">
        <v>213</v>
      </c>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row>
    <row r="29" spans="1:64">
      <c r="A29" s="360"/>
      <c r="B29" s="36" t="s">
        <v>215</v>
      </c>
      <c r="C29" s="153" t="s">
        <v>212</v>
      </c>
      <c r="D29" s="1" t="s">
        <v>213</v>
      </c>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4">
      <c r="A30" s="361"/>
      <c r="B30" s="36" t="s">
        <v>326</v>
      </c>
      <c r="C30" s="6"/>
      <c r="D30" s="1" t="s">
        <v>213</v>
      </c>
      <c r="E30" s="38">
        <f>SUM(E24:E29)</f>
        <v>0</v>
      </c>
      <c r="F30" s="38">
        <f t="shared" ref="F30:BL30" si="1">SUM(F24:F29)</f>
        <v>0</v>
      </c>
      <c r="G30" s="38">
        <f t="shared" si="1"/>
        <v>0</v>
      </c>
      <c r="H30" s="38">
        <f t="shared" si="1"/>
        <v>0</v>
      </c>
      <c r="I30" s="38">
        <f t="shared" si="1"/>
        <v>0</v>
      </c>
      <c r="J30" s="38">
        <f t="shared" si="1"/>
        <v>0</v>
      </c>
      <c r="K30" s="38">
        <f t="shared" si="1"/>
        <v>0</v>
      </c>
      <c r="L30" s="38">
        <f t="shared" si="1"/>
        <v>0</v>
      </c>
      <c r="M30" s="38">
        <f t="shared" si="1"/>
        <v>0</v>
      </c>
      <c r="N30" s="38">
        <f t="shared" si="1"/>
        <v>0</v>
      </c>
      <c r="O30" s="38">
        <f t="shared" si="1"/>
        <v>0</v>
      </c>
      <c r="P30" s="38">
        <f t="shared" si="1"/>
        <v>0</v>
      </c>
      <c r="Q30" s="38">
        <f t="shared" si="1"/>
        <v>0</v>
      </c>
      <c r="R30" s="38">
        <f t="shared" si="1"/>
        <v>0</v>
      </c>
      <c r="S30" s="38">
        <f t="shared" si="1"/>
        <v>0</v>
      </c>
      <c r="T30" s="38">
        <f t="shared" si="1"/>
        <v>0</v>
      </c>
      <c r="U30" s="38">
        <f t="shared" si="1"/>
        <v>0</v>
      </c>
      <c r="V30" s="38">
        <f t="shared" si="1"/>
        <v>0</v>
      </c>
      <c r="W30" s="38">
        <f t="shared" si="1"/>
        <v>0</v>
      </c>
      <c r="X30" s="38">
        <f t="shared" si="1"/>
        <v>0</v>
      </c>
      <c r="Y30" s="38">
        <f t="shared" si="1"/>
        <v>0</v>
      </c>
      <c r="Z30" s="38">
        <f t="shared" si="1"/>
        <v>0</v>
      </c>
      <c r="AA30" s="38">
        <f t="shared" si="1"/>
        <v>0</v>
      </c>
      <c r="AB30" s="38">
        <f t="shared" si="1"/>
        <v>0</v>
      </c>
      <c r="AC30" s="38">
        <f t="shared" si="1"/>
        <v>0</v>
      </c>
      <c r="AD30" s="38">
        <f t="shared" si="1"/>
        <v>0</v>
      </c>
      <c r="AE30" s="38">
        <f t="shared" si="1"/>
        <v>0</v>
      </c>
      <c r="AF30" s="38">
        <f t="shared" si="1"/>
        <v>0</v>
      </c>
      <c r="AG30" s="38">
        <f t="shared" si="1"/>
        <v>0</v>
      </c>
      <c r="AH30" s="38">
        <f t="shared" si="1"/>
        <v>0</v>
      </c>
      <c r="AI30" s="38">
        <f t="shared" si="1"/>
        <v>0</v>
      </c>
      <c r="AJ30" s="38">
        <f t="shared" si="1"/>
        <v>0</v>
      </c>
      <c r="AK30" s="38">
        <f t="shared" si="1"/>
        <v>0</v>
      </c>
      <c r="AL30" s="38">
        <f t="shared" si="1"/>
        <v>0</v>
      </c>
      <c r="AM30" s="38">
        <f t="shared" si="1"/>
        <v>0</v>
      </c>
      <c r="AN30" s="38">
        <f t="shared" si="1"/>
        <v>0</v>
      </c>
      <c r="AO30" s="38">
        <f t="shared" si="1"/>
        <v>0</v>
      </c>
      <c r="AP30" s="38">
        <f t="shared" si="1"/>
        <v>0</v>
      </c>
      <c r="AQ30" s="38">
        <f t="shared" si="1"/>
        <v>0</v>
      </c>
      <c r="AR30" s="38">
        <f t="shared" si="1"/>
        <v>0</v>
      </c>
      <c r="AS30" s="38">
        <f t="shared" si="1"/>
        <v>0</v>
      </c>
      <c r="AT30" s="38">
        <f t="shared" si="1"/>
        <v>0</v>
      </c>
      <c r="AU30" s="38">
        <f t="shared" si="1"/>
        <v>0</v>
      </c>
      <c r="AV30" s="38">
        <f t="shared" si="1"/>
        <v>0</v>
      </c>
      <c r="AW30" s="38">
        <f t="shared" si="1"/>
        <v>0</v>
      </c>
      <c r="AX30" s="38">
        <f t="shared" si="1"/>
        <v>0</v>
      </c>
      <c r="AY30" s="38">
        <f t="shared" si="1"/>
        <v>0</v>
      </c>
      <c r="AZ30" s="38">
        <f t="shared" si="1"/>
        <v>0</v>
      </c>
      <c r="BA30" s="38">
        <f t="shared" si="1"/>
        <v>0</v>
      </c>
      <c r="BB30" s="38">
        <f t="shared" si="1"/>
        <v>0</v>
      </c>
      <c r="BC30" s="38">
        <f t="shared" si="1"/>
        <v>0</v>
      </c>
      <c r="BD30" s="38">
        <f t="shared" si="1"/>
        <v>0</v>
      </c>
      <c r="BE30" s="38">
        <f t="shared" si="1"/>
        <v>0</v>
      </c>
      <c r="BF30" s="38">
        <f t="shared" si="1"/>
        <v>0</v>
      </c>
      <c r="BG30" s="38">
        <f t="shared" si="1"/>
        <v>0</v>
      </c>
      <c r="BH30" s="38">
        <f t="shared" si="1"/>
        <v>0</v>
      </c>
      <c r="BI30" s="38">
        <f t="shared" si="1"/>
        <v>0</v>
      </c>
      <c r="BJ30" s="38">
        <f t="shared" si="1"/>
        <v>0</v>
      </c>
      <c r="BK30" s="38">
        <f t="shared" si="1"/>
        <v>0</v>
      </c>
      <c r="BL30" s="38">
        <f t="shared" si="1"/>
        <v>0</v>
      </c>
    </row>
    <row r="31" spans="1:64" ht="16.5" thickBot="1">
      <c r="A31" s="321"/>
      <c r="B31" s="33" t="s">
        <v>327</v>
      </c>
      <c r="C31" s="34" t="s">
        <v>328</v>
      </c>
      <c r="D31" s="33" t="s">
        <v>213</v>
      </c>
      <c r="E31" s="35">
        <f>E23+E30</f>
        <v>-3.0458395300000003</v>
      </c>
      <c r="F31" s="35">
        <f t="shared" ref="F31:BL31" si="2">F23+F30</f>
        <v>-3.01737374</v>
      </c>
      <c r="G31" s="35">
        <f t="shared" si="2"/>
        <v>-3.0458395300000003</v>
      </c>
      <c r="H31" s="35">
        <f t="shared" si="2"/>
        <v>-3.01737374</v>
      </c>
      <c r="I31" s="35">
        <f t="shared" si="2"/>
        <v>-3.01737374</v>
      </c>
      <c r="J31" s="35">
        <f t="shared" si="2"/>
        <v>0</v>
      </c>
      <c r="K31" s="35">
        <f t="shared" si="2"/>
        <v>0</v>
      </c>
      <c r="L31" s="35">
        <f t="shared" si="2"/>
        <v>0</v>
      </c>
      <c r="M31" s="35">
        <f t="shared" si="2"/>
        <v>0</v>
      </c>
      <c r="N31" s="35">
        <f t="shared" si="2"/>
        <v>0</v>
      </c>
      <c r="O31" s="35">
        <f t="shared" si="2"/>
        <v>0</v>
      </c>
      <c r="P31" s="35">
        <f t="shared" si="2"/>
        <v>0</v>
      </c>
      <c r="Q31" s="35">
        <f t="shared" si="2"/>
        <v>0</v>
      </c>
      <c r="R31" s="35">
        <f t="shared" si="2"/>
        <v>0</v>
      </c>
      <c r="S31" s="35">
        <f t="shared" si="2"/>
        <v>0</v>
      </c>
      <c r="T31" s="35">
        <f t="shared" si="2"/>
        <v>0</v>
      </c>
      <c r="U31" s="35">
        <f t="shared" si="2"/>
        <v>0</v>
      </c>
      <c r="V31" s="35">
        <f t="shared" si="2"/>
        <v>0</v>
      </c>
      <c r="W31" s="35">
        <f t="shared" si="2"/>
        <v>0</v>
      </c>
      <c r="X31" s="35">
        <f t="shared" si="2"/>
        <v>0</v>
      </c>
      <c r="Y31" s="35">
        <f t="shared" si="2"/>
        <v>0</v>
      </c>
      <c r="Z31" s="35">
        <f t="shared" si="2"/>
        <v>0</v>
      </c>
      <c r="AA31" s="35">
        <f t="shared" si="2"/>
        <v>0</v>
      </c>
      <c r="AB31" s="35">
        <f t="shared" si="2"/>
        <v>0</v>
      </c>
      <c r="AC31" s="35">
        <f t="shared" si="2"/>
        <v>0</v>
      </c>
      <c r="AD31" s="35">
        <f t="shared" si="2"/>
        <v>0</v>
      </c>
      <c r="AE31" s="35">
        <f t="shared" si="2"/>
        <v>0</v>
      </c>
      <c r="AF31" s="35">
        <f t="shared" si="2"/>
        <v>0</v>
      </c>
      <c r="AG31" s="35">
        <f t="shared" si="2"/>
        <v>0</v>
      </c>
      <c r="AH31" s="35">
        <f t="shared" si="2"/>
        <v>0</v>
      </c>
      <c r="AI31" s="35">
        <f t="shared" si="2"/>
        <v>0</v>
      </c>
      <c r="AJ31" s="35">
        <f t="shared" si="2"/>
        <v>0</v>
      </c>
      <c r="AK31" s="35">
        <f t="shared" si="2"/>
        <v>0</v>
      </c>
      <c r="AL31" s="35">
        <f t="shared" si="2"/>
        <v>0</v>
      </c>
      <c r="AM31" s="35">
        <f t="shared" si="2"/>
        <v>0</v>
      </c>
      <c r="AN31" s="35">
        <f t="shared" si="2"/>
        <v>0</v>
      </c>
      <c r="AO31" s="35">
        <f t="shared" si="2"/>
        <v>0</v>
      </c>
      <c r="AP31" s="35">
        <f t="shared" si="2"/>
        <v>0</v>
      </c>
      <c r="AQ31" s="35">
        <f t="shared" si="2"/>
        <v>0</v>
      </c>
      <c r="AR31" s="35">
        <f t="shared" si="2"/>
        <v>0</v>
      </c>
      <c r="AS31" s="35">
        <f t="shared" si="2"/>
        <v>0</v>
      </c>
      <c r="AT31" s="35">
        <f t="shared" si="2"/>
        <v>0</v>
      </c>
      <c r="AU31" s="35">
        <f t="shared" si="2"/>
        <v>0</v>
      </c>
      <c r="AV31" s="35">
        <f t="shared" si="2"/>
        <v>0</v>
      </c>
      <c r="AW31" s="35">
        <f t="shared" si="2"/>
        <v>0</v>
      </c>
      <c r="AX31" s="35">
        <f t="shared" si="2"/>
        <v>0</v>
      </c>
      <c r="AY31" s="35">
        <f t="shared" si="2"/>
        <v>0</v>
      </c>
      <c r="AZ31" s="35">
        <f t="shared" si="2"/>
        <v>0</v>
      </c>
      <c r="BA31" s="35">
        <f t="shared" si="2"/>
        <v>0</v>
      </c>
      <c r="BB31" s="35">
        <f t="shared" si="2"/>
        <v>0</v>
      </c>
      <c r="BC31" s="35">
        <f t="shared" si="2"/>
        <v>0</v>
      </c>
      <c r="BD31" s="35">
        <f t="shared" si="2"/>
        <v>0</v>
      </c>
      <c r="BE31" s="35">
        <f t="shared" si="2"/>
        <v>0</v>
      </c>
      <c r="BF31" s="35">
        <f t="shared" si="2"/>
        <v>0</v>
      </c>
      <c r="BG31" s="35">
        <f t="shared" si="2"/>
        <v>0</v>
      </c>
      <c r="BH31" s="35">
        <f t="shared" si="2"/>
        <v>0</v>
      </c>
      <c r="BI31" s="35">
        <f t="shared" si="2"/>
        <v>0</v>
      </c>
      <c r="BJ31" s="35">
        <f t="shared" si="2"/>
        <v>0</v>
      </c>
      <c r="BK31" s="35">
        <f t="shared" si="2"/>
        <v>0</v>
      </c>
      <c r="BL31" s="35">
        <f t="shared" si="2"/>
        <v>0</v>
      </c>
    </row>
    <row r="32" spans="1:64">
      <c r="A32" s="322"/>
      <c r="B32" s="1" t="s">
        <v>329</v>
      </c>
      <c r="C32" s="6" t="s">
        <v>330</v>
      </c>
      <c r="D32" s="1" t="s">
        <v>240</v>
      </c>
      <c r="E32" s="7">
        <v>0.65</v>
      </c>
      <c r="F32" s="7">
        <v>0.65</v>
      </c>
      <c r="G32" s="7">
        <v>0.65</v>
      </c>
      <c r="H32" s="7">
        <v>0.65</v>
      </c>
      <c r="I32" s="7">
        <v>0.65</v>
      </c>
      <c r="J32" s="7">
        <v>0.65</v>
      </c>
      <c r="K32" s="7">
        <v>0.65</v>
      </c>
      <c r="L32" s="7">
        <v>0.65</v>
      </c>
      <c r="M32" s="7">
        <v>0.65</v>
      </c>
      <c r="N32" s="7">
        <v>0.65</v>
      </c>
      <c r="O32" s="7">
        <v>0.65</v>
      </c>
      <c r="P32" s="7">
        <v>0.65</v>
      </c>
      <c r="Q32" s="7">
        <v>0.65</v>
      </c>
      <c r="R32" s="7">
        <v>0.65</v>
      </c>
      <c r="S32" s="7">
        <v>0.65</v>
      </c>
      <c r="T32" s="7">
        <v>0.65</v>
      </c>
      <c r="U32" s="7">
        <v>0.65</v>
      </c>
      <c r="V32" s="7">
        <v>0.65</v>
      </c>
      <c r="W32" s="7">
        <v>0.65</v>
      </c>
      <c r="X32" s="7">
        <v>0.65</v>
      </c>
      <c r="Y32" s="7">
        <v>0.65</v>
      </c>
      <c r="Z32" s="7">
        <v>0.65</v>
      </c>
      <c r="AA32" s="7">
        <v>0.65</v>
      </c>
      <c r="AB32" s="7">
        <v>0.65</v>
      </c>
      <c r="AC32" s="7">
        <v>0.65</v>
      </c>
      <c r="AD32" s="7">
        <v>0.65</v>
      </c>
      <c r="AE32" s="7">
        <v>0.65</v>
      </c>
      <c r="AF32" s="7">
        <v>0.65</v>
      </c>
      <c r="AG32" s="7">
        <v>0.65</v>
      </c>
      <c r="AH32" s="7">
        <v>0.65</v>
      </c>
      <c r="AI32" s="7">
        <v>0.65</v>
      </c>
      <c r="AJ32" s="7">
        <v>0.65</v>
      </c>
      <c r="AK32" s="7">
        <v>0.65</v>
      </c>
      <c r="AL32" s="7">
        <v>0.65</v>
      </c>
      <c r="AM32" s="7">
        <v>0.65</v>
      </c>
      <c r="AN32" s="7">
        <v>0.65</v>
      </c>
      <c r="AO32" s="7">
        <v>0.65</v>
      </c>
      <c r="AP32" s="7">
        <v>0.65</v>
      </c>
      <c r="AQ32" s="7">
        <v>0.65</v>
      </c>
      <c r="AR32" s="7">
        <v>0.65</v>
      </c>
      <c r="AS32" s="7">
        <v>0.65</v>
      </c>
      <c r="AT32" s="7">
        <v>0.65</v>
      </c>
      <c r="AU32" s="7">
        <v>0.65</v>
      </c>
      <c r="AV32" s="7">
        <v>0.65</v>
      </c>
      <c r="AW32" s="7">
        <v>0.65</v>
      </c>
      <c r="AX32" s="7">
        <v>0.65</v>
      </c>
      <c r="AY32" s="7">
        <v>0.65</v>
      </c>
      <c r="AZ32" s="7">
        <v>0.65</v>
      </c>
      <c r="BA32" s="7">
        <v>0.65</v>
      </c>
      <c r="BB32" s="7">
        <v>0.65</v>
      </c>
      <c r="BC32" s="7">
        <v>0.65</v>
      </c>
      <c r="BD32" s="7">
        <v>0.65</v>
      </c>
      <c r="BE32" s="7">
        <v>0.65</v>
      </c>
      <c r="BF32" s="7">
        <v>0.65</v>
      </c>
      <c r="BG32" s="7">
        <v>0.65</v>
      </c>
      <c r="BH32" s="7">
        <v>0.65</v>
      </c>
      <c r="BI32" s="7">
        <v>0.65</v>
      </c>
      <c r="BJ32" s="7">
        <v>0.65</v>
      </c>
      <c r="BK32" s="7">
        <v>0.65</v>
      </c>
      <c r="BL32" s="7">
        <v>0.65</v>
      </c>
    </row>
    <row r="33" spans="1:64" ht="42" customHeight="1">
      <c r="A33" s="322"/>
      <c r="B33" s="1" t="s">
        <v>331</v>
      </c>
      <c r="C33" s="1" t="s">
        <v>332</v>
      </c>
      <c r="D33" s="1" t="s">
        <v>213</v>
      </c>
      <c r="E33" s="18">
        <f>E31*E32</f>
        <v>-1.9797956945000004</v>
      </c>
      <c r="F33" s="18">
        <f t="shared" ref="F33:BL33" si="3">F31*F32</f>
        <v>-1.961292931</v>
      </c>
      <c r="G33" s="18">
        <f t="shared" si="3"/>
        <v>-1.9797956945000004</v>
      </c>
      <c r="H33" s="18">
        <f t="shared" si="3"/>
        <v>-1.961292931</v>
      </c>
      <c r="I33" s="18">
        <f t="shared" si="3"/>
        <v>-1.961292931</v>
      </c>
      <c r="J33" s="18">
        <f t="shared" si="3"/>
        <v>0</v>
      </c>
      <c r="K33" s="18">
        <f t="shared" si="3"/>
        <v>0</v>
      </c>
      <c r="L33" s="18">
        <f t="shared" si="3"/>
        <v>0</v>
      </c>
      <c r="M33" s="18">
        <f t="shared" si="3"/>
        <v>0</v>
      </c>
      <c r="N33" s="18">
        <f t="shared" si="3"/>
        <v>0</v>
      </c>
      <c r="O33" s="18">
        <f t="shared" si="3"/>
        <v>0</v>
      </c>
      <c r="P33" s="18">
        <f t="shared" si="3"/>
        <v>0</v>
      </c>
      <c r="Q33" s="18">
        <f t="shared" si="3"/>
        <v>0</v>
      </c>
      <c r="R33" s="18">
        <f t="shared" si="3"/>
        <v>0</v>
      </c>
      <c r="S33" s="18">
        <f t="shared" si="3"/>
        <v>0</v>
      </c>
      <c r="T33" s="18">
        <f t="shared" si="3"/>
        <v>0</v>
      </c>
      <c r="U33" s="18">
        <f t="shared" si="3"/>
        <v>0</v>
      </c>
      <c r="V33" s="18">
        <f t="shared" si="3"/>
        <v>0</v>
      </c>
      <c r="W33" s="18">
        <f t="shared" si="3"/>
        <v>0</v>
      </c>
      <c r="X33" s="18">
        <f t="shared" si="3"/>
        <v>0</v>
      </c>
      <c r="Y33" s="18">
        <f t="shared" si="3"/>
        <v>0</v>
      </c>
      <c r="Z33" s="18">
        <f t="shared" si="3"/>
        <v>0</v>
      </c>
      <c r="AA33" s="18">
        <f t="shared" si="3"/>
        <v>0</v>
      </c>
      <c r="AB33" s="18">
        <f t="shared" si="3"/>
        <v>0</v>
      </c>
      <c r="AC33" s="18">
        <f t="shared" si="3"/>
        <v>0</v>
      </c>
      <c r="AD33" s="18">
        <f t="shared" si="3"/>
        <v>0</v>
      </c>
      <c r="AE33" s="18">
        <f t="shared" si="3"/>
        <v>0</v>
      </c>
      <c r="AF33" s="18">
        <f t="shared" si="3"/>
        <v>0</v>
      </c>
      <c r="AG33" s="18">
        <f t="shared" si="3"/>
        <v>0</v>
      </c>
      <c r="AH33" s="18">
        <f t="shared" si="3"/>
        <v>0</v>
      </c>
      <c r="AI33" s="18">
        <f t="shared" si="3"/>
        <v>0</v>
      </c>
      <c r="AJ33" s="18">
        <f t="shared" si="3"/>
        <v>0</v>
      </c>
      <c r="AK33" s="18">
        <f t="shared" si="3"/>
        <v>0</v>
      </c>
      <c r="AL33" s="18">
        <f t="shared" si="3"/>
        <v>0</v>
      </c>
      <c r="AM33" s="18">
        <f t="shared" si="3"/>
        <v>0</v>
      </c>
      <c r="AN33" s="18">
        <f t="shared" si="3"/>
        <v>0</v>
      </c>
      <c r="AO33" s="18">
        <f t="shared" si="3"/>
        <v>0</v>
      </c>
      <c r="AP33" s="18">
        <f t="shared" si="3"/>
        <v>0</v>
      </c>
      <c r="AQ33" s="18">
        <f t="shared" si="3"/>
        <v>0</v>
      </c>
      <c r="AR33" s="18">
        <f t="shared" si="3"/>
        <v>0</v>
      </c>
      <c r="AS33" s="18">
        <f t="shared" si="3"/>
        <v>0</v>
      </c>
      <c r="AT33" s="18">
        <f t="shared" si="3"/>
        <v>0</v>
      </c>
      <c r="AU33" s="18">
        <f t="shared" si="3"/>
        <v>0</v>
      </c>
      <c r="AV33" s="18">
        <f t="shared" si="3"/>
        <v>0</v>
      </c>
      <c r="AW33" s="18">
        <f t="shared" si="3"/>
        <v>0</v>
      </c>
      <c r="AX33" s="18">
        <f t="shared" si="3"/>
        <v>0</v>
      </c>
      <c r="AY33" s="18">
        <f t="shared" si="3"/>
        <v>0</v>
      </c>
      <c r="AZ33" s="18">
        <f t="shared" si="3"/>
        <v>0</v>
      </c>
      <c r="BA33" s="18">
        <f t="shared" si="3"/>
        <v>0</v>
      </c>
      <c r="BB33" s="18">
        <f t="shared" si="3"/>
        <v>0</v>
      </c>
      <c r="BC33" s="18">
        <f t="shared" si="3"/>
        <v>0</v>
      </c>
      <c r="BD33" s="18">
        <f t="shared" si="3"/>
        <v>0</v>
      </c>
      <c r="BE33" s="18">
        <f t="shared" si="3"/>
        <v>0</v>
      </c>
      <c r="BF33" s="18">
        <f t="shared" si="3"/>
        <v>0</v>
      </c>
      <c r="BG33" s="18">
        <f t="shared" si="3"/>
        <v>0</v>
      </c>
      <c r="BH33" s="18">
        <f t="shared" si="3"/>
        <v>0</v>
      </c>
      <c r="BI33" s="18">
        <f t="shared" si="3"/>
        <v>0</v>
      </c>
      <c r="BJ33" s="18">
        <f t="shared" si="3"/>
        <v>0</v>
      </c>
      <c r="BK33" s="18">
        <f t="shared" si="3"/>
        <v>0</v>
      </c>
      <c r="BL33" s="18">
        <f t="shared" si="3"/>
        <v>0</v>
      </c>
    </row>
    <row r="34" spans="1:64" ht="25" customHeight="1">
      <c r="A34" s="322"/>
      <c r="B34" s="1" t="s">
        <v>333</v>
      </c>
      <c r="C34" s="1" t="s">
        <v>334</v>
      </c>
      <c r="D34" s="1" t="s">
        <v>213</v>
      </c>
      <c r="E34" s="18">
        <f>E31-E33</f>
        <v>-1.0660438354999999</v>
      </c>
      <c r="F34" s="18">
        <f t="shared" ref="F34:BL34" si="4">F31-F33</f>
        <v>-1.056080809</v>
      </c>
      <c r="G34" s="18">
        <f t="shared" si="4"/>
        <v>-1.0660438354999999</v>
      </c>
      <c r="H34" s="18">
        <f t="shared" si="4"/>
        <v>-1.056080809</v>
      </c>
      <c r="I34" s="18">
        <f t="shared" si="4"/>
        <v>-1.056080809</v>
      </c>
      <c r="J34" s="18">
        <f t="shared" si="4"/>
        <v>0</v>
      </c>
      <c r="K34" s="18">
        <f t="shared" si="4"/>
        <v>0</v>
      </c>
      <c r="L34" s="18">
        <f t="shared" si="4"/>
        <v>0</v>
      </c>
      <c r="M34" s="18">
        <f t="shared" si="4"/>
        <v>0</v>
      </c>
      <c r="N34" s="18">
        <f t="shared" si="4"/>
        <v>0</v>
      </c>
      <c r="O34" s="18">
        <f t="shared" si="4"/>
        <v>0</v>
      </c>
      <c r="P34" s="18">
        <f t="shared" si="4"/>
        <v>0</v>
      </c>
      <c r="Q34" s="18">
        <f t="shared" si="4"/>
        <v>0</v>
      </c>
      <c r="R34" s="18">
        <f t="shared" si="4"/>
        <v>0</v>
      </c>
      <c r="S34" s="18">
        <f t="shared" si="4"/>
        <v>0</v>
      </c>
      <c r="T34" s="18">
        <f t="shared" si="4"/>
        <v>0</v>
      </c>
      <c r="U34" s="18">
        <f t="shared" si="4"/>
        <v>0</v>
      </c>
      <c r="V34" s="18">
        <f t="shared" si="4"/>
        <v>0</v>
      </c>
      <c r="W34" s="18">
        <f t="shared" si="4"/>
        <v>0</v>
      </c>
      <c r="X34" s="18">
        <f t="shared" si="4"/>
        <v>0</v>
      </c>
      <c r="Y34" s="18">
        <f t="shared" si="4"/>
        <v>0</v>
      </c>
      <c r="Z34" s="18">
        <f t="shared" si="4"/>
        <v>0</v>
      </c>
      <c r="AA34" s="18">
        <f t="shared" si="4"/>
        <v>0</v>
      </c>
      <c r="AB34" s="18">
        <f t="shared" si="4"/>
        <v>0</v>
      </c>
      <c r="AC34" s="18">
        <f t="shared" si="4"/>
        <v>0</v>
      </c>
      <c r="AD34" s="18">
        <f t="shared" si="4"/>
        <v>0</v>
      </c>
      <c r="AE34" s="18">
        <f t="shared" si="4"/>
        <v>0</v>
      </c>
      <c r="AF34" s="18">
        <f t="shared" si="4"/>
        <v>0</v>
      </c>
      <c r="AG34" s="18">
        <f t="shared" si="4"/>
        <v>0</v>
      </c>
      <c r="AH34" s="18">
        <f t="shared" si="4"/>
        <v>0</v>
      </c>
      <c r="AI34" s="18">
        <f t="shared" si="4"/>
        <v>0</v>
      </c>
      <c r="AJ34" s="18">
        <f t="shared" si="4"/>
        <v>0</v>
      </c>
      <c r="AK34" s="18">
        <f t="shared" si="4"/>
        <v>0</v>
      </c>
      <c r="AL34" s="18">
        <f t="shared" si="4"/>
        <v>0</v>
      </c>
      <c r="AM34" s="18">
        <f t="shared" si="4"/>
        <v>0</v>
      </c>
      <c r="AN34" s="18">
        <f t="shared" si="4"/>
        <v>0</v>
      </c>
      <c r="AO34" s="18">
        <f t="shared" si="4"/>
        <v>0</v>
      </c>
      <c r="AP34" s="18">
        <f t="shared" si="4"/>
        <v>0</v>
      </c>
      <c r="AQ34" s="18">
        <f t="shared" si="4"/>
        <v>0</v>
      </c>
      <c r="AR34" s="18">
        <f t="shared" si="4"/>
        <v>0</v>
      </c>
      <c r="AS34" s="18">
        <f t="shared" si="4"/>
        <v>0</v>
      </c>
      <c r="AT34" s="18">
        <f t="shared" si="4"/>
        <v>0</v>
      </c>
      <c r="AU34" s="18">
        <f t="shared" si="4"/>
        <v>0</v>
      </c>
      <c r="AV34" s="18">
        <f t="shared" si="4"/>
        <v>0</v>
      </c>
      <c r="AW34" s="18">
        <f t="shared" si="4"/>
        <v>0</v>
      </c>
      <c r="AX34" s="18">
        <f t="shared" si="4"/>
        <v>0</v>
      </c>
      <c r="AY34" s="18">
        <f t="shared" si="4"/>
        <v>0</v>
      </c>
      <c r="AZ34" s="18">
        <f t="shared" si="4"/>
        <v>0</v>
      </c>
      <c r="BA34" s="18">
        <f t="shared" si="4"/>
        <v>0</v>
      </c>
      <c r="BB34" s="18">
        <f t="shared" si="4"/>
        <v>0</v>
      </c>
      <c r="BC34" s="18">
        <f t="shared" si="4"/>
        <v>0</v>
      </c>
      <c r="BD34" s="18">
        <f t="shared" si="4"/>
        <v>0</v>
      </c>
      <c r="BE34" s="18">
        <f t="shared" si="4"/>
        <v>0</v>
      </c>
      <c r="BF34" s="18">
        <f t="shared" si="4"/>
        <v>0</v>
      </c>
      <c r="BG34" s="18">
        <f t="shared" si="4"/>
        <v>0</v>
      </c>
      <c r="BH34" s="18">
        <f t="shared" si="4"/>
        <v>0</v>
      </c>
      <c r="BI34" s="18">
        <f t="shared" si="4"/>
        <v>0</v>
      </c>
      <c r="BJ34" s="18">
        <f t="shared" si="4"/>
        <v>0</v>
      </c>
      <c r="BK34" s="18">
        <f t="shared" si="4"/>
        <v>0</v>
      </c>
      <c r="BL34" s="18">
        <f t="shared" si="4"/>
        <v>0</v>
      </c>
    </row>
    <row r="35" spans="1:64" ht="16.5" hidden="1" customHeight="1" outlineLevel="1">
      <c r="A35" s="322"/>
      <c r="B35" s="1" t="s">
        <v>335</v>
      </c>
      <c r="C35" s="1" t="s">
        <v>336</v>
      </c>
      <c r="D35" s="1" t="s">
        <v>213</v>
      </c>
      <c r="F35" s="18">
        <f>E$33/'Fixed Data'!$E$13*'Fixed Data'!I41</f>
        <v>-4.3995459877777789E-2</v>
      </c>
      <c r="G35" s="18">
        <f>E$33/'Fixed Data'!$E$13*'Fixed Data'!J41</f>
        <v>-4.3995459877777789E-2</v>
      </c>
      <c r="H35" s="18">
        <f>E$33/'Fixed Data'!$E$13*'Fixed Data'!K41</f>
        <v>-4.3995459877777789E-2</v>
      </c>
      <c r="I35" s="18">
        <f>E$33/'Fixed Data'!$E$13*'Fixed Data'!L41</f>
        <v>-4.3995459877777789E-2</v>
      </c>
      <c r="J35" s="18">
        <f>E$33/'Fixed Data'!$E$13*'Fixed Data'!M41</f>
        <v>-4.3995459877777789E-2</v>
      </c>
      <c r="K35" s="18">
        <f>E$33/'Fixed Data'!$E$13*'Fixed Data'!N41</f>
        <v>-4.3995459877777789E-2</v>
      </c>
      <c r="L35" s="18">
        <f>E$33/'Fixed Data'!$E$13*'Fixed Data'!O41</f>
        <v>-4.3995459877777789E-2</v>
      </c>
      <c r="M35" s="18">
        <f>E$33/'Fixed Data'!$E$13*'Fixed Data'!P41</f>
        <v>-4.3995459877777789E-2</v>
      </c>
      <c r="N35" s="18">
        <f>E$33/'Fixed Data'!$E$13*'Fixed Data'!Q41</f>
        <v>-4.3995459877777789E-2</v>
      </c>
      <c r="O35" s="18">
        <f>E$33/'Fixed Data'!$E$13*'Fixed Data'!R41</f>
        <v>-4.3995459877777789E-2</v>
      </c>
      <c r="P35" s="18">
        <f>E$33/'Fixed Data'!$E$13*'Fixed Data'!S41</f>
        <v>-4.3995459877777789E-2</v>
      </c>
      <c r="Q35" s="18">
        <f>E$33/'Fixed Data'!$E$13*'Fixed Data'!T41</f>
        <v>-4.3995459877777789E-2</v>
      </c>
      <c r="R35" s="18">
        <f>E$33/'Fixed Data'!$E$13*'Fixed Data'!U41</f>
        <v>-4.3995459877777789E-2</v>
      </c>
      <c r="S35" s="18">
        <f>E$33/'Fixed Data'!$E$13*'Fixed Data'!V41</f>
        <v>-4.3995459877777789E-2</v>
      </c>
      <c r="T35" s="18">
        <f>E$33/'Fixed Data'!$E$13*'Fixed Data'!W41</f>
        <v>-4.3995459877777789E-2</v>
      </c>
      <c r="U35" s="18">
        <f>E$33/'Fixed Data'!$E$13*'Fixed Data'!X41</f>
        <v>-4.3995459877777789E-2</v>
      </c>
      <c r="V35" s="18">
        <f>E$33/'Fixed Data'!$E$13*'Fixed Data'!Y41</f>
        <v>-4.3995459877777789E-2</v>
      </c>
      <c r="W35" s="18">
        <f>E$33/'Fixed Data'!$E$13*'Fixed Data'!Z41</f>
        <v>-4.3995459877777789E-2</v>
      </c>
      <c r="X35" s="18">
        <f>E$33/'Fixed Data'!$E$13*'Fixed Data'!AA41</f>
        <v>-4.3995459877777789E-2</v>
      </c>
      <c r="Y35" s="18">
        <f>E$33/'Fixed Data'!$E$13*'Fixed Data'!AB41</f>
        <v>-4.3995459877777789E-2</v>
      </c>
      <c r="Z35" s="18">
        <f>E$33/'Fixed Data'!$E$13*'Fixed Data'!AC41</f>
        <v>-4.3995459877777789E-2</v>
      </c>
      <c r="AA35" s="18">
        <f>E$33/'Fixed Data'!$E$13*'Fixed Data'!AD41</f>
        <v>-4.3995459877777789E-2</v>
      </c>
      <c r="AB35" s="18">
        <f>E$33/'Fixed Data'!$E$13*'Fixed Data'!AE41</f>
        <v>-4.3995459877777789E-2</v>
      </c>
      <c r="AC35" s="18">
        <f>E$33/'Fixed Data'!$E$13*'Fixed Data'!AF41</f>
        <v>-4.3995459877777789E-2</v>
      </c>
      <c r="AD35" s="18">
        <f>E$33/'Fixed Data'!$E$13*'Fixed Data'!AG41</f>
        <v>-4.3995459877777789E-2</v>
      </c>
      <c r="AE35" s="18">
        <f>E$33/'Fixed Data'!$E$13*'Fixed Data'!AH41</f>
        <v>-4.3995459877777789E-2</v>
      </c>
      <c r="AF35" s="18">
        <f>E$33/'Fixed Data'!$E$13*'Fixed Data'!AI41</f>
        <v>-4.3995459877777789E-2</v>
      </c>
      <c r="AG35" s="18">
        <f>E$33/'Fixed Data'!$E$13*'Fixed Data'!AJ41</f>
        <v>-4.3995459877777789E-2</v>
      </c>
      <c r="AH35" s="18">
        <f>E$33/'Fixed Data'!$E$13*'Fixed Data'!AK41</f>
        <v>-4.3995459877777789E-2</v>
      </c>
      <c r="AI35" s="18">
        <f>E$33/'Fixed Data'!$E$13*'Fixed Data'!AL41</f>
        <v>-4.3995459877777789E-2</v>
      </c>
      <c r="AJ35" s="18">
        <f>E$33/'Fixed Data'!$E$13*'Fixed Data'!AM41</f>
        <v>-4.3995459877777789E-2</v>
      </c>
      <c r="AK35" s="18">
        <f>E$33/'Fixed Data'!$E$13*'Fixed Data'!AN41</f>
        <v>-4.3995459877777789E-2</v>
      </c>
      <c r="AL35" s="18">
        <f>E$33/'Fixed Data'!$E$13*'Fixed Data'!AO41</f>
        <v>-4.3995459877777789E-2</v>
      </c>
      <c r="AM35" s="18">
        <f>E$33/'Fixed Data'!$E$13*'Fixed Data'!AP41</f>
        <v>-4.3995459877777789E-2</v>
      </c>
      <c r="AN35" s="18">
        <f>E$33/'Fixed Data'!$E$13*'Fixed Data'!AQ41</f>
        <v>-4.3995459877777789E-2</v>
      </c>
      <c r="AO35" s="18">
        <f>E$33/'Fixed Data'!$E$13*'Fixed Data'!AR41</f>
        <v>-4.3995459877777789E-2</v>
      </c>
      <c r="AP35" s="18">
        <f>E$33/'Fixed Data'!$E$13*'Fixed Data'!AS41</f>
        <v>-4.3995459877777789E-2</v>
      </c>
      <c r="AQ35" s="18">
        <f>E$33/'Fixed Data'!$E$13*'Fixed Data'!AT41</f>
        <v>-4.3995459877777789E-2</v>
      </c>
      <c r="AR35" s="18">
        <f>E$33/'Fixed Data'!$E$13*'Fixed Data'!AU41</f>
        <v>-4.3995459877777789E-2</v>
      </c>
      <c r="AS35" s="18">
        <f>E$33/'Fixed Data'!$E$13*'Fixed Data'!AV41</f>
        <v>-4.3995459877777789E-2</v>
      </c>
      <c r="AT35" s="18">
        <f>E$33/'Fixed Data'!$E$13*'Fixed Data'!AW41</f>
        <v>-4.3995459877777789E-2</v>
      </c>
      <c r="AU35" s="18">
        <f>E$33/'Fixed Data'!$E$13*'Fixed Data'!AX41</f>
        <v>-4.3995459877777789E-2</v>
      </c>
      <c r="AV35" s="18">
        <f>E$33/'Fixed Data'!$E$13*'Fixed Data'!AY41</f>
        <v>-4.3995459877777789E-2</v>
      </c>
      <c r="AW35" s="18">
        <f>E$33/'Fixed Data'!$E$13*'Fixed Data'!AZ41</f>
        <v>-4.3995459877777789E-2</v>
      </c>
      <c r="AX35" s="18">
        <f>E$33/'Fixed Data'!$E$13*'Fixed Data'!BA41</f>
        <v>-4.3995459877777789E-2</v>
      </c>
      <c r="AY35" s="18"/>
      <c r="AZ35" s="18"/>
      <c r="BA35" s="18"/>
      <c r="BB35" s="18"/>
      <c r="BC35" s="18"/>
      <c r="BD35" s="18"/>
      <c r="BE35" s="18"/>
      <c r="BF35" s="18"/>
      <c r="BG35" s="18"/>
      <c r="BH35" s="18"/>
      <c r="BI35" s="18"/>
      <c r="BJ35" s="18"/>
      <c r="BK35" s="18"/>
      <c r="BL35" s="18"/>
    </row>
    <row r="36" spans="1:64" ht="16.5" hidden="1" customHeight="1" outlineLevel="1">
      <c r="A36" s="322"/>
      <c r="B36" s="1" t="s">
        <v>337</v>
      </c>
      <c r="C36" s="1" t="s">
        <v>338</v>
      </c>
      <c r="D36" s="1" t="s">
        <v>213</v>
      </c>
      <c r="F36" s="18"/>
      <c r="G36" s="18">
        <f>F$33/'Fixed Data'!$E$13*'Fixed Data'!J42</f>
        <v>-4.3584287355555557E-2</v>
      </c>
      <c r="H36" s="18">
        <f>F$33/'Fixed Data'!$E$13*'Fixed Data'!K42</f>
        <v>-4.3584287355555557E-2</v>
      </c>
      <c r="I36" s="18">
        <f>F$33/'Fixed Data'!$E$13*'Fixed Data'!L42</f>
        <v>-4.3584287355555557E-2</v>
      </c>
      <c r="J36" s="18">
        <f>F$33/'Fixed Data'!$E$13*'Fixed Data'!M42</f>
        <v>-4.3584287355555557E-2</v>
      </c>
      <c r="K36" s="18">
        <f>F$33/'Fixed Data'!$E$13*'Fixed Data'!N42</f>
        <v>-4.3584287355555557E-2</v>
      </c>
      <c r="L36" s="18">
        <f>F$33/'Fixed Data'!$E$13*'Fixed Data'!O42</f>
        <v>-4.3584287355555557E-2</v>
      </c>
      <c r="M36" s="18">
        <f>F$33/'Fixed Data'!$E$13*'Fixed Data'!P42</f>
        <v>-4.3584287355555557E-2</v>
      </c>
      <c r="N36" s="18">
        <f>F$33/'Fixed Data'!$E$13*'Fixed Data'!Q42</f>
        <v>-4.3584287355555557E-2</v>
      </c>
      <c r="O36" s="18">
        <f>F$33/'Fixed Data'!$E$13*'Fixed Data'!R42</f>
        <v>-4.3584287355555557E-2</v>
      </c>
      <c r="P36" s="18">
        <f>F$33/'Fixed Data'!$E$13*'Fixed Data'!S42</f>
        <v>-4.3584287355555557E-2</v>
      </c>
      <c r="Q36" s="18">
        <f>F$33/'Fixed Data'!$E$13*'Fixed Data'!T42</f>
        <v>-4.3584287355555557E-2</v>
      </c>
      <c r="R36" s="18">
        <f>F$33/'Fixed Data'!$E$13*'Fixed Data'!U42</f>
        <v>-4.3584287355555557E-2</v>
      </c>
      <c r="S36" s="18">
        <f>F$33/'Fixed Data'!$E$13*'Fixed Data'!V42</f>
        <v>-4.3584287355555557E-2</v>
      </c>
      <c r="T36" s="18">
        <f>F$33/'Fixed Data'!$E$13*'Fixed Data'!W42</f>
        <v>-4.3584287355555557E-2</v>
      </c>
      <c r="U36" s="18">
        <f>F$33/'Fixed Data'!$E$13*'Fixed Data'!X42</f>
        <v>-4.3584287355555557E-2</v>
      </c>
      <c r="V36" s="18">
        <f>F$33/'Fixed Data'!$E$13*'Fixed Data'!Y42</f>
        <v>-4.3584287355555557E-2</v>
      </c>
      <c r="W36" s="18">
        <f>F$33/'Fixed Data'!$E$13*'Fixed Data'!Z42</f>
        <v>-4.3584287355555557E-2</v>
      </c>
      <c r="X36" s="18">
        <f>F$33/'Fixed Data'!$E$13*'Fixed Data'!AA42</f>
        <v>-4.3584287355555557E-2</v>
      </c>
      <c r="Y36" s="18">
        <f>F$33/'Fixed Data'!$E$13*'Fixed Data'!AB42</f>
        <v>-4.3584287355555557E-2</v>
      </c>
      <c r="Z36" s="18">
        <f>F$33/'Fixed Data'!$E$13*'Fixed Data'!AC42</f>
        <v>-4.3584287355555557E-2</v>
      </c>
      <c r="AA36" s="18">
        <f>F$33/'Fixed Data'!$E$13*'Fixed Data'!AD42</f>
        <v>-4.3584287355555557E-2</v>
      </c>
      <c r="AB36" s="18">
        <f>F$33/'Fixed Data'!$E$13*'Fixed Data'!AE42</f>
        <v>-4.3584287355555557E-2</v>
      </c>
      <c r="AC36" s="18">
        <f>F$33/'Fixed Data'!$E$13*'Fixed Data'!AF42</f>
        <v>-4.3584287355555557E-2</v>
      </c>
      <c r="AD36" s="18">
        <f>F$33/'Fixed Data'!$E$13*'Fixed Data'!AG42</f>
        <v>-4.3584287355555557E-2</v>
      </c>
      <c r="AE36" s="18">
        <f>F$33/'Fixed Data'!$E$13*'Fixed Data'!AH42</f>
        <v>-4.3584287355555557E-2</v>
      </c>
      <c r="AF36" s="18">
        <f>F$33/'Fixed Data'!$E$13*'Fixed Data'!AI42</f>
        <v>-4.3584287355555557E-2</v>
      </c>
      <c r="AG36" s="18">
        <f>F$33/'Fixed Data'!$E$13*'Fixed Data'!AJ42</f>
        <v>-4.3584287355555557E-2</v>
      </c>
      <c r="AH36" s="18">
        <f>F$33/'Fixed Data'!$E$13*'Fixed Data'!AK42</f>
        <v>-4.3584287355555557E-2</v>
      </c>
      <c r="AI36" s="18">
        <f>F$33/'Fixed Data'!$E$13*'Fixed Data'!AL42</f>
        <v>-4.3584287355555557E-2</v>
      </c>
      <c r="AJ36" s="18">
        <f>F$33/'Fixed Data'!$E$13*'Fixed Data'!AM42</f>
        <v>-4.3584287355555557E-2</v>
      </c>
      <c r="AK36" s="18">
        <f>F$33/'Fixed Data'!$E$13*'Fixed Data'!AN42</f>
        <v>-4.3584287355555557E-2</v>
      </c>
      <c r="AL36" s="18">
        <f>F$33/'Fixed Data'!$E$13*'Fixed Data'!AO42</f>
        <v>-4.3584287355555557E-2</v>
      </c>
      <c r="AM36" s="18">
        <f>F$33/'Fixed Data'!$E$13*'Fixed Data'!AP42</f>
        <v>-4.3584287355555557E-2</v>
      </c>
      <c r="AN36" s="18">
        <f>F$33/'Fixed Data'!$E$13*'Fixed Data'!AQ42</f>
        <v>-4.3584287355555557E-2</v>
      </c>
      <c r="AO36" s="18">
        <f>F$33/'Fixed Data'!$E$13*'Fixed Data'!AR42</f>
        <v>-4.3584287355555557E-2</v>
      </c>
      <c r="AP36" s="18">
        <f>F$33/'Fixed Data'!$E$13*'Fixed Data'!AS42</f>
        <v>-4.3584287355555557E-2</v>
      </c>
      <c r="AQ36" s="18">
        <f>F$33/'Fixed Data'!$E$13*'Fixed Data'!AT42</f>
        <v>-4.3584287355555557E-2</v>
      </c>
      <c r="AR36" s="18">
        <f>F$33/'Fixed Data'!$E$13*'Fixed Data'!AU42</f>
        <v>-4.3584287355555557E-2</v>
      </c>
      <c r="AS36" s="18">
        <f>F$33/'Fixed Data'!$E$13*'Fixed Data'!AV42</f>
        <v>-4.3584287355555557E-2</v>
      </c>
      <c r="AT36" s="18">
        <f>F$33/'Fixed Data'!$E$13*'Fixed Data'!AW42</f>
        <v>-4.3584287355555557E-2</v>
      </c>
      <c r="AU36" s="18">
        <f>F$33/'Fixed Data'!$E$13*'Fixed Data'!AX42</f>
        <v>-4.3584287355555557E-2</v>
      </c>
      <c r="AV36" s="18">
        <f>F$33/'Fixed Data'!$E$13*'Fixed Data'!AY42</f>
        <v>-4.3584287355555557E-2</v>
      </c>
      <c r="AW36" s="18">
        <f>F$33/'Fixed Data'!$E$13*'Fixed Data'!AZ42</f>
        <v>-4.3584287355555557E-2</v>
      </c>
      <c r="AX36" s="18">
        <f>F$33/'Fixed Data'!$E$13*'Fixed Data'!BA42</f>
        <v>-4.3584287355555557E-2</v>
      </c>
      <c r="AY36" s="18">
        <f>F$33/'Fixed Data'!$E$13*'Fixed Data'!BB42</f>
        <v>-4.3584287355555557E-2</v>
      </c>
      <c r="AZ36" s="18"/>
      <c r="BA36" s="18"/>
      <c r="BB36" s="18"/>
      <c r="BC36" s="18"/>
      <c r="BD36" s="18"/>
      <c r="BE36" s="18"/>
      <c r="BF36" s="18"/>
      <c r="BG36" s="18"/>
      <c r="BH36" s="18"/>
      <c r="BI36" s="18"/>
      <c r="BJ36" s="18"/>
      <c r="BK36" s="18"/>
      <c r="BL36" s="18"/>
    </row>
    <row r="37" spans="1:64" ht="16.5" hidden="1" customHeight="1" outlineLevel="1">
      <c r="A37" s="322"/>
      <c r="B37" s="1" t="s">
        <v>339</v>
      </c>
      <c r="C37" s="1" t="s">
        <v>340</v>
      </c>
      <c r="D37" s="1" t="s">
        <v>213</v>
      </c>
      <c r="F37" s="18"/>
      <c r="G37" s="18"/>
      <c r="H37" s="18">
        <f>G$33/'Fixed Data'!$E$13*'Fixed Data'!K43</f>
        <v>-4.3995459877777789E-2</v>
      </c>
      <c r="I37" s="18">
        <f>G$33/'Fixed Data'!$E$13*'Fixed Data'!L43</f>
        <v>-4.3995459877777789E-2</v>
      </c>
      <c r="J37" s="18">
        <f>G$33/'Fixed Data'!$E$13*'Fixed Data'!M43</f>
        <v>-4.3995459877777789E-2</v>
      </c>
      <c r="K37" s="18">
        <f>G$33/'Fixed Data'!$E$13*'Fixed Data'!N43</f>
        <v>-4.3995459877777789E-2</v>
      </c>
      <c r="L37" s="18">
        <f>G$33/'Fixed Data'!$E$13*'Fixed Data'!O43</f>
        <v>-4.3995459877777789E-2</v>
      </c>
      <c r="M37" s="18">
        <f>G$33/'Fixed Data'!$E$13*'Fixed Data'!P43</f>
        <v>-4.3995459877777789E-2</v>
      </c>
      <c r="N37" s="18">
        <f>G$33/'Fixed Data'!$E$13*'Fixed Data'!Q43</f>
        <v>-4.3995459877777789E-2</v>
      </c>
      <c r="O37" s="18">
        <f>G$33/'Fixed Data'!$E$13*'Fixed Data'!R43</f>
        <v>-4.3995459877777789E-2</v>
      </c>
      <c r="P37" s="18">
        <f>G$33/'Fixed Data'!$E$13*'Fixed Data'!S43</f>
        <v>-4.3995459877777789E-2</v>
      </c>
      <c r="Q37" s="18">
        <f>G$33/'Fixed Data'!$E$13*'Fixed Data'!T43</f>
        <v>-4.3995459877777789E-2</v>
      </c>
      <c r="R37" s="18">
        <f>G$33/'Fixed Data'!$E$13*'Fixed Data'!U43</f>
        <v>-4.3995459877777789E-2</v>
      </c>
      <c r="S37" s="18">
        <f>G$33/'Fixed Data'!$E$13*'Fixed Data'!V43</f>
        <v>-4.3995459877777789E-2</v>
      </c>
      <c r="T37" s="18">
        <f>G$33/'Fixed Data'!$E$13*'Fixed Data'!W43</f>
        <v>-4.3995459877777789E-2</v>
      </c>
      <c r="U37" s="18">
        <f>G$33/'Fixed Data'!$E$13*'Fixed Data'!X43</f>
        <v>-4.3995459877777789E-2</v>
      </c>
      <c r="V37" s="18">
        <f>G$33/'Fixed Data'!$E$13*'Fixed Data'!Y43</f>
        <v>-4.3995459877777789E-2</v>
      </c>
      <c r="W37" s="18">
        <f>G$33/'Fixed Data'!$E$13*'Fixed Data'!Z43</f>
        <v>-4.3995459877777789E-2</v>
      </c>
      <c r="X37" s="18">
        <f>G$33/'Fixed Data'!$E$13*'Fixed Data'!AA43</f>
        <v>-4.3995459877777789E-2</v>
      </c>
      <c r="Y37" s="18">
        <f>G$33/'Fixed Data'!$E$13*'Fixed Data'!AB43</f>
        <v>-4.3995459877777789E-2</v>
      </c>
      <c r="Z37" s="18">
        <f>G$33/'Fixed Data'!$E$13*'Fixed Data'!AC43</f>
        <v>-4.3995459877777789E-2</v>
      </c>
      <c r="AA37" s="18">
        <f>G$33/'Fixed Data'!$E$13*'Fixed Data'!AD43</f>
        <v>-4.3995459877777789E-2</v>
      </c>
      <c r="AB37" s="18">
        <f>G$33/'Fixed Data'!$E$13*'Fixed Data'!AE43</f>
        <v>-4.3995459877777789E-2</v>
      </c>
      <c r="AC37" s="18">
        <f>G$33/'Fixed Data'!$E$13*'Fixed Data'!AF43</f>
        <v>-4.3995459877777789E-2</v>
      </c>
      <c r="AD37" s="18">
        <f>G$33/'Fixed Data'!$E$13*'Fixed Data'!AG43</f>
        <v>-4.3995459877777789E-2</v>
      </c>
      <c r="AE37" s="18">
        <f>G$33/'Fixed Data'!$E$13*'Fixed Data'!AH43</f>
        <v>-4.3995459877777789E-2</v>
      </c>
      <c r="AF37" s="18">
        <f>G$33/'Fixed Data'!$E$13*'Fixed Data'!AI43</f>
        <v>-4.3995459877777789E-2</v>
      </c>
      <c r="AG37" s="18">
        <f>G$33/'Fixed Data'!$E$13*'Fixed Data'!AJ43</f>
        <v>-4.3995459877777789E-2</v>
      </c>
      <c r="AH37" s="18">
        <f>G$33/'Fixed Data'!$E$13*'Fixed Data'!AK43</f>
        <v>-4.3995459877777789E-2</v>
      </c>
      <c r="AI37" s="18">
        <f>G$33/'Fixed Data'!$E$13*'Fixed Data'!AL43</f>
        <v>-4.3995459877777789E-2</v>
      </c>
      <c r="AJ37" s="18">
        <f>G$33/'Fixed Data'!$E$13*'Fixed Data'!AM43</f>
        <v>-4.3995459877777789E-2</v>
      </c>
      <c r="AK37" s="18">
        <f>G$33/'Fixed Data'!$E$13*'Fixed Data'!AN43</f>
        <v>-4.3995459877777789E-2</v>
      </c>
      <c r="AL37" s="18">
        <f>G$33/'Fixed Data'!$E$13*'Fixed Data'!AO43</f>
        <v>-4.3995459877777789E-2</v>
      </c>
      <c r="AM37" s="18">
        <f>G$33/'Fixed Data'!$E$13*'Fixed Data'!AP43</f>
        <v>-4.3995459877777789E-2</v>
      </c>
      <c r="AN37" s="18">
        <f>G$33/'Fixed Data'!$E$13*'Fixed Data'!AQ43</f>
        <v>-4.3995459877777789E-2</v>
      </c>
      <c r="AO37" s="18">
        <f>G$33/'Fixed Data'!$E$13*'Fixed Data'!AR43</f>
        <v>-4.3995459877777789E-2</v>
      </c>
      <c r="AP37" s="18">
        <f>G$33/'Fixed Data'!$E$13*'Fixed Data'!AS43</f>
        <v>-4.3995459877777789E-2</v>
      </c>
      <c r="AQ37" s="18">
        <f>G$33/'Fixed Data'!$E$13*'Fixed Data'!AT43</f>
        <v>-4.3995459877777789E-2</v>
      </c>
      <c r="AR37" s="18">
        <f>G$33/'Fixed Data'!$E$13*'Fixed Data'!AU43</f>
        <v>-4.3995459877777789E-2</v>
      </c>
      <c r="AS37" s="18">
        <f>G$33/'Fixed Data'!$E$13*'Fixed Data'!AV43</f>
        <v>-4.3995459877777789E-2</v>
      </c>
      <c r="AT37" s="18">
        <f>G$33/'Fixed Data'!$E$13*'Fixed Data'!AW43</f>
        <v>-4.3995459877777789E-2</v>
      </c>
      <c r="AU37" s="18">
        <f>G$33/'Fixed Data'!$E$13*'Fixed Data'!AX43</f>
        <v>-4.3995459877777789E-2</v>
      </c>
      <c r="AV37" s="18">
        <f>G$33/'Fixed Data'!$E$13*'Fixed Data'!AY43</f>
        <v>-4.3995459877777789E-2</v>
      </c>
      <c r="AW37" s="18">
        <f>G$33/'Fixed Data'!$E$13*'Fixed Data'!AZ43</f>
        <v>-4.3995459877777789E-2</v>
      </c>
      <c r="AX37" s="18">
        <f>G$33/'Fixed Data'!$E$13*'Fixed Data'!BA43</f>
        <v>-4.3995459877777789E-2</v>
      </c>
      <c r="AY37" s="18">
        <f>G$33/'Fixed Data'!$E$13*'Fixed Data'!BB43</f>
        <v>-4.3995459877777789E-2</v>
      </c>
      <c r="AZ37" s="18">
        <f>G$33/'Fixed Data'!$E$13*'Fixed Data'!BC43</f>
        <v>-4.3995459877777789E-2</v>
      </c>
      <c r="BA37" s="18"/>
      <c r="BB37" s="18"/>
      <c r="BC37" s="18"/>
      <c r="BD37" s="18"/>
      <c r="BE37" s="18"/>
      <c r="BF37" s="18"/>
      <c r="BG37" s="18"/>
      <c r="BH37" s="18"/>
      <c r="BI37" s="18"/>
      <c r="BJ37" s="18"/>
      <c r="BK37" s="18"/>
      <c r="BL37" s="18"/>
    </row>
    <row r="38" spans="1:64" ht="16.5" hidden="1" customHeight="1" outlineLevel="1">
      <c r="A38" s="322"/>
      <c r="B38" s="1" t="s">
        <v>341</v>
      </c>
      <c r="C38" s="1" t="s">
        <v>342</v>
      </c>
      <c r="D38" s="1" t="s">
        <v>213</v>
      </c>
      <c r="F38" s="18"/>
      <c r="G38" s="18"/>
      <c r="H38" s="18"/>
      <c r="I38" s="18">
        <f>H$33/'Fixed Data'!$E$13*'Fixed Data'!L44</f>
        <v>-4.3584287355555557E-2</v>
      </c>
      <c r="J38" s="18">
        <f>H$33/'Fixed Data'!$E$13*'Fixed Data'!M44</f>
        <v>-4.3584287355555557E-2</v>
      </c>
      <c r="K38" s="18">
        <f>H$33/'Fixed Data'!$E$13*'Fixed Data'!N44</f>
        <v>-4.3584287355555557E-2</v>
      </c>
      <c r="L38" s="18">
        <f>H$33/'Fixed Data'!$E$13*'Fixed Data'!O44</f>
        <v>-4.3584287355555557E-2</v>
      </c>
      <c r="M38" s="18">
        <f>H$33/'Fixed Data'!$E$13*'Fixed Data'!P44</f>
        <v>-4.3584287355555557E-2</v>
      </c>
      <c r="N38" s="18">
        <f>H$33/'Fixed Data'!$E$13*'Fixed Data'!Q44</f>
        <v>-4.3584287355555557E-2</v>
      </c>
      <c r="O38" s="18">
        <f>H$33/'Fixed Data'!$E$13*'Fixed Data'!R44</f>
        <v>-4.3584287355555557E-2</v>
      </c>
      <c r="P38" s="18">
        <f>H$33/'Fixed Data'!$E$13*'Fixed Data'!S44</f>
        <v>-4.3584287355555557E-2</v>
      </c>
      <c r="Q38" s="18">
        <f>H$33/'Fixed Data'!$E$13*'Fixed Data'!T44</f>
        <v>-4.3584287355555557E-2</v>
      </c>
      <c r="R38" s="18">
        <f>H$33/'Fixed Data'!$E$13*'Fixed Data'!U44</f>
        <v>-4.3584287355555557E-2</v>
      </c>
      <c r="S38" s="18">
        <f>H$33/'Fixed Data'!$E$13*'Fixed Data'!V44</f>
        <v>-4.3584287355555557E-2</v>
      </c>
      <c r="T38" s="18">
        <f>H$33/'Fixed Data'!$E$13*'Fixed Data'!W44</f>
        <v>-4.3584287355555557E-2</v>
      </c>
      <c r="U38" s="18">
        <f>H$33/'Fixed Data'!$E$13*'Fixed Data'!X44</f>
        <v>-4.3584287355555557E-2</v>
      </c>
      <c r="V38" s="18">
        <f>H$33/'Fixed Data'!$E$13*'Fixed Data'!Y44</f>
        <v>-4.3584287355555557E-2</v>
      </c>
      <c r="W38" s="18">
        <f>H$33/'Fixed Data'!$E$13*'Fixed Data'!Z44</f>
        <v>-4.3584287355555557E-2</v>
      </c>
      <c r="X38" s="18">
        <f>H$33/'Fixed Data'!$E$13*'Fixed Data'!AA44</f>
        <v>-4.3584287355555557E-2</v>
      </c>
      <c r="Y38" s="18">
        <f>H$33/'Fixed Data'!$E$13*'Fixed Data'!AB44</f>
        <v>-4.3584287355555557E-2</v>
      </c>
      <c r="Z38" s="18">
        <f>H$33/'Fixed Data'!$E$13*'Fixed Data'!AC44</f>
        <v>-4.3584287355555557E-2</v>
      </c>
      <c r="AA38" s="18">
        <f>H$33/'Fixed Data'!$E$13*'Fixed Data'!AD44</f>
        <v>-4.3584287355555557E-2</v>
      </c>
      <c r="AB38" s="18">
        <f>H$33/'Fixed Data'!$E$13*'Fixed Data'!AE44</f>
        <v>-4.3584287355555557E-2</v>
      </c>
      <c r="AC38" s="18">
        <f>H$33/'Fixed Data'!$E$13*'Fixed Data'!AF44</f>
        <v>-4.3584287355555557E-2</v>
      </c>
      <c r="AD38" s="18">
        <f>H$33/'Fixed Data'!$E$13*'Fixed Data'!AG44</f>
        <v>-4.3584287355555557E-2</v>
      </c>
      <c r="AE38" s="18">
        <f>H$33/'Fixed Data'!$E$13*'Fixed Data'!AH44</f>
        <v>-4.3584287355555557E-2</v>
      </c>
      <c r="AF38" s="18">
        <f>H$33/'Fixed Data'!$E$13*'Fixed Data'!AI44</f>
        <v>-4.3584287355555557E-2</v>
      </c>
      <c r="AG38" s="18">
        <f>H$33/'Fixed Data'!$E$13*'Fixed Data'!AJ44</f>
        <v>-4.3584287355555557E-2</v>
      </c>
      <c r="AH38" s="18">
        <f>H$33/'Fixed Data'!$E$13*'Fixed Data'!AK44</f>
        <v>-4.3584287355555557E-2</v>
      </c>
      <c r="AI38" s="18">
        <f>H$33/'Fixed Data'!$E$13*'Fixed Data'!AL44</f>
        <v>-4.3584287355555557E-2</v>
      </c>
      <c r="AJ38" s="18">
        <f>H$33/'Fixed Data'!$E$13*'Fixed Data'!AM44</f>
        <v>-4.3584287355555557E-2</v>
      </c>
      <c r="AK38" s="18">
        <f>H$33/'Fixed Data'!$E$13*'Fixed Data'!AN44</f>
        <v>-4.3584287355555557E-2</v>
      </c>
      <c r="AL38" s="18">
        <f>H$33/'Fixed Data'!$E$13*'Fixed Data'!AO44</f>
        <v>-4.3584287355555557E-2</v>
      </c>
      <c r="AM38" s="18">
        <f>H$33/'Fixed Data'!$E$13*'Fixed Data'!AP44</f>
        <v>-4.3584287355555557E-2</v>
      </c>
      <c r="AN38" s="18">
        <f>H$33/'Fixed Data'!$E$13*'Fixed Data'!AQ44</f>
        <v>-4.3584287355555557E-2</v>
      </c>
      <c r="AO38" s="18">
        <f>H$33/'Fixed Data'!$E$13*'Fixed Data'!AR44</f>
        <v>-4.3584287355555557E-2</v>
      </c>
      <c r="AP38" s="18">
        <f>H$33/'Fixed Data'!$E$13*'Fixed Data'!AS44</f>
        <v>-4.3584287355555557E-2</v>
      </c>
      <c r="AQ38" s="18">
        <f>H$33/'Fixed Data'!$E$13*'Fixed Data'!AT44</f>
        <v>-4.3584287355555557E-2</v>
      </c>
      <c r="AR38" s="18">
        <f>H$33/'Fixed Data'!$E$13*'Fixed Data'!AU44</f>
        <v>-4.3584287355555557E-2</v>
      </c>
      <c r="AS38" s="18">
        <f>H$33/'Fixed Data'!$E$13*'Fixed Data'!AV44</f>
        <v>-4.3584287355555557E-2</v>
      </c>
      <c r="AT38" s="18">
        <f>H$33/'Fixed Data'!$E$13*'Fixed Data'!AW44</f>
        <v>-4.3584287355555557E-2</v>
      </c>
      <c r="AU38" s="18">
        <f>H$33/'Fixed Data'!$E$13*'Fixed Data'!AX44</f>
        <v>-4.3584287355555557E-2</v>
      </c>
      <c r="AV38" s="18">
        <f>H$33/'Fixed Data'!$E$13*'Fixed Data'!AY44</f>
        <v>-4.3584287355555557E-2</v>
      </c>
      <c r="AW38" s="18">
        <f>H$33/'Fixed Data'!$E$13*'Fixed Data'!AZ44</f>
        <v>-4.3584287355555557E-2</v>
      </c>
      <c r="AX38" s="18">
        <f>H$33/'Fixed Data'!$E$13*'Fixed Data'!BA44</f>
        <v>-4.3584287355555557E-2</v>
      </c>
      <c r="AY38" s="18">
        <f>H$33/'Fixed Data'!$E$13*'Fixed Data'!BB44</f>
        <v>-4.3584287355555557E-2</v>
      </c>
      <c r="AZ38" s="18">
        <f>H$33/'Fixed Data'!$E$13*'Fixed Data'!BC44</f>
        <v>-4.3584287355555557E-2</v>
      </c>
      <c r="BA38" s="18">
        <f>H$33/'Fixed Data'!$E$13*'Fixed Data'!BD44</f>
        <v>-4.3584287355555557E-2</v>
      </c>
      <c r="BB38" s="18"/>
      <c r="BC38" s="18"/>
      <c r="BD38" s="18"/>
      <c r="BE38" s="18"/>
      <c r="BF38" s="18"/>
      <c r="BG38" s="18"/>
      <c r="BH38" s="18"/>
      <c r="BI38" s="18"/>
      <c r="BJ38" s="18"/>
      <c r="BK38" s="18"/>
      <c r="BL38" s="18"/>
    </row>
    <row r="39" spans="1:64" ht="16.5" hidden="1" customHeight="1" outlineLevel="1">
      <c r="A39" s="322"/>
      <c r="B39" s="1" t="s">
        <v>343</v>
      </c>
      <c r="C39" s="1" t="s">
        <v>344</v>
      </c>
      <c r="D39" s="1" t="s">
        <v>213</v>
      </c>
      <c r="F39" s="18"/>
      <c r="G39" s="18"/>
      <c r="H39" s="18"/>
      <c r="I39" s="18"/>
      <c r="J39" s="18">
        <f>I$33/'Fixed Data'!$E$13*'Fixed Data'!M45</f>
        <v>-4.3584287355555557E-2</v>
      </c>
      <c r="K39" s="18">
        <f>I$33/'Fixed Data'!$E$13*'Fixed Data'!N45</f>
        <v>-4.3584287355555557E-2</v>
      </c>
      <c r="L39" s="18">
        <f>I$33/'Fixed Data'!$E$13*'Fixed Data'!O45</f>
        <v>-4.3584287355555557E-2</v>
      </c>
      <c r="M39" s="18">
        <f>I$33/'Fixed Data'!$E$13*'Fixed Data'!P45</f>
        <v>-4.3584287355555557E-2</v>
      </c>
      <c r="N39" s="18">
        <f>I$33/'Fixed Data'!$E$13*'Fixed Data'!Q45</f>
        <v>-4.3584287355555557E-2</v>
      </c>
      <c r="O39" s="18">
        <f>I$33/'Fixed Data'!$E$13*'Fixed Data'!R45</f>
        <v>-4.3584287355555557E-2</v>
      </c>
      <c r="P39" s="18">
        <f>I$33/'Fixed Data'!$E$13*'Fixed Data'!S45</f>
        <v>-4.3584287355555557E-2</v>
      </c>
      <c r="Q39" s="18">
        <f>I$33/'Fixed Data'!$E$13*'Fixed Data'!T45</f>
        <v>-4.3584287355555557E-2</v>
      </c>
      <c r="R39" s="18">
        <f>I$33/'Fixed Data'!$E$13*'Fixed Data'!U45</f>
        <v>-4.3584287355555557E-2</v>
      </c>
      <c r="S39" s="18">
        <f>I$33/'Fixed Data'!$E$13*'Fixed Data'!V45</f>
        <v>-4.3584287355555557E-2</v>
      </c>
      <c r="T39" s="18">
        <f>I$33/'Fixed Data'!$E$13*'Fixed Data'!W45</f>
        <v>-4.3584287355555557E-2</v>
      </c>
      <c r="U39" s="18">
        <f>I$33/'Fixed Data'!$E$13*'Fixed Data'!X45</f>
        <v>-4.3584287355555557E-2</v>
      </c>
      <c r="V39" s="18">
        <f>I$33/'Fixed Data'!$E$13*'Fixed Data'!Y45</f>
        <v>-4.3584287355555557E-2</v>
      </c>
      <c r="W39" s="18">
        <f>I$33/'Fixed Data'!$E$13*'Fixed Data'!Z45</f>
        <v>-4.3584287355555557E-2</v>
      </c>
      <c r="X39" s="18">
        <f>I$33/'Fixed Data'!$E$13*'Fixed Data'!AA45</f>
        <v>-4.3584287355555557E-2</v>
      </c>
      <c r="Y39" s="18">
        <f>I$33/'Fixed Data'!$E$13*'Fixed Data'!AB45</f>
        <v>-4.3584287355555557E-2</v>
      </c>
      <c r="Z39" s="18">
        <f>I$33/'Fixed Data'!$E$13*'Fixed Data'!AC45</f>
        <v>-4.3584287355555557E-2</v>
      </c>
      <c r="AA39" s="18">
        <f>I$33/'Fixed Data'!$E$13*'Fixed Data'!AD45</f>
        <v>-4.3584287355555557E-2</v>
      </c>
      <c r="AB39" s="18">
        <f>I$33/'Fixed Data'!$E$13*'Fixed Data'!AE45</f>
        <v>-4.3584287355555557E-2</v>
      </c>
      <c r="AC39" s="18">
        <f>I$33/'Fixed Data'!$E$13*'Fixed Data'!AF45</f>
        <v>-4.3584287355555557E-2</v>
      </c>
      <c r="AD39" s="18">
        <f>I$33/'Fixed Data'!$E$13*'Fixed Data'!AG45</f>
        <v>-4.3584287355555557E-2</v>
      </c>
      <c r="AE39" s="18">
        <f>I$33/'Fixed Data'!$E$13*'Fixed Data'!AH45</f>
        <v>-4.3584287355555557E-2</v>
      </c>
      <c r="AF39" s="18">
        <f>I$33/'Fixed Data'!$E$13*'Fixed Data'!AI45</f>
        <v>-4.3584287355555557E-2</v>
      </c>
      <c r="AG39" s="18">
        <f>I$33/'Fixed Data'!$E$13*'Fixed Data'!AJ45</f>
        <v>-4.3584287355555557E-2</v>
      </c>
      <c r="AH39" s="18">
        <f>I$33/'Fixed Data'!$E$13*'Fixed Data'!AK45</f>
        <v>-4.3584287355555557E-2</v>
      </c>
      <c r="AI39" s="18">
        <f>I$33/'Fixed Data'!$E$13*'Fixed Data'!AL45</f>
        <v>-4.3584287355555557E-2</v>
      </c>
      <c r="AJ39" s="18">
        <f>I$33/'Fixed Data'!$E$13*'Fixed Data'!AM45</f>
        <v>-4.3584287355555557E-2</v>
      </c>
      <c r="AK39" s="18">
        <f>I$33/'Fixed Data'!$E$13*'Fixed Data'!AN45</f>
        <v>-4.3584287355555557E-2</v>
      </c>
      <c r="AL39" s="18">
        <f>I$33/'Fixed Data'!$E$13*'Fixed Data'!AO45</f>
        <v>-4.3584287355555557E-2</v>
      </c>
      <c r="AM39" s="18">
        <f>I$33/'Fixed Data'!$E$13*'Fixed Data'!AP45</f>
        <v>-4.3584287355555557E-2</v>
      </c>
      <c r="AN39" s="18">
        <f>I$33/'Fixed Data'!$E$13*'Fixed Data'!AQ45</f>
        <v>-4.3584287355555557E-2</v>
      </c>
      <c r="AO39" s="18">
        <f>I$33/'Fixed Data'!$E$13*'Fixed Data'!AR45</f>
        <v>-4.3584287355555557E-2</v>
      </c>
      <c r="AP39" s="18">
        <f>I$33/'Fixed Data'!$E$13*'Fixed Data'!AS45</f>
        <v>-4.3584287355555557E-2</v>
      </c>
      <c r="AQ39" s="18">
        <f>I$33/'Fixed Data'!$E$13*'Fixed Data'!AT45</f>
        <v>-4.3584287355555557E-2</v>
      </c>
      <c r="AR39" s="18">
        <f>I$33/'Fixed Data'!$E$13*'Fixed Data'!AU45</f>
        <v>-4.3584287355555557E-2</v>
      </c>
      <c r="AS39" s="18">
        <f>I$33/'Fixed Data'!$E$13*'Fixed Data'!AV45</f>
        <v>-4.3584287355555557E-2</v>
      </c>
      <c r="AT39" s="18">
        <f>I$33/'Fixed Data'!$E$13*'Fixed Data'!AW45</f>
        <v>-4.3584287355555557E-2</v>
      </c>
      <c r="AU39" s="18">
        <f>I$33/'Fixed Data'!$E$13*'Fixed Data'!AX45</f>
        <v>-4.3584287355555557E-2</v>
      </c>
      <c r="AV39" s="18">
        <f>I$33/'Fixed Data'!$E$13*'Fixed Data'!AY45</f>
        <v>-4.3584287355555557E-2</v>
      </c>
      <c r="AW39" s="18">
        <f>I$33/'Fixed Data'!$E$13*'Fixed Data'!AZ45</f>
        <v>-4.3584287355555557E-2</v>
      </c>
      <c r="AX39" s="18">
        <f>I$33/'Fixed Data'!$E$13*'Fixed Data'!BA45</f>
        <v>-4.3584287355555557E-2</v>
      </c>
      <c r="AY39" s="18">
        <f>I$33/'Fixed Data'!$E$13*'Fixed Data'!BB45</f>
        <v>-4.3584287355555557E-2</v>
      </c>
      <c r="AZ39" s="18">
        <f>I$33/'Fixed Data'!$E$13*'Fixed Data'!BC45</f>
        <v>-4.3584287355555557E-2</v>
      </c>
      <c r="BA39" s="18">
        <f>I$33/'Fixed Data'!$E$13*'Fixed Data'!BD45</f>
        <v>-4.3584287355555557E-2</v>
      </c>
      <c r="BB39" s="18">
        <f>I$33/'Fixed Data'!$E$13*'Fixed Data'!BE45</f>
        <v>-4.3584287355555557E-2</v>
      </c>
      <c r="BC39" s="18"/>
      <c r="BD39" s="18"/>
      <c r="BE39" s="18"/>
      <c r="BF39" s="18"/>
      <c r="BG39" s="18"/>
      <c r="BH39" s="18"/>
      <c r="BI39" s="18"/>
      <c r="BJ39" s="18"/>
      <c r="BK39" s="18"/>
      <c r="BL39" s="18"/>
    </row>
    <row r="40" spans="1:64" ht="16.5" hidden="1" customHeight="1" outlineLevel="1">
      <c r="A40" s="322"/>
      <c r="B40" s="1" t="s">
        <v>345</v>
      </c>
      <c r="C40" s="1" t="s">
        <v>346</v>
      </c>
      <c r="D40" s="1" t="s">
        <v>213</v>
      </c>
      <c r="F40" s="18"/>
      <c r="G40" s="18"/>
      <c r="H40" s="18"/>
      <c r="I40" s="18"/>
      <c r="J40" s="18"/>
      <c r="K40" s="18">
        <f>J$33/'Fixed Data'!$E$13*'Fixed Data'!N46</f>
        <v>0</v>
      </c>
      <c r="L40" s="18">
        <f>J$33/'Fixed Data'!$E$13*'Fixed Data'!O46</f>
        <v>0</v>
      </c>
      <c r="M40" s="18">
        <f>J$33/'Fixed Data'!$E$13*'Fixed Data'!P46</f>
        <v>0</v>
      </c>
      <c r="N40" s="18">
        <f>J$33/'Fixed Data'!$E$13*'Fixed Data'!Q46</f>
        <v>0</v>
      </c>
      <c r="O40" s="18">
        <f>J$33/'Fixed Data'!$E$13*'Fixed Data'!R46</f>
        <v>0</v>
      </c>
      <c r="P40" s="18">
        <f>J$33/'Fixed Data'!$E$13*'Fixed Data'!S46</f>
        <v>0</v>
      </c>
      <c r="Q40" s="18">
        <f>J$33/'Fixed Data'!$E$13*'Fixed Data'!T46</f>
        <v>0</v>
      </c>
      <c r="R40" s="18">
        <f>J$33/'Fixed Data'!$E$13*'Fixed Data'!U46</f>
        <v>0</v>
      </c>
      <c r="S40" s="18">
        <f>J$33/'Fixed Data'!$E$13*'Fixed Data'!V46</f>
        <v>0</v>
      </c>
      <c r="T40" s="18">
        <f>J$33/'Fixed Data'!$E$13*'Fixed Data'!W46</f>
        <v>0</v>
      </c>
      <c r="U40" s="18">
        <f>J$33/'Fixed Data'!$E$13*'Fixed Data'!X46</f>
        <v>0</v>
      </c>
      <c r="V40" s="18">
        <f>J$33/'Fixed Data'!$E$13*'Fixed Data'!Y46</f>
        <v>0</v>
      </c>
      <c r="W40" s="18">
        <f>J$33/'Fixed Data'!$E$13*'Fixed Data'!Z46</f>
        <v>0</v>
      </c>
      <c r="X40" s="18">
        <f>J$33/'Fixed Data'!$E$13*'Fixed Data'!AA46</f>
        <v>0</v>
      </c>
      <c r="Y40" s="18">
        <f>J$33/'Fixed Data'!$E$13*'Fixed Data'!AB46</f>
        <v>0</v>
      </c>
      <c r="Z40" s="18">
        <f>J$33/'Fixed Data'!$E$13*'Fixed Data'!AC46</f>
        <v>0</v>
      </c>
      <c r="AA40" s="18">
        <f>J$33/'Fixed Data'!$E$13*'Fixed Data'!AD46</f>
        <v>0</v>
      </c>
      <c r="AB40" s="18">
        <f>J$33/'Fixed Data'!$E$13*'Fixed Data'!AE46</f>
        <v>0</v>
      </c>
      <c r="AC40" s="18">
        <f>J$33/'Fixed Data'!$E$13*'Fixed Data'!AF46</f>
        <v>0</v>
      </c>
      <c r="AD40" s="18">
        <f>J$33/'Fixed Data'!$E$13*'Fixed Data'!AG46</f>
        <v>0</v>
      </c>
      <c r="AE40" s="18">
        <f>J$33/'Fixed Data'!$E$13*'Fixed Data'!AH46</f>
        <v>0</v>
      </c>
      <c r="AF40" s="18">
        <f>J$33/'Fixed Data'!$E$13*'Fixed Data'!AI46</f>
        <v>0</v>
      </c>
      <c r="AG40" s="18">
        <f>J$33/'Fixed Data'!$E$13*'Fixed Data'!AJ46</f>
        <v>0</v>
      </c>
      <c r="AH40" s="18">
        <f>J$33/'Fixed Data'!$E$13*'Fixed Data'!AK46</f>
        <v>0</v>
      </c>
      <c r="AI40" s="18">
        <f>J$33/'Fixed Data'!$E$13*'Fixed Data'!AL46</f>
        <v>0</v>
      </c>
      <c r="AJ40" s="18">
        <f>J$33/'Fixed Data'!$E$13*'Fixed Data'!AM46</f>
        <v>0</v>
      </c>
      <c r="AK40" s="18">
        <f>J$33/'Fixed Data'!$E$13*'Fixed Data'!AN46</f>
        <v>0</v>
      </c>
      <c r="AL40" s="18">
        <f>J$33/'Fixed Data'!$E$13*'Fixed Data'!AO46</f>
        <v>0</v>
      </c>
      <c r="AM40" s="18">
        <f>J$33/'Fixed Data'!$E$13*'Fixed Data'!AP46</f>
        <v>0</v>
      </c>
      <c r="AN40" s="18">
        <f>J$33/'Fixed Data'!$E$13*'Fixed Data'!AQ46</f>
        <v>0</v>
      </c>
      <c r="AO40" s="18">
        <f>J$33/'Fixed Data'!$E$13*'Fixed Data'!AR46</f>
        <v>0</v>
      </c>
      <c r="AP40" s="18">
        <f>J$33/'Fixed Data'!$E$13*'Fixed Data'!AS46</f>
        <v>0</v>
      </c>
      <c r="AQ40" s="18">
        <f>J$33/'Fixed Data'!$E$13*'Fixed Data'!AT46</f>
        <v>0</v>
      </c>
      <c r="AR40" s="18">
        <f>J$33/'Fixed Data'!$E$13*'Fixed Data'!AU46</f>
        <v>0</v>
      </c>
      <c r="AS40" s="18">
        <f>J$33/'Fixed Data'!$E$13*'Fixed Data'!AV46</f>
        <v>0</v>
      </c>
      <c r="AT40" s="18">
        <f>J$33/'Fixed Data'!$E$13*'Fixed Data'!AW46</f>
        <v>0</v>
      </c>
      <c r="AU40" s="18">
        <f>J$33/'Fixed Data'!$E$13*'Fixed Data'!AX46</f>
        <v>0</v>
      </c>
      <c r="AV40" s="18">
        <f>J$33/'Fixed Data'!$E$13*'Fixed Data'!AY46</f>
        <v>0</v>
      </c>
      <c r="AW40" s="18">
        <f>J$33/'Fixed Data'!$E$13*'Fixed Data'!AZ46</f>
        <v>0</v>
      </c>
      <c r="AX40" s="18">
        <f>J$33/'Fixed Data'!$E$13*'Fixed Data'!BA46</f>
        <v>0</v>
      </c>
      <c r="AY40" s="18">
        <f>J$33/'Fixed Data'!$E$13*'Fixed Data'!BB46</f>
        <v>0</v>
      </c>
      <c r="AZ40" s="18">
        <f>J$33/'Fixed Data'!$E$13*'Fixed Data'!BC46</f>
        <v>0</v>
      </c>
      <c r="BA40" s="18">
        <f>J$33/'Fixed Data'!$E$13*'Fixed Data'!BD46</f>
        <v>0</v>
      </c>
      <c r="BB40" s="18">
        <f>J$33/'Fixed Data'!$E$13*'Fixed Data'!BE46</f>
        <v>0</v>
      </c>
      <c r="BC40" s="18">
        <f>J$33/'Fixed Data'!$E$13*'Fixed Data'!BF46</f>
        <v>0</v>
      </c>
      <c r="BD40" s="18"/>
      <c r="BE40" s="18"/>
      <c r="BF40" s="18"/>
      <c r="BG40" s="18"/>
      <c r="BH40" s="18"/>
      <c r="BI40" s="18"/>
      <c r="BJ40" s="18"/>
      <c r="BK40" s="18"/>
      <c r="BL40" s="18"/>
    </row>
    <row r="41" spans="1:64" ht="16.5" hidden="1" customHeight="1" outlineLevel="1">
      <c r="A41" s="322"/>
      <c r="B41" s="1" t="s">
        <v>347</v>
      </c>
      <c r="C41" s="1" t="s">
        <v>348</v>
      </c>
      <c r="D41" s="1" t="s">
        <v>213</v>
      </c>
      <c r="F41" s="18"/>
      <c r="G41" s="18"/>
      <c r="H41" s="18"/>
      <c r="I41" s="18"/>
      <c r="J41" s="18"/>
      <c r="K41" s="18"/>
      <c r="L41" s="18">
        <f>K$33/'Fixed Data'!$E$13*'Fixed Data'!O47</f>
        <v>0</v>
      </c>
      <c r="M41" s="18">
        <f>K$33/'Fixed Data'!$E$13*'Fixed Data'!P47</f>
        <v>0</v>
      </c>
      <c r="N41" s="18">
        <f>K$33/'Fixed Data'!$E$13*'Fixed Data'!Q47</f>
        <v>0</v>
      </c>
      <c r="O41" s="18">
        <f>K$33/'Fixed Data'!$E$13*'Fixed Data'!R47</f>
        <v>0</v>
      </c>
      <c r="P41" s="18">
        <f>K$33/'Fixed Data'!$E$13*'Fixed Data'!S47</f>
        <v>0</v>
      </c>
      <c r="Q41" s="18">
        <f>K$33/'Fixed Data'!$E$13*'Fixed Data'!T47</f>
        <v>0</v>
      </c>
      <c r="R41" s="18">
        <f>K$33/'Fixed Data'!$E$13*'Fixed Data'!U47</f>
        <v>0</v>
      </c>
      <c r="S41" s="18">
        <f>K$33/'Fixed Data'!$E$13*'Fixed Data'!V47</f>
        <v>0</v>
      </c>
      <c r="T41" s="18">
        <f>K$33/'Fixed Data'!$E$13*'Fixed Data'!W47</f>
        <v>0</v>
      </c>
      <c r="U41" s="18">
        <f>K$33/'Fixed Data'!$E$13*'Fixed Data'!X47</f>
        <v>0</v>
      </c>
      <c r="V41" s="18">
        <f>K$33/'Fixed Data'!$E$13*'Fixed Data'!Y47</f>
        <v>0</v>
      </c>
      <c r="W41" s="18">
        <f>K$33/'Fixed Data'!$E$13*'Fixed Data'!Z47</f>
        <v>0</v>
      </c>
      <c r="X41" s="18">
        <f>K$33/'Fixed Data'!$E$13*'Fixed Data'!AA47</f>
        <v>0</v>
      </c>
      <c r="Y41" s="18">
        <f>K$33/'Fixed Data'!$E$13*'Fixed Data'!AB47</f>
        <v>0</v>
      </c>
      <c r="Z41" s="18">
        <f>K$33/'Fixed Data'!$E$13*'Fixed Data'!AC47</f>
        <v>0</v>
      </c>
      <c r="AA41" s="18">
        <f>K$33/'Fixed Data'!$E$13*'Fixed Data'!AD47</f>
        <v>0</v>
      </c>
      <c r="AB41" s="18">
        <f>K$33/'Fixed Data'!$E$13*'Fixed Data'!AE47</f>
        <v>0</v>
      </c>
      <c r="AC41" s="18">
        <f>K$33/'Fixed Data'!$E$13*'Fixed Data'!AF47</f>
        <v>0</v>
      </c>
      <c r="AD41" s="18">
        <f>K$33/'Fixed Data'!$E$13*'Fixed Data'!AG47</f>
        <v>0</v>
      </c>
      <c r="AE41" s="18">
        <f>K$33/'Fixed Data'!$E$13*'Fixed Data'!AH47</f>
        <v>0</v>
      </c>
      <c r="AF41" s="18">
        <f>K$33/'Fixed Data'!$E$13*'Fixed Data'!AI47</f>
        <v>0</v>
      </c>
      <c r="AG41" s="18">
        <f>K$33/'Fixed Data'!$E$13*'Fixed Data'!AJ47</f>
        <v>0</v>
      </c>
      <c r="AH41" s="18">
        <f>K$33/'Fixed Data'!$E$13*'Fixed Data'!AK47</f>
        <v>0</v>
      </c>
      <c r="AI41" s="18">
        <f>K$33/'Fixed Data'!$E$13*'Fixed Data'!AL47</f>
        <v>0</v>
      </c>
      <c r="AJ41" s="18">
        <f>K$33/'Fixed Data'!$E$13*'Fixed Data'!AM47</f>
        <v>0</v>
      </c>
      <c r="AK41" s="18">
        <f>K$33/'Fixed Data'!$E$13*'Fixed Data'!AN47</f>
        <v>0</v>
      </c>
      <c r="AL41" s="18">
        <f>K$33/'Fixed Data'!$E$13*'Fixed Data'!AO47</f>
        <v>0</v>
      </c>
      <c r="AM41" s="18">
        <f>K$33/'Fixed Data'!$E$13*'Fixed Data'!AP47</f>
        <v>0</v>
      </c>
      <c r="AN41" s="18">
        <f>K$33/'Fixed Data'!$E$13*'Fixed Data'!AQ47</f>
        <v>0</v>
      </c>
      <c r="AO41" s="18">
        <f>K$33/'Fixed Data'!$E$13*'Fixed Data'!AR47</f>
        <v>0</v>
      </c>
      <c r="AP41" s="18">
        <f>K$33/'Fixed Data'!$E$13*'Fixed Data'!AS47</f>
        <v>0</v>
      </c>
      <c r="AQ41" s="18">
        <f>K$33/'Fixed Data'!$E$13*'Fixed Data'!AT47</f>
        <v>0</v>
      </c>
      <c r="AR41" s="18">
        <f>K$33/'Fixed Data'!$E$13*'Fixed Data'!AU47</f>
        <v>0</v>
      </c>
      <c r="AS41" s="18">
        <f>K$33/'Fixed Data'!$E$13*'Fixed Data'!AV47</f>
        <v>0</v>
      </c>
      <c r="AT41" s="18">
        <f>K$33/'Fixed Data'!$E$13*'Fixed Data'!AW47</f>
        <v>0</v>
      </c>
      <c r="AU41" s="18">
        <f>K$33/'Fixed Data'!$E$13*'Fixed Data'!AX47</f>
        <v>0</v>
      </c>
      <c r="AV41" s="18">
        <f>K$33/'Fixed Data'!$E$13*'Fixed Data'!AY47</f>
        <v>0</v>
      </c>
      <c r="AW41" s="18">
        <f>K$33/'Fixed Data'!$E$13*'Fixed Data'!AZ47</f>
        <v>0</v>
      </c>
      <c r="AX41" s="18">
        <f>K$33/'Fixed Data'!$E$13*'Fixed Data'!BA47</f>
        <v>0</v>
      </c>
      <c r="AY41" s="18">
        <f>K$33/'Fixed Data'!$E$13*'Fixed Data'!BB47</f>
        <v>0</v>
      </c>
      <c r="AZ41" s="18">
        <f>K$33/'Fixed Data'!$E$13*'Fixed Data'!BC47</f>
        <v>0</v>
      </c>
      <c r="BA41" s="18">
        <f>K$33/'Fixed Data'!$E$13*'Fixed Data'!BD47</f>
        <v>0</v>
      </c>
      <c r="BB41" s="18">
        <f>K$33/'Fixed Data'!$E$13*'Fixed Data'!BE47</f>
        <v>0</v>
      </c>
      <c r="BC41" s="18">
        <f>K$33/'Fixed Data'!$E$13*'Fixed Data'!BF47</f>
        <v>0</v>
      </c>
      <c r="BD41" s="18">
        <f>K$33/'Fixed Data'!$E$13*'Fixed Data'!BG47</f>
        <v>0</v>
      </c>
      <c r="BE41" s="18"/>
      <c r="BF41" s="18"/>
      <c r="BG41" s="18"/>
      <c r="BH41" s="18"/>
      <c r="BI41" s="18"/>
      <c r="BJ41" s="18"/>
      <c r="BK41" s="18"/>
      <c r="BL41" s="18"/>
    </row>
    <row r="42" spans="1:64" ht="16.5" hidden="1" customHeight="1" outlineLevel="1">
      <c r="A42" s="322"/>
      <c r="B42" s="1" t="s">
        <v>349</v>
      </c>
      <c r="C42" s="1" t="s">
        <v>350</v>
      </c>
      <c r="D42" s="1" t="s">
        <v>213</v>
      </c>
      <c r="F42" s="18"/>
      <c r="G42" s="18"/>
      <c r="H42" s="18"/>
      <c r="I42" s="18"/>
      <c r="J42" s="18"/>
      <c r="K42" s="18"/>
      <c r="L42" s="18"/>
      <c r="M42" s="18">
        <f>L$33/'Fixed Data'!$E$13*'Fixed Data'!P48</f>
        <v>0</v>
      </c>
      <c r="N42" s="18">
        <f>L$33/'Fixed Data'!$E$13*'Fixed Data'!Q48</f>
        <v>0</v>
      </c>
      <c r="O42" s="18">
        <f>L$33/'Fixed Data'!$E$13*'Fixed Data'!R48</f>
        <v>0</v>
      </c>
      <c r="P42" s="18">
        <f>L$33/'Fixed Data'!$E$13*'Fixed Data'!S48</f>
        <v>0</v>
      </c>
      <c r="Q42" s="18">
        <f>L$33/'Fixed Data'!$E$13*'Fixed Data'!T48</f>
        <v>0</v>
      </c>
      <c r="R42" s="18">
        <f>L$33/'Fixed Data'!$E$13*'Fixed Data'!U48</f>
        <v>0</v>
      </c>
      <c r="S42" s="18">
        <f>L$33/'Fixed Data'!$E$13*'Fixed Data'!V48</f>
        <v>0</v>
      </c>
      <c r="T42" s="18">
        <f>L$33/'Fixed Data'!$E$13*'Fixed Data'!W48</f>
        <v>0</v>
      </c>
      <c r="U42" s="18">
        <f>L$33/'Fixed Data'!$E$13*'Fixed Data'!X48</f>
        <v>0</v>
      </c>
      <c r="V42" s="18">
        <f>L$33/'Fixed Data'!$E$13*'Fixed Data'!Y48</f>
        <v>0</v>
      </c>
      <c r="W42" s="18">
        <f>L$33/'Fixed Data'!$E$13*'Fixed Data'!Z48</f>
        <v>0</v>
      </c>
      <c r="X42" s="18">
        <f>L$33/'Fixed Data'!$E$13*'Fixed Data'!AA48</f>
        <v>0</v>
      </c>
      <c r="Y42" s="18">
        <f>L$33/'Fixed Data'!$E$13*'Fixed Data'!AB48</f>
        <v>0</v>
      </c>
      <c r="Z42" s="18">
        <f>L$33/'Fixed Data'!$E$13*'Fixed Data'!AC48</f>
        <v>0</v>
      </c>
      <c r="AA42" s="18">
        <f>L$33/'Fixed Data'!$E$13*'Fixed Data'!AD48</f>
        <v>0</v>
      </c>
      <c r="AB42" s="18">
        <f>L$33/'Fixed Data'!$E$13*'Fixed Data'!AE48</f>
        <v>0</v>
      </c>
      <c r="AC42" s="18">
        <f>L$33/'Fixed Data'!$E$13*'Fixed Data'!AF48</f>
        <v>0</v>
      </c>
      <c r="AD42" s="18">
        <f>L$33/'Fixed Data'!$E$13*'Fixed Data'!AG48</f>
        <v>0</v>
      </c>
      <c r="AE42" s="18">
        <f>L$33/'Fixed Data'!$E$13*'Fixed Data'!AH48</f>
        <v>0</v>
      </c>
      <c r="AF42" s="18">
        <f>L$33/'Fixed Data'!$E$13*'Fixed Data'!AI48</f>
        <v>0</v>
      </c>
      <c r="AG42" s="18">
        <f>L$33/'Fixed Data'!$E$13*'Fixed Data'!AJ48</f>
        <v>0</v>
      </c>
      <c r="AH42" s="18">
        <f>L$33/'Fixed Data'!$E$13*'Fixed Data'!AK48</f>
        <v>0</v>
      </c>
      <c r="AI42" s="18">
        <f>L$33/'Fixed Data'!$E$13*'Fixed Data'!AL48</f>
        <v>0</v>
      </c>
      <c r="AJ42" s="18">
        <f>L$33/'Fixed Data'!$E$13*'Fixed Data'!AM48</f>
        <v>0</v>
      </c>
      <c r="AK42" s="18">
        <f>L$33/'Fixed Data'!$E$13*'Fixed Data'!AN48</f>
        <v>0</v>
      </c>
      <c r="AL42" s="18">
        <f>L$33/'Fixed Data'!$E$13*'Fixed Data'!AO48</f>
        <v>0</v>
      </c>
      <c r="AM42" s="18">
        <f>L$33/'Fixed Data'!$E$13*'Fixed Data'!AP48</f>
        <v>0</v>
      </c>
      <c r="AN42" s="18">
        <f>L$33/'Fixed Data'!$E$13*'Fixed Data'!AQ48</f>
        <v>0</v>
      </c>
      <c r="AO42" s="18">
        <f>L$33/'Fixed Data'!$E$13*'Fixed Data'!AR48</f>
        <v>0</v>
      </c>
      <c r="AP42" s="18">
        <f>L$33/'Fixed Data'!$E$13*'Fixed Data'!AS48</f>
        <v>0</v>
      </c>
      <c r="AQ42" s="18">
        <f>L$33/'Fixed Data'!$E$13*'Fixed Data'!AT48</f>
        <v>0</v>
      </c>
      <c r="AR42" s="18">
        <f>L$33/'Fixed Data'!$E$13*'Fixed Data'!AU48</f>
        <v>0</v>
      </c>
      <c r="AS42" s="18">
        <f>L$33/'Fixed Data'!$E$13*'Fixed Data'!AV48</f>
        <v>0</v>
      </c>
      <c r="AT42" s="18">
        <f>L$33/'Fixed Data'!$E$13*'Fixed Data'!AW48</f>
        <v>0</v>
      </c>
      <c r="AU42" s="18">
        <f>L$33/'Fixed Data'!$E$13*'Fixed Data'!AX48</f>
        <v>0</v>
      </c>
      <c r="AV42" s="18">
        <f>L$33/'Fixed Data'!$E$13*'Fixed Data'!AY48</f>
        <v>0</v>
      </c>
      <c r="AW42" s="18">
        <f>L$33/'Fixed Data'!$E$13*'Fixed Data'!AZ48</f>
        <v>0</v>
      </c>
      <c r="AX42" s="18">
        <f>L$33/'Fixed Data'!$E$13*'Fixed Data'!BA48</f>
        <v>0</v>
      </c>
      <c r="AY42" s="18">
        <f>L$33/'Fixed Data'!$E$13*'Fixed Data'!BB48</f>
        <v>0</v>
      </c>
      <c r="AZ42" s="18">
        <f>L$33/'Fixed Data'!$E$13*'Fixed Data'!BC48</f>
        <v>0</v>
      </c>
      <c r="BA42" s="18">
        <f>L$33/'Fixed Data'!$E$13*'Fixed Data'!BD48</f>
        <v>0</v>
      </c>
      <c r="BB42" s="18">
        <f>L$33/'Fixed Data'!$E$13*'Fixed Data'!BE48</f>
        <v>0</v>
      </c>
      <c r="BC42" s="18">
        <f>L$33/'Fixed Data'!$E$13*'Fixed Data'!BF48</f>
        <v>0</v>
      </c>
      <c r="BD42" s="18">
        <f>L$33/'Fixed Data'!$E$13*'Fixed Data'!BG48</f>
        <v>0</v>
      </c>
      <c r="BE42" s="18">
        <f>L$33/'Fixed Data'!$E$13*'Fixed Data'!BH48</f>
        <v>0</v>
      </c>
      <c r="BF42" s="18"/>
      <c r="BG42" s="18"/>
      <c r="BH42" s="18"/>
      <c r="BI42" s="18"/>
      <c r="BJ42" s="18"/>
      <c r="BK42" s="18"/>
      <c r="BL42" s="18"/>
    </row>
    <row r="43" spans="1:64" ht="16.5" hidden="1" customHeight="1" outlineLevel="1">
      <c r="A43" s="322"/>
      <c r="B43" s="1" t="s">
        <v>351</v>
      </c>
      <c r="C43" s="1" t="s">
        <v>352</v>
      </c>
      <c r="D43" s="1" t="s">
        <v>213</v>
      </c>
      <c r="F43" s="18"/>
      <c r="G43" s="18"/>
      <c r="H43" s="18"/>
      <c r="I43" s="18"/>
      <c r="J43" s="18"/>
      <c r="K43" s="18"/>
      <c r="L43" s="18"/>
      <c r="M43" s="18"/>
      <c r="N43" s="18">
        <f>M$33/'Fixed Data'!$E$13*'Fixed Data'!Q49</f>
        <v>0</v>
      </c>
      <c r="O43" s="18">
        <f>M$33/'Fixed Data'!$E$13*'Fixed Data'!R49</f>
        <v>0</v>
      </c>
      <c r="P43" s="18">
        <f>M$33/'Fixed Data'!$E$13*'Fixed Data'!S49</f>
        <v>0</v>
      </c>
      <c r="Q43" s="18">
        <f>M$33/'Fixed Data'!$E$13*'Fixed Data'!T49</f>
        <v>0</v>
      </c>
      <c r="R43" s="18">
        <f>M$33/'Fixed Data'!$E$13*'Fixed Data'!U49</f>
        <v>0</v>
      </c>
      <c r="S43" s="18">
        <f>M$33/'Fixed Data'!$E$13*'Fixed Data'!V49</f>
        <v>0</v>
      </c>
      <c r="T43" s="18">
        <f>M$33/'Fixed Data'!$E$13*'Fixed Data'!W49</f>
        <v>0</v>
      </c>
      <c r="U43" s="18">
        <f>M$33/'Fixed Data'!$E$13*'Fixed Data'!X49</f>
        <v>0</v>
      </c>
      <c r="V43" s="18">
        <f>M$33/'Fixed Data'!$E$13*'Fixed Data'!Y49</f>
        <v>0</v>
      </c>
      <c r="W43" s="18">
        <f>M$33/'Fixed Data'!$E$13*'Fixed Data'!Z49</f>
        <v>0</v>
      </c>
      <c r="X43" s="18">
        <f>M$33/'Fixed Data'!$E$13*'Fixed Data'!AA49</f>
        <v>0</v>
      </c>
      <c r="Y43" s="18">
        <f>M$33/'Fixed Data'!$E$13*'Fixed Data'!AB49</f>
        <v>0</v>
      </c>
      <c r="Z43" s="18">
        <f>M$33/'Fixed Data'!$E$13*'Fixed Data'!AC49</f>
        <v>0</v>
      </c>
      <c r="AA43" s="18">
        <f>M$33/'Fixed Data'!$E$13*'Fixed Data'!AD49</f>
        <v>0</v>
      </c>
      <c r="AB43" s="18">
        <f>M$33/'Fixed Data'!$E$13*'Fixed Data'!AE49</f>
        <v>0</v>
      </c>
      <c r="AC43" s="18">
        <f>M$33/'Fixed Data'!$E$13*'Fixed Data'!AF49</f>
        <v>0</v>
      </c>
      <c r="AD43" s="18">
        <f>M$33/'Fixed Data'!$E$13*'Fixed Data'!AG49</f>
        <v>0</v>
      </c>
      <c r="AE43" s="18">
        <f>M$33/'Fixed Data'!$E$13*'Fixed Data'!AH49</f>
        <v>0</v>
      </c>
      <c r="AF43" s="18">
        <f>M$33/'Fixed Data'!$E$13*'Fixed Data'!AI49</f>
        <v>0</v>
      </c>
      <c r="AG43" s="18">
        <f>M$33/'Fixed Data'!$E$13*'Fixed Data'!AJ49</f>
        <v>0</v>
      </c>
      <c r="AH43" s="18">
        <f>M$33/'Fixed Data'!$E$13*'Fixed Data'!AK49</f>
        <v>0</v>
      </c>
      <c r="AI43" s="18">
        <f>M$33/'Fixed Data'!$E$13*'Fixed Data'!AL49</f>
        <v>0</v>
      </c>
      <c r="AJ43" s="18">
        <f>M$33/'Fixed Data'!$E$13*'Fixed Data'!AM49</f>
        <v>0</v>
      </c>
      <c r="AK43" s="18">
        <f>M$33/'Fixed Data'!$E$13*'Fixed Data'!AN49</f>
        <v>0</v>
      </c>
      <c r="AL43" s="18">
        <f>M$33/'Fixed Data'!$E$13*'Fixed Data'!AO49</f>
        <v>0</v>
      </c>
      <c r="AM43" s="18">
        <f>M$33/'Fixed Data'!$E$13*'Fixed Data'!AP49</f>
        <v>0</v>
      </c>
      <c r="AN43" s="18">
        <f>M$33/'Fixed Data'!$E$13*'Fixed Data'!AQ49</f>
        <v>0</v>
      </c>
      <c r="AO43" s="18">
        <f>M$33/'Fixed Data'!$E$13*'Fixed Data'!AR49</f>
        <v>0</v>
      </c>
      <c r="AP43" s="18">
        <f>M$33/'Fixed Data'!$E$13*'Fixed Data'!AS49</f>
        <v>0</v>
      </c>
      <c r="AQ43" s="18">
        <f>M$33/'Fixed Data'!$E$13*'Fixed Data'!AT49</f>
        <v>0</v>
      </c>
      <c r="AR43" s="18">
        <f>M$33/'Fixed Data'!$E$13*'Fixed Data'!AU49</f>
        <v>0</v>
      </c>
      <c r="AS43" s="18">
        <f>M$33/'Fixed Data'!$E$13*'Fixed Data'!AV49</f>
        <v>0</v>
      </c>
      <c r="AT43" s="18">
        <f>M$33/'Fixed Data'!$E$13*'Fixed Data'!AW49</f>
        <v>0</v>
      </c>
      <c r="AU43" s="18">
        <f>M$33/'Fixed Data'!$E$13*'Fixed Data'!AX49</f>
        <v>0</v>
      </c>
      <c r="AV43" s="18">
        <f>M$33/'Fixed Data'!$E$13*'Fixed Data'!AY49</f>
        <v>0</v>
      </c>
      <c r="AW43" s="18">
        <f>M$33/'Fixed Data'!$E$13*'Fixed Data'!AZ49</f>
        <v>0</v>
      </c>
      <c r="AX43" s="18">
        <f>M$33/'Fixed Data'!$E$13*'Fixed Data'!BA49</f>
        <v>0</v>
      </c>
      <c r="AY43" s="18">
        <f>M$33/'Fixed Data'!$E$13*'Fixed Data'!BB49</f>
        <v>0</v>
      </c>
      <c r="AZ43" s="18">
        <f>M$33/'Fixed Data'!$E$13*'Fixed Data'!BC49</f>
        <v>0</v>
      </c>
      <c r="BA43" s="18">
        <f>M$33/'Fixed Data'!$E$13*'Fixed Data'!BD49</f>
        <v>0</v>
      </c>
      <c r="BB43" s="18">
        <f>M$33/'Fixed Data'!$E$13*'Fixed Data'!BE49</f>
        <v>0</v>
      </c>
      <c r="BC43" s="18">
        <f>M$33/'Fixed Data'!$E$13*'Fixed Data'!BF49</f>
        <v>0</v>
      </c>
      <c r="BD43" s="18">
        <f>M$33/'Fixed Data'!$E$13*'Fixed Data'!BG49</f>
        <v>0</v>
      </c>
      <c r="BE43" s="18">
        <f>M$33/'Fixed Data'!$E$13*'Fixed Data'!BH49</f>
        <v>0</v>
      </c>
      <c r="BF43" s="18">
        <f>M$33/'Fixed Data'!$E$13*'Fixed Data'!BI49</f>
        <v>0</v>
      </c>
      <c r="BG43" s="18"/>
      <c r="BH43" s="18"/>
      <c r="BI43" s="18"/>
      <c r="BJ43" s="18"/>
      <c r="BK43" s="18"/>
      <c r="BL43" s="18"/>
    </row>
    <row r="44" spans="1:64" ht="16.5" hidden="1" customHeight="1" outlineLevel="1">
      <c r="A44" s="322"/>
      <c r="B44" s="1" t="s">
        <v>353</v>
      </c>
      <c r="C44" s="1" t="s">
        <v>354</v>
      </c>
      <c r="D44" s="1" t="s">
        <v>213</v>
      </c>
      <c r="F44" s="18"/>
      <c r="G44" s="18"/>
      <c r="H44" s="18"/>
      <c r="I44" s="18"/>
      <c r="J44" s="18"/>
      <c r="K44" s="18"/>
      <c r="L44" s="18"/>
      <c r="M44" s="18"/>
      <c r="N44" s="18"/>
      <c r="O44" s="18">
        <f>N$33/'Fixed Data'!$E$13*'Fixed Data'!R50</f>
        <v>0</v>
      </c>
      <c r="P44" s="18">
        <f>N$33/'Fixed Data'!$E$13*'Fixed Data'!S50</f>
        <v>0</v>
      </c>
      <c r="Q44" s="18">
        <f>N$33/'Fixed Data'!$E$13*'Fixed Data'!T50</f>
        <v>0</v>
      </c>
      <c r="R44" s="18">
        <f>N$33/'Fixed Data'!$E$13*'Fixed Data'!U50</f>
        <v>0</v>
      </c>
      <c r="S44" s="18">
        <f>N$33/'Fixed Data'!$E$13*'Fixed Data'!V50</f>
        <v>0</v>
      </c>
      <c r="T44" s="18">
        <f>N$33/'Fixed Data'!$E$13*'Fixed Data'!W50</f>
        <v>0</v>
      </c>
      <c r="U44" s="18">
        <f>N$33/'Fixed Data'!$E$13*'Fixed Data'!X50</f>
        <v>0</v>
      </c>
      <c r="V44" s="18">
        <f>N$33/'Fixed Data'!$E$13*'Fixed Data'!Y50</f>
        <v>0</v>
      </c>
      <c r="W44" s="18">
        <f>N$33/'Fixed Data'!$E$13*'Fixed Data'!Z50</f>
        <v>0</v>
      </c>
      <c r="X44" s="18">
        <f>N$33/'Fixed Data'!$E$13*'Fixed Data'!AA50</f>
        <v>0</v>
      </c>
      <c r="Y44" s="18">
        <f>N$33/'Fixed Data'!$E$13*'Fixed Data'!AB50</f>
        <v>0</v>
      </c>
      <c r="Z44" s="18">
        <f>N$33/'Fixed Data'!$E$13*'Fixed Data'!AC50</f>
        <v>0</v>
      </c>
      <c r="AA44" s="18">
        <f>N$33/'Fixed Data'!$E$13*'Fixed Data'!AD50</f>
        <v>0</v>
      </c>
      <c r="AB44" s="18">
        <f>N$33/'Fixed Data'!$E$13*'Fixed Data'!AE50</f>
        <v>0</v>
      </c>
      <c r="AC44" s="18">
        <f>N$33/'Fixed Data'!$E$13*'Fixed Data'!AF50</f>
        <v>0</v>
      </c>
      <c r="AD44" s="18">
        <f>N$33/'Fixed Data'!$E$13*'Fixed Data'!AG50</f>
        <v>0</v>
      </c>
      <c r="AE44" s="18">
        <f>N$33/'Fixed Data'!$E$13*'Fixed Data'!AH50</f>
        <v>0</v>
      </c>
      <c r="AF44" s="18">
        <f>N$33/'Fixed Data'!$E$13*'Fixed Data'!AI50</f>
        <v>0</v>
      </c>
      <c r="AG44" s="18">
        <f>N$33/'Fixed Data'!$E$13*'Fixed Data'!AJ50</f>
        <v>0</v>
      </c>
      <c r="AH44" s="18">
        <f>N$33/'Fixed Data'!$E$13*'Fixed Data'!AK50</f>
        <v>0</v>
      </c>
      <c r="AI44" s="18">
        <f>N$33/'Fixed Data'!$E$13*'Fixed Data'!AL50</f>
        <v>0</v>
      </c>
      <c r="AJ44" s="18">
        <f>N$33/'Fixed Data'!$E$13*'Fixed Data'!AM50</f>
        <v>0</v>
      </c>
      <c r="AK44" s="18">
        <f>N$33/'Fixed Data'!$E$13*'Fixed Data'!AN50</f>
        <v>0</v>
      </c>
      <c r="AL44" s="18">
        <f>N$33/'Fixed Data'!$E$13*'Fixed Data'!AO50</f>
        <v>0</v>
      </c>
      <c r="AM44" s="18">
        <f>N$33/'Fixed Data'!$E$13*'Fixed Data'!AP50</f>
        <v>0</v>
      </c>
      <c r="AN44" s="18">
        <f>N$33/'Fixed Data'!$E$13*'Fixed Data'!AQ50</f>
        <v>0</v>
      </c>
      <c r="AO44" s="18">
        <f>N$33/'Fixed Data'!$E$13*'Fixed Data'!AR50</f>
        <v>0</v>
      </c>
      <c r="AP44" s="18">
        <f>N$33/'Fixed Data'!$E$13*'Fixed Data'!AS50</f>
        <v>0</v>
      </c>
      <c r="AQ44" s="18">
        <f>N$33/'Fixed Data'!$E$13*'Fixed Data'!AT50</f>
        <v>0</v>
      </c>
      <c r="AR44" s="18">
        <f>N$33/'Fixed Data'!$E$13*'Fixed Data'!AU50</f>
        <v>0</v>
      </c>
      <c r="AS44" s="18">
        <f>N$33/'Fixed Data'!$E$13*'Fixed Data'!AV50</f>
        <v>0</v>
      </c>
      <c r="AT44" s="18">
        <f>N$33/'Fixed Data'!$E$13*'Fixed Data'!AW50</f>
        <v>0</v>
      </c>
      <c r="AU44" s="18">
        <f>N$33/'Fixed Data'!$E$13*'Fixed Data'!AX50</f>
        <v>0</v>
      </c>
      <c r="AV44" s="18">
        <f>N$33/'Fixed Data'!$E$13*'Fixed Data'!AY50</f>
        <v>0</v>
      </c>
      <c r="AW44" s="18">
        <f>N$33/'Fixed Data'!$E$13*'Fixed Data'!AZ50</f>
        <v>0</v>
      </c>
      <c r="AX44" s="18">
        <f>N$33/'Fixed Data'!$E$13*'Fixed Data'!BA50</f>
        <v>0</v>
      </c>
      <c r="AY44" s="18">
        <f>N$33/'Fixed Data'!$E$13*'Fixed Data'!BB50</f>
        <v>0</v>
      </c>
      <c r="AZ44" s="18">
        <f>N$33/'Fixed Data'!$E$13*'Fixed Data'!BC50</f>
        <v>0</v>
      </c>
      <c r="BA44" s="18">
        <f>N$33/'Fixed Data'!$E$13*'Fixed Data'!BD50</f>
        <v>0</v>
      </c>
      <c r="BB44" s="18">
        <f>N$33/'Fixed Data'!$E$13*'Fixed Data'!BE50</f>
        <v>0</v>
      </c>
      <c r="BC44" s="18">
        <f>N$33/'Fixed Data'!$E$13*'Fixed Data'!BF50</f>
        <v>0</v>
      </c>
      <c r="BD44" s="18">
        <f>N$33/'Fixed Data'!$E$13*'Fixed Data'!BG50</f>
        <v>0</v>
      </c>
      <c r="BE44" s="18">
        <f>N$33/'Fixed Data'!$E$13*'Fixed Data'!BH50</f>
        <v>0</v>
      </c>
      <c r="BF44" s="18">
        <f>N$33/'Fixed Data'!$E$13*'Fixed Data'!BI50</f>
        <v>0</v>
      </c>
      <c r="BG44" s="18">
        <f>N$33/'Fixed Data'!$E$13*'Fixed Data'!BJ50</f>
        <v>0</v>
      </c>
      <c r="BH44" s="18"/>
      <c r="BI44" s="18"/>
      <c r="BJ44" s="18"/>
      <c r="BK44" s="18"/>
      <c r="BL44" s="18"/>
    </row>
    <row r="45" spans="1:64" ht="16.5" hidden="1" customHeight="1" outlineLevel="1">
      <c r="A45" s="322"/>
      <c r="B45" s="1" t="s">
        <v>355</v>
      </c>
      <c r="C45" s="1" t="s">
        <v>356</v>
      </c>
      <c r="D45" s="1" t="s">
        <v>213</v>
      </c>
      <c r="F45" s="18"/>
      <c r="G45" s="18"/>
      <c r="H45" s="18"/>
      <c r="I45" s="18"/>
      <c r="J45" s="18"/>
      <c r="K45" s="18"/>
      <c r="L45" s="18"/>
      <c r="M45" s="18"/>
      <c r="N45" s="18"/>
      <c r="O45" s="18"/>
      <c r="P45" s="18">
        <f>O$33/'Fixed Data'!$E$13*'Fixed Data'!S51</f>
        <v>0</v>
      </c>
      <c r="Q45" s="18">
        <f>O$33/'Fixed Data'!$E$13*'Fixed Data'!T51</f>
        <v>0</v>
      </c>
      <c r="R45" s="18">
        <f>O$33/'Fixed Data'!$E$13*'Fixed Data'!U51</f>
        <v>0</v>
      </c>
      <c r="S45" s="18">
        <f>O$33/'Fixed Data'!$E$13*'Fixed Data'!V51</f>
        <v>0</v>
      </c>
      <c r="T45" s="18">
        <f>O$33/'Fixed Data'!$E$13*'Fixed Data'!W51</f>
        <v>0</v>
      </c>
      <c r="U45" s="18">
        <f>O$33/'Fixed Data'!$E$13*'Fixed Data'!X51</f>
        <v>0</v>
      </c>
      <c r="V45" s="18">
        <f>O$33/'Fixed Data'!$E$13*'Fixed Data'!Y51</f>
        <v>0</v>
      </c>
      <c r="W45" s="18">
        <f>O$33/'Fixed Data'!$E$13*'Fixed Data'!Z51</f>
        <v>0</v>
      </c>
      <c r="X45" s="18">
        <f>O$33/'Fixed Data'!$E$13*'Fixed Data'!AA51</f>
        <v>0</v>
      </c>
      <c r="Y45" s="18">
        <f>O$33/'Fixed Data'!$E$13*'Fixed Data'!AB51</f>
        <v>0</v>
      </c>
      <c r="Z45" s="18">
        <f>O$33/'Fixed Data'!$E$13*'Fixed Data'!AC51</f>
        <v>0</v>
      </c>
      <c r="AA45" s="18">
        <f>O$33/'Fixed Data'!$E$13*'Fixed Data'!AD51</f>
        <v>0</v>
      </c>
      <c r="AB45" s="18">
        <f>O$33/'Fixed Data'!$E$13*'Fixed Data'!AE51</f>
        <v>0</v>
      </c>
      <c r="AC45" s="18">
        <f>O$33/'Fixed Data'!$E$13*'Fixed Data'!AF51</f>
        <v>0</v>
      </c>
      <c r="AD45" s="18">
        <f>O$33/'Fixed Data'!$E$13*'Fixed Data'!AG51</f>
        <v>0</v>
      </c>
      <c r="AE45" s="18">
        <f>O$33/'Fixed Data'!$E$13*'Fixed Data'!AH51</f>
        <v>0</v>
      </c>
      <c r="AF45" s="18">
        <f>O$33/'Fixed Data'!$E$13*'Fixed Data'!AI51</f>
        <v>0</v>
      </c>
      <c r="AG45" s="18">
        <f>O$33/'Fixed Data'!$E$13*'Fixed Data'!AJ51</f>
        <v>0</v>
      </c>
      <c r="AH45" s="18">
        <f>O$33/'Fixed Data'!$E$13*'Fixed Data'!AK51</f>
        <v>0</v>
      </c>
      <c r="AI45" s="18">
        <f>O$33/'Fixed Data'!$E$13*'Fixed Data'!AL51</f>
        <v>0</v>
      </c>
      <c r="AJ45" s="18">
        <f>O$33/'Fixed Data'!$E$13*'Fixed Data'!AM51</f>
        <v>0</v>
      </c>
      <c r="AK45" s="18">
        <f>O$33/'Fixed Data'!$E$13*'Fixed Data'!AN51</f>
        <v>0</v>
      </c>
      <c r="AL45" s="18">
        <f>O$33/'Fixed Data'!$E$13*'Fixed Data'!AO51</f>
        <v>0</v>
      </c>
      <c r="AM45" s="18">
        <f>O$33/'Fixed Data'!$E$13*'Fixed Data'!AP51</f>
        <v>0</v>
      </c>
      <c r="AN45" s="18">
        <f>O$33/'Fixed Data'!$E$13*'Fixed Data'!AQ51</f>
        <v>0</v>
      </c>
      <c r="AO45" s="18">
        <f>O$33/'Fixed Data'!$E$13*'Fixed Data'!AR51</f>
        <v>0</v>
      </c>
      <c r="AP45" s="18">
        <f>O$33/'Fixed Data'!$E$13*'Fixed Data'!AS51</f>
        <v>0</v>
      </c>
      <c r="AQ45" s="18">
        <f>O$33/'Fixed Data'!$E$13*'Fixed Data'!AT51</f>
        <v>0</v>
      </c>
      <c r="AR45" s="18">
        <f>O$33/'Fixed Data'!$E$13*'Fixed Data'!AU51</f>
        <v>0</v>
      </c>
      <c r="AS45" s="18">
        <f>O$33/'Fixed Data'!$E$13*'Fixed Data'!AV51</f>
        <v>0</v>
      </c>
      <c r="AT45" s="18">
        <f>O$33/'Fixed Data'!$E$13*'Fixed Data'!AW51</f>
        <v>0</v>
      </c>
      <c r="AU45" s="18">
        <f>O$33/'Fixed Data'!$E$13*'Fixed Data'!AX51</f>
        <v>0</v>
      </c>
      <c r="AV45" s="18">
        <f>O$33/'Fixed Data'!$E$13*'Fixed Data'!AY51</f>
        <v>0</v>
      </c>
      <c r="AW45" s="18">
        <f>O$33/'Fixed Data'!$E$13*'Fixed Data'!AZ51</f>
        <v>0</v>
      </c>
      <c r="AX45" s="18">
        <f>O$33/'Fixed Data'!$E$13*'Fixed Data'!BA51</f>
        <v>0</v>
      </c>
      <c r="AY45" s="18">
        <f>O$33/'Fixed Data'!$E$13*'Fixed Data'!BB51</f>
        <v>0</v>
      </c>
      <c r="AZ45" s="18">
        <f>O$33/'Fixed Data'!$E$13*'Fixed Data'!BC51</f>
        <v>0</v>
      </c>
      <c r="BA45" s="18">
        <f>O$33/'Fixed Data'!$E$13*'Fixed Data'!BD51</f>
        <v>0</v>
      </c>
      <c r="BB45" s="18">
        <f>O$33/'Fixed Data'!$E$13*'Fixed Data'!BE51</f>
        <v>0</v>
      </c>
      <c r="BC45" s="18">
        <f>O$33/'Fixed Data'!$E$13*'Fixed Data'!BF51</f>
        <v>0</v>
      </c>
      <c r="BD45" s="18">
        <f>O$33/'Fixed Data'!$E$13*'Fixed Data'!BG51</f>
        <v>0</v>
      </c>
      <c r="BE45" s="18">
        <f>O$33/'Fixed Data'!$E$13*'Fixed Data'!BH51</f>
        <v>0</v>
      </c>
      <c r="BF45" s="18">
        <f>O$33/'Fixed Data'!$E$13*'Fixed Data'!BI51</f>
        <v>0</v>
      </c>
      <c r="BG45" s="18">
        <f>O$33/'Fixed Data'!$E$13*'Fixed Data'!BJ51</f>
        <v>0</v>
      </c>
      <c r="BH45" s="18">
        <f>O$33/'Fixed Data'!$E$13*'Fixed Data'!BK51</f>
        <v>0</v>
      </c>
      <c r="BI45" s="18"/>
      <c r="BJ45" s="18"/>
      <c r="BK45" s="18"/>
      <c r="BL45" s="18"/>
    </row>
    <row r="46" spans="1:64" ht="16.5" hidden="1" customHeight="1" outlineLevel="1">
      <c r="A46" s="322"/>
      <c r="B46" s="1" t="s">
        <v>357</v>
      </c>
      <c r="C46" s="1" t="s">
        <v>358</v>
      </c>
      <c r="D46" s="1" t="s">
        <v>213</v>
      </c>
      <c r="F46" s="18"/>
      <c r="G46" s="18"/>
      <c r="H46" s="18"/>
      <c r="I46" s="18"/>
      <c r="J46" s="18"/>
      <c r="K46" s="18"/>
      <c r="L46" s="18"/>
      <c r="M46" s="18"/>
      <c r="N46" s="18"/>
      <c r="O46" s="18"/>
      <c r="P46" s="18"/>
      <c r="Q46" s="18">
        <f>P$33/'Fixed Data'!$E$13*'Fixed Data'!T52</f>
        <v>0</v>
      </c>
      <c r="R46" s="18">
        <f>P$33/'Fixed Data'!$E$13*'Fixed Data'!U52</f>
        <v>0</v>
      </c>
      <c r="S46" s="18">
        <f>P$33/'Fixed Data'!$E$13*'Fixed Data'!V52</f>
        <v>0</v>
      </c>
      <c r="T46" s="18">
        <f>P$33/'Fixed Data'!$E$13*'Fixed Data'!W52</f>
        <v>0</v>
      </c>
      <c r="U46" s="18">
        <f>P$33/'Fixed Data'!$E$13*'Fixed Data'!X52</f>
        <v>0</v>
      </c>
      <c r="V46" s="18">
        <f>P$33/'Fixed Data'!$E$13*'Fixed Data'!Y52</f>
        <v>0</v>
      </c>
      <c r="W46" s="18">
        <f>P$33/'Fixed Data'!$E$13*'Fixed Data'!Z52</f>
        <v>0</v>
      </c>
      <c r="X46" s="18">
        <f>P$33/'Fixed Data'!$E$13*'Fixed Data'!AA52</f>
        <v>0</v>
      </c>
      <c r="Y46" s="18">
        <f>P$33/'Fixed Data'!$E$13*'Fixed Data'!AB52</f>
        <v>0</v>
      </c>
      <c r="Z46" s="18">
        <f>P$33/'Fixed Data'!$E$13*'Fixed Data'!AC52</f>
        <v>0</v>
      </c>
      <c r="AA46" s="18">
        <f>P$33/'Fixed Data'!$E$13*'Fixed Data'!AD52</f>
        <v>0</v>
      </c>
      <c r="AB46" s="18">
        <f>P$33/'Fixed Data'!$E$13*'Fixed Data'!AE52</f>
        <v>0</v>
      </c>
      <c r="AC46" s="18">
        <f>P$33/'Fixed Data'!$E$13*'Fixed Data'!AF52</f>
        <v>0</v>
      </c>
      <c r="AD46" s="18">
        <f>P$33/'Fixed Data'!$E$13*'Fixed Data'!AG52</f>
        <v>0</v>
      </c>
      <c r="AE46" s="18">
        <f>P$33/'Fixed Data'!$E$13*'Fixed Data'!AH52</f>
        <v>0</v>
      </c>
      <c r="AF46" s="18">
        <f>P$33/'Fixed Data'!$E$13*'Fixed Data'!AI52</f>
        <v>0</v>
      </c>
      <c r="AG46" s="18">
        <f>P$33/'Fixed Data'!$E$13*'Fixed Data'!AJ52</f>
        <v>0</v>
      </c>
      <c r="AH46" s="18">
        <f>P$33/'Fixed Data'!$E$13*'Fixed Data'!AK52</f>
        <v>0</v>
      </c>
      <c r="AI46" s="18">
        <f>P$33/'Fixed Data'!$E$13*'Fixed Data'!AL52</f>
        <v>0</v>
      </c>
      <c r="AJ46" s="18">
        <f>P$33/'Fixed Data'!$E$13*'Fixed Data'!AM52</f>
        <v>0</v>
      </c>
      <c r="AK46" s="18">
        <f>P$33/'Fixed Data'!$E$13*'Fixed Data'!AN52</f>
        <v>0</v>
      </c>
      <c r="AL46" s="18">
        <f>P$33/'Fixed Data'!$E$13*'Fixed Data'!AO52</f>
        <v>0</v>
      </c>
      <c r="AM46" s="18">
        <f>P$33/'Fixed Data'!$E$13*'Fixed Data'!AP52</f>
        <v>0</v>
      </c>
      <c r="AN46" s="18">
        <f>P$33/'Fixed Data'!$E$13*'Fixed Data'!AQ52</f>
        <v>0</v>
      </c>
      <c r="AO46" s="18">
        <f>P$33/'Fixed Data'!$E$13*'Fixed Data'!AR52</f>
        <v>0</v>
      </c>
      <c r="AP46" s="18">
        <f>P$33/'Fixed Data'!$E$13*'Fixed Data'!AS52</f>
        <v>0</v>
      </c>
      <c r="AQ46" s="18">
        <f>P$33/'Fixed Data'!$E$13*'Fixed Data'!AT52</f>
        <v>0</v>
      </c>
      <c r="AR46" s="18">
        <f>P$33/'Fixed Data'!$E$13*'Fixed Data'!AU52</f>
        <v>0</v>
      </c>
      <c r="AS46" s="18">
        <f>P$33/'Fixed Data'!$E$13*'Fixed Data'!AV52</f>
        <v>0</v>
      </c>
      <c r="AT46" s="18">
        <f>P$33/'Fixed Data'!$E$13*'Fixed Data'!AW52</f>
        <v>0</v>
      </c>
      <c r="AU46" s="18">
        <f>P$33/'Fixed Data'!$E$13*'Fixed Data'!AX52</f>
        <v>0</v>
      </c>
      <c r="AV46" s="18">
        <f>P$33/'Fixed Data'!$E$13*'Fixed Data'!AY52</f>
        <v>0</v>
      </c>
      <c r="AW46" s="18">
        <f>P$33/'Fixed Data'!$E$13*'Fixed Data'!AZ52</f>
        <v>0</v>
      </c>
      <c r="AX46" s="18">
        <f>P$33/'Fixed Data'!$E$13*'Fixed Data'!BA52</f>
        <v>0</v>
      </c>
      <c r="AY46" s="18">
        <f>P$33/'Fixed Data'!$E$13*'Fixed Data'!BB52</f>
        <v>0</v>
      </c>
      <c r="AZ46" s="18">
        <f>P$33/'Fixed Data'!$E$13*'Fixed Data'!BC52</f>
        <v>0</v>
      </c>
      <c r="BA46" s="18">
        <f>P$33/'Fixed Data'!$E$13*'Fixed Data'!BD52</f>
        <v>0</v>
      </c>
      <c r="BB46" s="18">
        <f>P$33/'Fixed Data'!$E$13*'Fixed Data'!BE52</f>
        <v>0</v>
      </c>
      <c r="BC46" s="18">
        <f>P$33/'Fixed Data'!$E$13*'Fixed Data'!BF52</f>
        <v>0</v>
      </c>
      <c r="BD46" s="18">
        <f>P$33/'Fixed Data'!$E$13*'Fixed Data'!BG52</f>
        <v>0</v>
      </c>
      <c r="BE46" s="18">
        <f>P$33/'Fixed Data'!$E$13*'Fixed Data'!BH52</f>
        <v>0</v>
      </c>
      <c r="BF46" s="18">
        <f>P$33/'Fixed Data'!$E$13*'Fixed Data'!BI52</f>
        <v>0</v>
      </c>
      <c r="BG46" s="18">
        <f>P$33/'Fixed Data'!$E$13*'Fixed Data'!BJ52</f>
        <v>0</v>
      </c>
      <c r="BH46" s="18">
        <f>P$33/'Fixed Data'!$E$13*'Fixed Data'!BK52</f>
        <v>0</v>
      </c>
      <c r="BI46" s="18">
        <f>P$33/'Fixed Data'!$E$13*'Fixed Data'!BL52</f>
        <v>0</v>
      </c>
      <c r="BJ46" s="18"/>
      <c r="BK46" s="18"/>
      <c r="BL46" s="18"/>
    </row>
    <row r="47" spans="1:64" ht="16.5" hidden="1" customHeight="1" outlineLevel="1">
      <c r="A47" s="322"/>
      <c r="B47" s="1" t="s">
        <v>359</v>
      </c>
      <c r="C47" s="1" t="s">
        <v>360</v>
      </c>
      <c r="D47" s="1" t="s">
        <v>213</v>
      </c>
      <c r="F47" s="18"/>
      <c r="G47" s="18"/>
      <c r="H47" s="18"/>
      <c r="I47" s="18"/>
      <c r="J47" s="18"/>
      <c r="K47" s="18"/>
      <c r="L47" s="18"/>
      <c r="M47" s="18"/>
      <c r="N47" s="18"/>
      <c r="O47" s="18"/>
      <c r="P47" s="18"/>
      <c r="Q47" s="18"/>
      <c r="R47" s="18">
        <f>Q$33/'Fixed Data'!$E$13*'Fixed Data'!U53</f>
        <v>0</v>
      </c>
      <c r="S47" s="18">
        <f>Q$33/'Fixed Data'!$E$13*'Fixed Data'!V53</f>
        <v>0</v>
      </c>
      <c r="T47" s="18">
        <f>Q$33/'Fixed Data'!$E$13*'Fixed Data'!W53</f>
        <v>0</v>
      </c>
      <c r="U47" s="18">
        <f>Q$33/'Fixed Data'!$E$13*'Fixed Data'!X53</f>
        <v>0</v>
      </c>
      <c r="V47" s="18">
        <f>Q$33/'Fixed Data'!$E$13*'Fixed Data'!Y53</f>
        <v>0</v>
      </c>
      <c r="W47" s="18">
        <f>Q$33/'Fixed Data'!$E$13*'Fixed Data'!Z53</f>
        <v>0</v>
      </c>
      <c r="X47" s="18">
        <f>Q$33/'Fixed Data'!$E$13*'Fixed Data'!AA53</f>
        <v>0</v>
      </c>
      <c r="Y47" s="18">
        <f>Q$33/'Fixed Data'!$E$13*'Fixed Data'!AB53</f>
        <v>0</v>
      </c>
      <c r="Z47" s="18">
        <f>Q$33/'Fixed Data'!$E$13*'Fixed Data'!AC53</f>
        <v>0</v>
      </c>
      <c r="AA47" s="18">
        <f>Q$33/'Fixed Data'!$E$13*'Fixed Data'!AD53</f>
        <v>0</v>
      </c>
      <c r="AB47" s="18">
        <f>Q$33/'Fixed Data'!$E$13*'Fixed Data'!AE53</f>
        <v>0</v>
      </c>
      <c r="AC47" s="18">
        <f>Q$33/'Fixed Data'!$E$13*'Fixed Data'!AF53</f>
        <v>0</v>
      </c>
      <c r="AD47" s="18">
        <f>Q$33/'Fixed Data'!$E$13*'Fixed Data'!AG53</f>
        <v>0</v>
      </c>
      <c r="AE47" s="18">
        <f>Q$33/'Fixed Data'!$E$13*'Fixed Data'!AH53</f>
        <v>0</v>
      </c>
      <c r="AF47" s="18">
        <f>Q$33/'Fixed Data'!$E$13*'Fixed Data'!AI53</f>
        <v>0</v>
      </c>
      <c r="AG47" s="18">
        <f>Q$33/'Fixed Data'!$E$13*'Fixed Data'!AJ53</f>
        <v>0</v>
      </c>
      <c r="AH47" s="18">
        <f>Q$33/'Fixed Data'!$E$13*'Fixed Data'!AK53</f>
        <v>0</v>
      </c>
      <c r="AI47" s="18">
        <f>Q$33/'Fixed Data'!$E$13*'Fixed Data'!AL53</f>
        <v>0</v>
      </c>
      <c r="AJ47" s="18">
        <f>Q$33/'Fixed Data'!$E$13*'Fixed Data'!AM53</f>
        <v>0</v>
      </c>
      <c r="AK47" s="18">
        <f>Q$33/'Fixed Data'!$E$13*'Fixed Data'!AN53</f>
        <v>0</v>
      </c>
      <c r="AL47" s="18">
        <f>Q$33/'Fixed Data'!$E$13*'Fixed Data'!AO53</f>
        <v>0</v>
      </c>
      <c r="AM47" s="18">
        <f>Q$33/'Fixed Data'!$E$13*'Fixed Data'!AP53</f>
        <v>0</v>
      </c>
      <c r="AN47" s="18">
        <f>Q$33/'Fixed Data'!$E$13*'Fixed Data'!AQ53</f>
        <v>0</v>
      </c>
      <c r="AO47" s="18">
        <f>Q$33/'Fixed Data'!$E$13*'Fixed Data'!AR53</f>
        <v>0</v>
      </c>
      <c r="AP47" s="18">
        <f>Q$33/'Fixed Data'!$E$13*'Fixed Data'!AS53</f>
        <v>0</v>
      </c>
      <c r="AQ47" s="18">
        <f>Q$33/'Fixed Data'!$E$13*'Fixed Data'!AT53</f>
        <v>0</v>
      </c>
      <c r="AR47" s="18">
        <f>Q$33/'Fixed Data'!$E$13*'Fixed Data'!AU53</f>
        <v>0</v>
      </c>
      <c r="AS47" s="18">
        <f>Q$33/'Fixed Data'!$E$13*'Fixed Data'!AV53</f>
        <v>0</v>
      </c>
      <c r="AT47" s="18">
        <f>Q$33/'Fixed Data'!$E$13*'Fixed Data'!AW53</f>
        <v>0</v>
      </c>
      <c r="AU47" s="18">
        <f>Q$33/'Fixed Data'!$E$13*'Fixed Data'!AX53</f>
        <v>0</v>
      </c>
      <c r="AV47" s="18">
        <f>Q$33/'Fixed Data'!$E$13*'Fixed Data'!AY53</f>
        <v>0</v>
      </c>
      <c r="AW47" s="18">
        <f>Q$33/'Fixed Data'!$E$13*'Fixed Data'!AZ53</f>
        <v>0</v>
      </c>
      <c r="AX47" s="18">
        <f>Q$33/'Fixed Data'!$E$13*'Fixed Data'!BA53</f>
        <v>0</v>
      </c>
      <c r="AY47" s="18">
        <f>Q$33/'Fixed Data'!$E$13*'Fixed Data'!BB53</f>
        <v>0</v>
      </c>
      <c r="AZ47" s="18">
        <f>Q$33/'Fixed Data'!$E$13*'Fixed Data'!BC53</f>
        <v>0</v>
      </c>
      <c r="BA47" s="18">
        <f>Q$33/'Fixed Data'!$E$13*'Fixed Data'!BD53</f>
        <v>0</v>
      </c>
      <c r="BB47" s="18">
        <f>Q$33/'Fixed Data'!$E$13*'Fixed Data'!BE53</f>
        <v>0</v>
      </c>
      <c r="BC47" s="18">
        <f>Q$33/'Fixed Data'!$E$13*'Fixed Data'!BF53</f>
        <v>0</v>
      </c>
      <c r="BD47" s="18">
        <f>Q$33/'Fixed Data'!$E$13*'Fixed Data'!BG53</f>
        <v>0</v>
      </c>
      <c r="BE47" s="18">
        <f>Q$33/'Fixed Data'!$E$13*'Fixed Data'!BH53</f>
        <v>0</v>
      </c>
      <c r="BF47" s="18">
        <f>Q$33/'Fixed Data'!$E$13*'Fixed Data'!BI53</f>
        <v>0</v>
      </c>
      <c r="BG47" s="18">
        <f>Q$33/'Fixed Data'!$E$13*'Fixed Data'!BJ53</f>
        <v>0</v>
      </c>
      <c r="BH47" s="18">
        <f>Q$33/'Fixed Data'!$E$13*'Fixed Data'!BK53</f>
        <v>0</v>
      </c>
      <c r="BI47" s="18">
        <f>Q$33/'Fixed Data'!$E$13*'Fixed Data'!BL53</f>
        <v>0</v>
      </c>
      <c r="BJ47" s="18">
        <f>Q$33/'Fixed Data'!$E$13*'Fixed Data'!BM53</f>
        <v>0</v>
      </c>
      <c r="BK47" s="18"/>
      <c r="BL47" s="18"/>
    </row>
    <row r="48" spans="1:64" ht="16.5" hidden="1" customHeight="1" outlineLevel="1">
      <c r="A48" s="322"/>
      <c r="B48" s="1" t="s">
        <v>361</v>
      </c>
      <c r="C48" s="1" t="s">
        <v>362</v>
      </c>
      <c r="D48" s="1" t="s">
        <v>213</v>
      </c>
      <c r="F48" s="18"/>
      <c r="G48" s="18"/>
      <c r="H48" s="18"/>
      <c r="I48" s="18"/>
      <c r="J48" s="18"/>
      <c r="K48" s="18"/>
      <c r="L48" s="18"/>
      <c r="M48" s="18"/>
      <c r="N48" s="18"/>
      <c r="O48" s="18"/>
      <c r="P48" s="18"/>
      <c r="Q48" s="18"/>
      <c r="R48" s="18"/>
      <c r="S48" s="18">
        <f>R$33/'Fixed Data'!$E$13*'Fixed Data'!V54</f>
        <v>0</v>
      </c>
      <c r="T48" s="18">
        <f>R$33/'Fixed Data'!$E$13*'Fixed Data'!W54</f>
        <v>0</v>
      </c>
      <c r="U48" s="18">
        <f>R$33/'Fixed Data'!$E$13*'Fixed Data'!X54</f>
        <v>0</v>
      </c>
      <c r="V48" s="18">
        <f>R$33/'Fixed Data'!$E$13*'Fixed Data'!Y54</f>
        <v>0</v>
      </c>
      <c r="W48" s="18">
        <f>R$33/'Fixed Data'!$E$13*'Fixed Data'!Z54</f>
        <v>0</v>
      </c>
      <c r="X48" s="18">
        <f>R$33/'Fixed Data'!$E$13*'Fixed Data'!AA54</f>
        <v>0</v>
      </c>
      <c r="Y48" s="18">
        <f>R$33/'Fixed Data'!$E$13*'Fixed Data'!AB54</f>
        <v>0</v>
      </c>
      <c r="Z48" s="18">
        <f>R$33/'Fixed Data'!$E$13*'Fixed Data'!AC54</f>
        <v>0</v>
      </c>
      <c r="AA48" s="18">
        <f>R$33/'Fixed Data'!$E$13*'Fixed Data'!AD54</f>
        <v>0</v>
      </c>
      <c r="AB48" s="18">
        <f>R$33/'Fixed Data'!$E$13*'Fixed Data'!AE54</f>
        <v>0</v>
      </c>
      <c r="AC48" s="18">
        <f>R$33/'Fixed Data'!$E$13*'Fixed Data'!AF54</f>
        <v>0</v>
      </c>
      <c r="AD48" s="18">
        <f>R$33/'Fixed Data'!$E$13*'Fixed Data'!AG54</f>
        <v>0</v>
      </c>
      <c r="AE48" s="18">
        <f>R$33/'Fixed Data'!$E$13*'Fixed Data'!AH54</f>
        <v>0</v>
      </c>
      <c r="AF48" s="18">
        <f>R$33/'Fixed Data'!$E$13*'Fixed Data'!AI54</f>
        <v>0</v>
      </c>
      <c r="AG48" s="18">
        <f>R$33/'Fixed Data'!$E$13*'Fixed Data'!AJ54</f>
        <v>0</v>
      </c>
      <c r="AH48" s="18">
        <f>R$33/'Fixed Data'!$E$13*'Fixed Data'!AK54</f>
        <v>0</v>
      </c>
      <c r="AI48" s="18">
        <f>R$33/'Fixed Data'!$E$13*'Fixed Data'!AL54</f>
        <v>0</v>
      </c>
      <c r="AJ48" s="18">
        <f>R$33/'Fixed Data'!$E$13*'Fixed Data'!AM54</f>
        <v>0</v>
      </c>
      <c r="AK48" s="18">
        <f>R$33/'Fixed Data'!$E$13*'Fixed Data'!AN54</f>
        <v>0</v>
      </c>
      <c r="AL48" s="18">
        <f>R$33/'Fixed Data'!$E$13*'Fixed Data'!AO54</f>
        <v>0</v>
      </c>
      <c r="AM48" s="18">
        <f>R$33/'Fixed Data'!$E$13*'Fixed Data'!AP54</f>
        <v>0</v>
      </c>
      <c r="AN48" s="18">
        <f>R$33/'Fixed Data'!$E$13*'Fixed Data'!AQ54</f>
        <v>0</v>
      </c>
      <c r="AO48" s="18">
        <f>R$33/'Fixed Data'!$E$13*'Fixed Data'!AR54</f>
        <v>0</v>
      </c>
      <c r="AP48" s="18">
        <f>R$33/'Fixed Data'!$E$13*'Fixed Data'!AS54</f>
        <v>0</v>
      </c>
      <c r="AQ48" s="18">
        <f>R$33/'Fixed Data'!$E$13*'Fixed Data'!AT54</f>
        <v>0</v>
      </c>
      <c r="AR48" s="18">
        <f>R$33/'Fixed Data'!$E$13*'Fixed Data'!AU54</f>
        <v>0</v>
      </c>
      <c r="AS48" s="18">
        <f>R$33/'Fixed Data'!$E$13*'Fixed Data'!AV54</f>
        <v>0</v>
      </c>
      <c r="AT48" s="18">
        <f>R$33/'Fixed Data'!$E$13*'Fixed Data'!AW54</f>
        <v>0</v>
      </c>
      <c r="AU48" s="18">
        <f>R$33/'Fixed Data'!$E$13*'Fixed Data'!AX54</f>
        <v>0</v>
      </c>
      <c r="AV48" s="18">
        <f>R$33/'Fixed Data'!$E$13*'Fixed Data'!AY54</f>
        <v>0</v>
      </c>
      <c r="AW48" s="18">
        <f>R$33/'Fixed Data'!$E$13*'Fixed Data'!AZ54</f>
        <v>0</v>
      </c>
      <c r="AX48" s="18">
        <f>R$33/'Fixed Data'!$E$13*'Fixed Data'!BA54</f>
        <v>0</v>
      </c>
      <c r="AY48" s="18">
        <f>R$33/'Fixed Data'!$E$13*'Fixed Data'!BB54</f>
        <v>0</v>
      </c>
      <c r="AZ48" s="18">
        <f>R$33/'Fixed Data'!$E$13*'Fixed Data'!BC54</f>
        <v>0</v>
      </c>
      <c r="BA48" s="18">
        <f>R$33/'Fixed Data'!$E$13*'Fixed Data'!BD54</f>
        <v>0</v>
      </c>
      <c r="BB48" s="18">
        <f>R$33/'Fixed Data'!$E$13*'Fixed Data'!BE54</f>
        <v>0</v>
      </c>
      <c r="BC48" s="18">
        <f>R$33/'Fixed Data'!$E$13*'Fixed Data'!BF54</f>
        <v>0</v>
      </c>
      <c r="BD48" s="18">
        <f>R$33/'Fixed Data'!$E$13*'Fixed Data'!BG54</f>
        <v>0</v>
      </c>
      <c r="BE48" s="18">
        <f>R$33/'Fixed Data'!$E$13*'Fixed Data'!BH54</f>
        <v>0</v>
      </c>
      <c r="BF48" s="18">
        <f>R$33/'Fixed Data'!$E$13*'Fixed Data'!BI54</f>
        <v>0</v>
      </c>
      <c r="BG48" s="18">
        <f>R$33/'Fixed Data'!$E$13*'Fixed Data'!BJ54</f>
        <v>0</v>
      </c>
      <c r="BH48" s="18">
        <f>R$33/'Fixed Data'!$E$13*'Fixed Data'!BK54</f>
        <v>0</v>
      </c>
      <c r="BI48" s="18">
        <f>R$33/'Fixed Data'!$E$13*'Fixed Data'!BL54</f>
        <v>0</v>
      </c>
      <c r="BJ48" s="18">
        <f>R$33/'Fixed Data'!$E$13*'Fixed Data'!BM54</f>
        <v>0</v>
      </c>
      <c r="BK48" s="18">
        <f>R$33/'Fixed Data'!$E$13*'Fixed Data'!BN54</f>
        <v>0</v>
      </c>
      <c r="BL48" s="18"/>
    </row>
    <row r="49" spans="1:64" ht="16.5" hidden="1" customHeight="1" outlineLevel="1">
      <c r="A49" s="322"/>
      <c r="B49" s="1" t="s">
        <v>363</v>
      </c>
      <c r="C49" s="1" t="s">
        <v>364</v>
      </c>
      <c r="D49" s="1" t="s">
        <v>213</v>
      </c>
      <c r="F49" s="18"/>
      <c r="G49" s="18"/>
      <c r="H49" s="18"/>
      <c r="I49" s="18"/>
      <c r="J49" s="18"/>
      <c r="K49" s="18"/>
      <c r="L49" s="18"/>
      <c r="M49" s="18"/>
      <c r="N49" s="18"/>
      <c r="O49" s="18"/>
      <c r="P49" s="18"/>
      <c r="Q49" s="18"/>
      <c r="R49" s="18"/>
      <c r="S49" s="18"/>
      <c r="T49" s="18">
        <f>S$33/'Fixed Data'!$E$13*'Fixed Data'!W55</f>
        <v>0</v>
      </c>
      <c r="U49" s="18">
        <f>S$33/'Fixed Data'!$E$13*'Fixed Data'!X55</f>
        <v>0</v>
      </c>
      <c r="V49" s="18">
        <f>S$33/'Fixed Data'!$E$13*'Fixed Data'!Y55</f>
        <v>0</v>
      </c>
      <c r="W49" s="18">
        <f>S$33/'Fixed Data'!$E$13*'Fixed Data'!Z55</f>
        <v>0</v>
      </c>
      <c r="X49" s="18">
        <f>S$33/'Fixed Data'!$E$13*'Fixed Data'!AA55</f>
        <v>0</v>
      </c>
      <c r="Y49" s="18">
        <f>S$33/'Fixed Data'!$E$13*'Fixed Data'!AB55</f>
        <v>0</v>
      </c>
      <c r="Z49" s="18">
        <f>S$33/'Fixed Data'!$E$13*'Fixed Data'!AC55</f>
        <v>0</v>
      </c>
      <c r="AA49" s="18">
        <f>S$33/'Fixed Data'!$E$13*'Fixed Data'!AD55</f>
        <v>0</v>
      </c>
      <c r="AB49" s="18">
        <f>S$33/'Fixed Data'!$E$13*'Fixed Data'!AE55</f>
        <v>0</v>
      </c>
      <c r="AC49" s="18">
        <f>S$33/'Fixed Data'!$E$13*'Fixed Data'!AF55</f>
        <v>0</v>
      </c>
      <c r="AD49" s="18">
        <f>S$33/'Fixed Data'!$E$13*'Fixed Data'!AG55</f>
        <v>0</v>
      </c>
      <c r="AE49" s="18">
        <f>S$33/'Fixed Data'!$E$13*'Fixed Data'!AH55</f>
        <v>0</v>
      </c>
      <c r="AF49" s="18">
        <f>S$33/'Fixed Data'!$E$13*'Fixed Data'!AI55</f>
        <v>0</v>
      </c>
      <c r="AG49" s="18">
        <f>S$33/'Fixed Data'!$E$13*'Fixed Data'!AJ55</f>
        <v>0</v>
      </c>
      <c r="AH49" s="18">
        <f>S$33/'Fixed Data'!$E$13*'Fixed Data'!AK55</f>
        <v>0</v>
      </c>
      <c r="AI49" s="18">
        <f>S$33/'Fixed Data'!$E$13*'Fixed Data'!AL55</f>
        <v>0</v>
      </c>
      <c r="AJ49" s="18">
        <f>S$33/'Fixed Data'!$E$13*'Fixed Data'!AM55</f>
        <v>0</v>
      </c>
      <c r="AK49" s="18">
        <f>S$33/'Fixed Data'!$E$13*'Fixed Data'!AN55</f>
        <v>0</v>
      </c>
      <c r="AL49" s="18">
        <f>S$33/'Fixed Data'!$E$13*'Fixed Data'!AO55</f>
        <v>0</v>
      </c>
      <c r="AM49" s="18">
        <f>S$33/'Fixed Data'!$E$13*'Fixed Data'!AP55</f>
        <v>0</v>
      </c>
      <c r="AN49" s="18">
        <f>S$33/'Fixed Data'!$E$13*'Fixed Data'!AQ55</f>
        <v>0</v>
      </c>
      <c r="AO49" s="18">
        <f>S$33/'Fixed Data'!$E$13*'Fixed Data'!AR55</f>
        <v>0</v>
      </c>
      <c r="AP49" s="18">
        <f>S$33/'Fixed Data'!$E$13*'Fixed Data'!AS55</f>
        <v>0</v>
      </c>
      <c r="AQ49" s="18">
        <f>S$33/'Fixed Data'!$E$13*'Fixed Data'!AT55</f>
        <v>0</v>
      </c>
      <c r="AR49" s="18">
        <f>S$33/'Fixed Data'!$E$13*'Fixed Data'!AU55</f>
        <v>0</v>
      </c>
      <c r="AS49" s="18">
        <f>S$33/'Fixed Data'!$E$13*'Fixed Data'!AV55</f>
        <v>0</v>
      </c>
      <c r="AT49" s="18">
        <f>S$33/'Fixed Data'!$E$13*'Fixed Data'!AW55</f>
        <v>0</v>
      </c>
      <c r="AU49" s="18">
        <f>S$33/'Fixed Data'!$E$13*'Fixed Data'!AX55</f>
        <v>0</v>
      </c>
      <c r="AV49" s="18">
        <f>S$33/'Fixed Data'!$E$13*'Fixed Data'!AY55</f>
        <v>0</v>
      </c>
      <c r="AW49" s="18">
        <f>S$33/'Fixed Data'!$E$13*'Fixed Data'!AZ55</f>
        <v>0</v>
      </c>
      <c r="AX49" s="18">
        <f>S$33/'Fixed Data'!$E$13*'Fixed Data'!BA55</f>
        <v>0</v>
      </c>
      <c r="AY49" s="18">
        <f>S$33/'Fixed Data'!$E$13*'Fixed Data'!BB55</f>
        <v>0</v>
      </c>
      <c r="AZ49" s="18">
        <f>S$33/'Fixed Data'!$E$13*'Fixed Data'!BC55</f>
        <v>0</v>
      </c>
      <c r="BA49" s="18">
        <f>S$33/'Fixed Data'!$E$13*'Fixed Data'!BD55</f>
        <v>0</v>
      </c>
      <c r="BB49" s="18">
        <f>S$33/'Fixed Data'!$E$13*'Fixed Data'!BE55</f>
        <v>0</v>
      </c>
      <c r="BC49" s="18">
        <f>S$33/'Fixed Data'!$E$13*'Fixed Data'!BF55</f>
        <v>0</v>
      </c>
      <c r="BD49" s="18">
        <f>S$33/'Fixed Data'!$E$13*'Fixed Data'!BG55</f>
        <v>0</v>
      </c>
      <c r="BE49" s="18">
        <f>S$33/'Fixed Data'!$E$13*'Fixed Data'!BH55</f>
        <v>0</v>
      </c>
      <c r="BF49" s="18">
        <f>S$33/'Fixed Data'!$E$13*'Fixed Data'!BI55</f>
        <v>0</v>
      </c>
      <c r="BG49" s="18">
        <f>S$33/'Fixed Data'!$E$13*'Fixed Data'!BJ55</f>
        <v>0</v>
      </c>
      <c r="BH49" s="18">
        <f>S$33/'Fixed Data'!$E$13*'Fixed Data'!BK55</f>
        <v>0</v>
      </c>
      <c r="BI49" s="18">
        <f>S$33/'Fixed Data'!$E$13*'Fixed Data'!BL55</f>
        <v>0</v>
      </c>
      <c r="BJ49" s="18">
        <f>S$33/'Fixed Data'!$E$13*'Fixed Data'!BM55</f>
        <v>0</v>
      </c>
      <c r="BK49" s="18">
        <f>S$33/'Fixed Data'!$E$13*'Fixed Data'!BN55</f>
        <v>0</v>
      </c>
      <c r="BL49" s="18">
        <f>S$33/'Fixed Data'!$E$13*'Fixed Data'!BO55</f>
        <v>0</v>
      </c>
    </row>
    <row r="50" spans="1:64" ht="16.5" hidden="1" customHeight="1" outlineLevel="1">
      <c r="A50" s="322"/>
      <c r="B50" s="1" t="s">
        <v>365</v>
      </c>
      <c r="C50" s="1" t="s">
        <v>366</v>
      </c>
      <c r="D50" s="1" t="s">
        <v>213</v>
      </c>
      <c r="F50" s="18"/>
      <c r="G50" s="18"/>
      <c r="H50" s="18"/>
      <c r="I50" s="18"/>
      <c r="J50" s="18"/>
      <c r="K50" s="18"/>
      <c r="L50" s="18"/>
      <c r="M50" s="18"/>
      <c r="N50" s="18"/>
      <c r="O50" s="18"/>
      <c r="P50" s="18"/>
      <c r="Q50" s="18"/>
      <c r="R50" s="18"/>
      <c r="S50" s="18"/>
      <c r="T50" s="18"/>
      <c r="U50" s="18">
        <f>T$33/'Fixed Data'!$E$13*'Fixed Data'!X56</f>
        <v>0</v>
      </c>
      <c r="V50" s="18">
        <f>T$33/'Fixed Data'!$E$13*'Fixed Data'!Y56</f>
        <v>0</v>
      </c>
      <c r="W50" s="18">
        <f>T$33/'Fixed Data'!$E$13*'Fixed Data'!Z56</f>
        <v>0</v>
      </c>
      <c r="X50" s="18">
        <f>T$33/'Fixed Data'!$E$13*'Fixed Data'!AA56</f>
        <v>0</v>
      </c>
      <c r="Y50" s="18">
        <f>T$33/'Fixed Data'!$E$13*'Fixed Data'!AB56</f>
        <v>0</v>
      </c>
      <c r="Z50" s="18">
        <f>T$33/'Fixed Data'!$E$13*'Fixed Data'!AC56</f>
        <v>0</v>
      </c>
      <c r="AA50" s="18">
        <f>T$33/'Fixed Data'!$E$13*'Fixed Data'!AD56</f>
        <v>0</v>
      </c>
      <c r="AB50" s="18">
        <f>T$33/'Fixed Data'!$E$13*'Fixed Data'!AE56</f>
        <v>0</v>
      </c>
      <c r="AC50" s="18">
        <f>T$33/'Fixed Data'!$E$13*'Fixed Data'!AF56</f>
        <v>0</v>
      </c>
      <c r="AD50" s="18">
        <f>T$33/'Fixed Data'!$E$13*'Fixed Data'!AG56</f>
        <v>0</v>
      </c>
      <c r="AE50" s="18">
        <f>T$33/'Fixed Data'!$E$13*'Fixed Data'!AH56</f>
        <v>0</v>
      </c>
      <c r="AF50" s="18">
        <f>T$33/'Fixed Data'!$E$13*'Fixed Data'!AI56</f>
        <v>0</v>
      </c>
      <c r="AG50" s="18">
        <f>T$33/'Fixed Data'!$E$13*'Fixed Data'!AJ56</f>
        <v>0</v>
      </c>
      <c r="AH50" s="18">
        <f>T$33/'Fixed Data'!$E$13*'Fixed Data'!AK56</f>
        <v>0</v>
      </c>
      <c r="AI50" s="18">
        <f>T$33/'Fixed Data'!$E$13*'Fixed Data'!AL56</f>
        <v>0</v>
      </c>
      <c r="AJ50" s="18">
        <f>T$33/'Fixed Data'!$E$13*'Fixed Data'!AM56</f>
        <v>0</v>
      </c>
      <c r="AK50" s="18">
        <f>T$33/'Fixed Data'!$E$13*'Fixed Data'!AN56</f>
        <v>0</v>
      </c>
      <c r="AL50" s="18">
        <f>T$33/'Fixed Data'!$E$13*'Fixed Data'!AO56</f>
        <v>0</v>
      </c>
      <c r="AM50" s="18">
        <f>T$33/'Fixed Data'!$E$13*'Fixed Data'!AP56</f>
        <v>0</v>
      </c>
      <c r="AN50" s="18">
        <f>T$33/'Fixed Data'!$E$13*'Fixed Data'!AQ56</f>
        <v>0</v>
      </c>
      <c r="AO50" s="18">
        <f>T$33/'Fixed Data'!$E$13*'Fixed Data'!AR56</f>
        <v>0</v>
      </c>
      <c r="AP50" s="18">
        <f>T$33/'Fixed Data'!$E$13*'Fixed Data'!AS56</f>
        <v>0</v>
      </c>
      <c r="AQ50" s="18">
        <f>T$33/'Fixed Data'!$E$13*'Fixed Data'!AT56</f>
        <v>0</v>
      </c>
      <c r="AR50" s="18">
        <f>T$33/'Fixed Data'!$E$13*'Fixed Data'!AU56</f>
        <v>0</v>
      </c>
      <c r="AS50" s="18">
        <f>T$33/'Fixed Data'!$E$13*'Fixed Data'!AV56</f>
        <v>0</v>
      </c>
      <c r="AT50" s="18">
        <f>T$33/'Fixed Data'!$E$13*'Fixed Data'!AW56</f>
        <v>0</v>
      </c>
      <c r="AU50" s="18">
        <f>T$33/'Fixed Data'!$E$13*'Fixed Data'!AX56</f>
        <v>0</v>
      </c>
      <c r="AV50" s="18">
        <f>T$33/'Fixed Data'!$E$13*'Fixed Data'!AY56</f>
        <v>0</v>
      </c>
      <c r="AW50" s="18">
        <f>T$33/'Fixed Data'!$E$13*'Fixed Data'!AZ56</f>
        <v>0</v>
      </c>
      <c r="AX50" s="18">
        <f>T$33/'Fixed Data'!$E$13*'Fixed Data'!BA56</f>
        <v>0</v>
      </c>
      <c r="AY50" s="18">
        <f>T$33/'Fixed Data'!$E$13*'Fixed Data'!BB56</f>
        <v>0</v>
      </c>
      <c r="AZ50" s="18">
        <f>T$33/'Fixed Data'!$E$13*'Fixed Data'!BC56</f>
        <v>0</v>
      </c>
      <c r="BA50" s="18">
        <f>T$33/'Fixed Data'!$E$13*'Fixed Data'!BD56</f>
        <v>0</v>
      </c>
      <c r="BB50" s="18">
        <f>T$33/'Fixed Data'!$E$13*'Fixed Data'!BE56</f>
        <v>0</v>
      </c>
      <c r="BC50" s="18">
        <f>T$33/'Fixed Data'!$E$13*'Fixed Data'!BF56</f>
        <v>0</v>
      </c>
      <c r="BD50" s="18">
        <f>T$33/'Fixed Data'!$E$13*'Fixed Data'!BG56</f>
        <v>0</v>
      </c>
      <c r="BE50" s="18">
        <f>T$33/'Fixed Data'!$E$13*'Fixed Data'!BH56</f>
        <v>0</v>
      </c>
      <c r="BF50" s="18">
        <f>T$33/'Fixed Data'!$E$13*'Fixed Data'!BI56</f>
        <v>0</v>
      </c>
      <c r="BG50" s="18">
        <f>T$33/'Fixed Data'!$E$13*'Fixed Data'!BJ56</f>
        <v>0</v>
      </c>
      <c r="BH50" s="18">
        <f>T$33/'Fixed Data'!$E$13*'Fixed Data'!BK56</f>
        <v>0</v>
      </c>
      <c r="BI50" s="18">
        <f>T$33/'Fixed Data'!$E$13*'Fixed Data'!BL56</f>
        <v>0</v>
      </c>
      <c r="BJ50" s="18">
        <f>T$33/'Fixed Data'!$E$13*'Fixed Data'!BM56</f>
        <v>0</v>
      </c>
      <c r="BK50" s="18">
        <f>T$33/'Fixed Data'!$E$13*'Fixed Data'!BN56</f>
        <v>0</v>
      </c>
      <c r="BL50" s="18">
        <f>T$33/'Fixed Data'!$E$13*'Fixed Data'!BO56</f>
        <v>0</v>
      </c>
    </row>
    <row r="51" spans="1:64" ht="16.5" hidden="1" customHeight="1" outlineLevel="1">
      <c r="A51" s="322"/>
      <c r="B51" s="1" t="s">
        <v>367</v>
      </c>
      <c r="C51" s="1" t="s">
        <v>368</v>
      </c>
      <c r="D51" s="1" t="s">
        <v>213</v>
      </c>
      <c r="F51" s="18"/>
      <c r="G51" s="18"/>
      <c r="H51" s="18"/>
      <c r="I51" s="18"/>
      <c r="J51" s="18"/>
      <c r="K51" s="18"/>
      <c r="L51" s="18"/>
      <c r="M51" s="18"/>
      <c r="N51" s="18"/>
      <c r="O51" s="18"/>
      <c r="P51" s="18"/>
      <c r="Q51" s="18"/>
      <c r="R51" s="18"/>
      <c r="S51" s="18"/>
      <c r="T51" s="18"/>
      <c r="U51" s="18"/>
      <c r="V51" s="18">
        <f>U$33/'Fixed Data'!$E$13*'Fixed Data'!Y57</f>
        <v>0</v>
      </c>
      <c r="W51" s="18">
        <f>U$33/'Fixed Data'!$E$13*'Fixed Data'!Z57</f>
        <v>0</v>
      </c>
      <c r="X51" s="18">
        <f>U$33/'Fixed Data'!$E$13*'Fixed Data'!AA57</f>
        <v>0</v>
      </c>
      <c r="Y51" s="18">
        <f>U$33/'Fixed Data'!$E$13*'Fixed Data'!AB57</f>
        <v>0</v>
      </c>
      <c r="Z51" s="18">
        <f>U$33/'Fixed Data'!$E$13*'Fixed Data'!AC57</f>
        <v>0</v>
      </c>
      <c r="AA51" s="18">
        <f>U$33/'Fixed Data'!$E$13*'Fixed Data'!AD57</f>
        <v>0</v>
      </c>
      <c r="AB51" s="18">
        <f>U$33/'Fixed Data'!$E$13*'Fixed Data'!AE57</f>
        <v>0</v>
      </c>
      <c r="AC51" s="18">
        <f>U$33/'Fixed Data'!$E$13*'Fixed Data'!AF57</f>
        <v>0</v>
      </c>
      <c r="AD51" s="18">
        <f>U$33/'Fixed Data'!$E$13*'Fixed Data'!AG57</f>
        <v>0</v>
      </c>
      <c r="AE51" s="18">
        <f>U$33/'Fixed Data'!$E$13*'Fixed Data'!AH57</f>
        <v>0</v>
      </c>
      <c r="AF51" s="18">
        <f>U$33/'Fixed Data'!$E$13*'Fixed Data'!AI57</f>
        <v>0</v>
      </c>
      <c r="AG51" s="18">
        <f>U$33/'Fixed Data'!$E$13*'Fixed Data'!AJ57</f>
        <v>0</v>
      </c>
      <c r="AH51" s="18">
        <f>U$33/'Fixed Data'!$E$13*'Fixed Data'!AK57</f>
        <v>0</v>
      </c>
      <c r="AI51" s="18">
        <f>U$33/'Fixed Data'!$E$13*'Fixed Data'!AL57</f>
        <v>0</v>
      </c>
      <c r="AJ51" s="18">
        <f>U$33/'Fixed Data'!$E$13*'Fixed Data'!AM57</f>
        <v>0</v>
      </c>
      <c r="AK51" s="18">
        <f>U$33/'Fixed Data'!$E$13*'Fixed Data'!AN57</f>
        <v>0</v>
      </c>
      <c r="AL51" s="18">
        <f>U$33/'Fixed Data'!$E$13*'Fixed Data'!AO57</f>
        <v>0</v>
      </c>
      <c r="AM51" s="18">
        <f>U$33/'Fixed Data'!$E$13*'Fixed Data'!AP57</f>
        <v>0</v>
      </c>
      <c r="AN51" s="18">
        <f>U$33/'Fixed Data'!$E$13*'Fixed Data'!AQ57</f>
        <v>0</v>
      </c>
      <c r="AO51" s="18">
        <f>U$33/'Fixed Data'!$E$13*'Fixed Data'!AR57</f>
        <v>0</v>
      </c>
      <c r="AP51" s="18">
        <f>U$33/'Fixed Data'!$E$13*'Fixed Data'!AS57</f>
        <v>0</v>
      </c>
      <c r="AQ51" s="18">
        <f>U$33/'Fixed Data'!$E$13*'Fixed Data'!AT57</f>
        <v>0</v>
      </c>
      <c r="AR51" s="18">
        <f>U$33/'Fixed Data'!$E$13*'Fixed Data'!AU57</f>
        <v>0</v>
      </c>
      <c r="AS51" s="18">
        <f>U$33/'Fixed Data'!$E$13*'Fixed Data'!AV57</f>
        <v>0</v>
      </c>
      <c r="AT51" s="18">
        <f>U$33/'Fixed Data'!$E$13*'Fixed Data'!AW57</f>
        <v>0</v>
      </c>
      <c r="AU51" s="18">
        <f>U$33/'Fixed Data'!$E$13*'Fixed Data'!AX57</f>
        <v>0</v>
      </c>
      <c r="AV51" s="18">
        <f>U$33/'Fixed Data'!$E$13*'Fixed Data'!AY57</f>
        <v>0</v>
      </c>
      <c r="AW51" s="18">
        <f>U$33/'Fixed Data'!$E$13*'Fixed Data'!AZ57</f>
        <v>0</v>
      </c>
      <c r="AX51" s="18">
        <f>U$33/'Fixed Data'!$E$13*'Fixed Data'!BA57</f>
        <v>0</v>
      </c>
      <c r="AY51" s="18">
        <f>U$33/'Fixed Data'!$E$13*'Fixed Data'!BB57</f>
        <v>0</v>
      </c>
      <c r="AZ51" s="18">
        <f>U$33/'Fixed Data'!$E$13*'Fixed Data'!BC57</f>
        <v>0</v>
      </c>
      <c r="BA51" s="18">
        <f>U$33/'Fixed Data'!$E$13*'Fixed Data'!BD57</f>
        <v>0</v>
      </c>
      <c r="BB51" s="18">
        <f>U$33/'Fixed Data'!$E$13*'Fixed Data'!BE57</f>
        <v>0</v>
      </c>
      <c r="BC51" s="18">
        <f>U$33/'Fixed Data'!$E$13*'Fixed Data'!BF57</f>
        <v>0</v>
      </c>
      <c r="BD51" s="18">
        <f>U$33/'Fixed Data'!$E$13*'Fixed Data'!BG57</f>
        <v>0</v>
      </c>
      <c r="BE51" s="18">
        <f>U$33/'Fixed Data'!$E$13*'Fixed Data'!BH57</f>
        <v>0</v>
      </c>
      <c r="BF51" s="18">
        <f>U$33/'Fixed Data'!$E$13*'Fixed Data'!BI57</f>
        <v>0</v>
      </c>
      <c r="BG51" s="18">
        <f>U$33/'Fixed Data'!$E$13*'Fixed Data'!BJ57</f>
        <v>0</v>
      </c>
      <c r="BH51" s="18">
        <f>U$33/'Fixed Data'!$E$13*'Fixed Data'!BK57</f>
        <v>0</v>
      </c>
      <c r="BI51" s="18">
        <f>U$33/'Fixed Data'!$E$13*'Fixed Data'!BL57</f>
        <v>0</v>
      </c>
      <c r="BJ51" s="18">
        <f>U$33/'Fixed Data'!$E$13*'Fixed Data'!BM57</f>
        <v>0</v>
      </c>
      <c r="BK51" s="18">
        <f>U$33/'Fixed Data'!$E$13*'Fixed Data'!BN57</f>
        <v>0</v>
      </c>
      <c r="BL51" s="18">
        <f>U$33/'Fixed Data'!$E$13*'Fixed Data'!BO57</f>
        <v>0</v>
      </c>
    </row>
    <row r="52" spans="1:64" ht="16.5" hidden="1" customHeight="1" outlineLevel="1">
      <c r="A52" s="322"/>
      <c r="B52" s="1" t="s">
        <v>369</v>
      </c>
      <c r="C52" s="1" t="s">
        <v>370</v>
      </c>
      <c r="D52" s="1" t="s">
        <v>213</v>
      </c>
      <c r="F52" s="18"/>
      <c r="G52" s="18"/>
      <c r="H52" s="18"/>
      <c r="I52" s="18"/>
      <c r="J52" s="18"/>
      <c r="K52" s="18"/>
      <c r="L52" s="18"/>
      <c r="M52" s="18"/>
      <c r="N52" s="18"/>
      <c r="O52" s="18"/>
      <c r="P52" s="18"/>
      <c r="Q52" s="18"/>
      <c r="R52" s="18"/>
      <c r="S52" s="18"/>
      <c r="T52" s="18"/>
      <c r="U52" s="18"/>
      <c r="V52" s="18"/>
      <c r="W52" s="18">
        <f>V$33/'Fixed Data'!$E$13*'Fixed Data'!Z58</f>
        <v>0</v>
      </c>
      <c r="X52" s="18">
        <f>V$33/'Fixed Data'!$E$13*'Fixed Data'!AA58</f>
        <v>0</v>
      </c>
      <c r="Y52" s="18">
        <f>V$33/'Fixed Data'!$E$13*'Fixed Data'!AB58</f>
        <v>0</v>
      </c>
      <c r="Z52" s="18">
        <f>V$33/'Fixed Data'!$E$13*'Fixed Data'!AC58</f>
        <v>0</v>
      </c>
      <c r="AA52" s="18">
        <f>V$33/'Fixed Data'!$E$13*'Fixed Data'!AD58</f>
        <v>0</v>
      </c>
      <c r="AB52" s="18">
        <f>V$33/'Fixed Data'!$E$13*'Fixed Data'!AE58</f>
        <v>0</v>
      </c>
      <c r="AC52" s="18">
        <f>V$33/'Fixed Data'!$E$13*'Fixed Data'!AF58</f>
        <v>0</v>
      </c>
      <c r="AD52" s="18">
        <f>V$33/'Fixed Data'!$E$13*'Fixed Data'!AG58</f>
        <v>0</v>
      </c>
      <c r="AE52" s="18">
        <f>V$33/'Fixed Data'!$E$13*'Fixed Data'!AH58</f>
        <v>0</v>
      </c>
      <c r="AF52" s="18">
        <f>V$33/'Fixed Data'!$E$13*'Fixed Data'!AI58</f>
        <v>0</v>
      </c>
      <c r="AG52" s="18">
        <f>V$33/'Fixed Data'!$E$13*'Fixed Data'!AJ58</f>
        <v>0</v>
      </c>
      <c r="AH52" s="18">
        <f>V$33/'Fixed Data'!$E$13*'Fixed Data'!AK58</f>
        <v>0</v>
      </c>
      <c r="AI52" s="18">
        <f>V$33/'Fixed Data'!$E$13*'Fixed Data'!AL58</f>
        <v>0</v>
      </c>
      <c r="AJ52" s="18">
        <f>V$33/'Fixed Data'!$E$13*'Fixed Data'!AM58</f>
        <v>0</v>
      </c>
      <c r="AK52" s="18">
        <f>V$33/'Fixed Data'!$E$13*'Fixed Data'!AN58</f>
        <v>0</v>
      </c>
      <c r="AL52" s="18">
        <f>V$33/'Fixed Data'!$E$13*'Fixed Data'!AO58</f>
        <v>0</v>
      </c>
      <c r="AM52" s="18">
        <f>V$33/'Fixed Data'!$E$13*'Fixed Data'!AP58</f>
        <v>0</v>
      </c>
      <c r="AN52" s="18">
        <f>V$33/'Fixed Data'!$E$13*'Fixed Data'!AQ58</f>
        <v>0</v>
      </c>
      <c r="AO52" s="18">
        <f>V$33/'Fixed Data'!$E$13*'Fixed Data'!AR58</f>
        <v>0</v>
      </c>
      <c r="AP52" s="18">
        <f>V$33/'Fixed Data'!$E$13*'Fixed Data'!AS58</f>
        <v>0</v>
      </c>
      <c r="AQ52" s="18">
        <f>V$33/'Fixed Data'!$E$13*'Fixed Data'!AT58</f>
        <v>0</v>
      </c>
      <c r="AR52" s="18">
        <f>V$33/'Fixed Data'!$E$13*'Fixed Data'!AU58</f>
        <v>0</v>
      </c>
      <c r="AS52" s="18">
        <f>V$33/'Fixed Data'!$E$13*'Fixed Data'!AV58</f>
        <v>0</v>
      </c>
      <c r="AT52" s="18">
        <f>V$33/'Fixed Data'!$E$13*'Fixed Data'!AW58</f>
        <v>0</v>
      </c>
      <c r="AU52" s="18">
        <f>V$33/'Fixed Data'!$E$13*'Fixed Data'!AX58</f>
        <v>0</v>
      </c>
      <c r="AV52" s="18">
        <f>V$33/'Fixed Data'!$E$13*'Fixed Data'!AY58</f>
        <v>0</v>
      </c>
      <c r="AW52" s="18">
        <f>V$33/'Fixed Data'!$E$13*'Fixed Data'!AZ58</f>
        <v>0</v>
      </c>
      <c r="AX52" s="18">
        <f>V$33/'Fixed Data'!$E$13*'Fixed Data'!BA58</f>
        <v>0</v>
      </c>
      <c r="AY52" s="18">
        <f>V$33/'Fixed Data'!$E$13*'Fixed Data'!BB58</f>
        <v>0</v>
      </c>
      <c r="AZ52" s="18">
        <f>V$33/'Fixed Data'!$E$13*'Fixed Data'!BC58</f>
        <v>0</v>
      </c>
      <c r="BA52" s="18">
        <f>V$33/'Fixed Data'!$E$13*'Fixed Data'!BD58</f>
        <v>0</v>
      </c>
      <c r="BB52" s="18">
        <f>V$33/'Fixed Data'!$E$13*'Fixed Data'!BE58</f>
        <v>0</v>
      </c>
      <c r="BC52" s="18">
        <f>V$33/'Fixed Data'!$E$13*'Fixed Data'!BF58</f>
        <v>0</v>
      </c>
      <c r="BD52" s="18">
        <f>V$33/'Fixed Data'!$E$13*'Fixed Data'!BG58</f>
        <v>0</v>
      </c>
      <c r="BE52" s="18">
        <f>V$33/'Fixed Data'!$E$13*'Fixed Data'!BH58</f>
        <v>0</v>
      </c>
      <c r="BF52" s="18">
        <f>V$33/'Fixed Data'!$E$13*'Fixed Data'!BI58</f>
        <v>0</v>
      </c>
      <c r="BG52" s="18">
        <f>V$33/'Fixed Data'!$E$13*'Fixed Data'!BJ58</f>
        <v>0</v>
      </c>
      <c r="BH52" s="18">
        <f>V$33/'Fixed Data'!$E$13*'Fixed Data'!BK58</f>
        <v>0</v>
      </c>
      <c r="BI52" s="18">
        <f>V$33/'Fixed Data'!$E$13*'Fixed Data'!BL58</f>
        <v>0</v>
      </c>
      <c r="BJ52" s="18">
        <f>V$33/'Fixed Data'!$E$13*'Fixed Data'!BM58</f>
        <v>0</v>
      </c>
      <c r="BK52" s="18">
        <f>V$33/'Fixed Data'!$E$13*'Fixed Data'!BN58</f>
        <v>0</v>
      </c>
      <c r="BL52" s="18">
        <f>V$33/'Fixed Data'!$E$13*'Fixed Data'!BO58</f>
        <v>0</v>
      </c>
    </row>
    <row r="53" spans="1:64" ht="16.5" hidden="1" customHeight="1" outlineLevel="1">
      <c r="A53" s="322"/>
      <c r="B53" s="1" t="s">
        <v>371</v>
      </c>
      <c r="C53" s="1" t="s">
        <v>372</v>
      </c>
      <c r="D53" s="1" t="s">
        <v>213</v>
      </c>
      <c r="F53" s="18"/>
      <c r="G53" s="18"/>
      <c r="H53" s="18"/>
      <c r="I53" s="18"/>
      <c r="J53" s="18"/>
      <c r="K53" s="18"/>
      <c r="L53" s="18"/>
      <c r="M53" s="18"/>
      <c r="N53" s="18"/>
      <c r="O53" s="18"/>
      <c r="P53" s="18"/>
      <c r="Q53" s="18"/>
      <c r="R53" s="18"/>
      <c r="S53" s="18"/>
      <c r="T53" s="18"/>
      <c r="U53" s="18"/>
      <c r="V53" s="18"/>
      <c r="W53" s="18"/>
      <c r="X53" s="18">
        <f>W$33/'Fixed Data'!$E$13*'Fixed Data'!AA59</f>
        <v>0</v>
      </c>
      <c r="Y53" s="18">
        <f>W$33/'Fixed Data'!$E$13*'Fixed Data'!AB59</f>
        <v>0</v>
      </c>
      <c r="Z53" s="18">
        <f>W$33/'Fixed Data'!$E$13*'Fixed Data'!AC59</f>
        <v>0</v>
      </c>
      <c r="AA53" s="18">
        <f>W$33/'Fixed Data'!$E$13*'Fixed Data'!AD59</f>
        <v>0</v>
      </c>
      <c r="AB53" s="18">
        <f>W$33/'Fixed Data'!$E$13*'Fixed Data'!AE59</f>
        <v>0</v>
      </c>
      <c r="AC53" s="18">
        <f>W$33/'Fixed Data'!$E$13*'Fixed Data'!AF59</f>
        <v>0</v>
      </c>
      <c r="AD53" s="18">
        <f>W$33/'Fixed Data'!$E$13*'Fixed Data'!AG59</f>
        <v>0</v>
      </c>
      <c r="AE53" s="18">
        <f>W$33/'Fixed Data'!$E$13*'Fixed Data'!AH59</f>
        <v>0</v>
      </c>
      <c r="AF53" s="18">
        <f>W$33/'Fixed Data'!$E$13*'Fixed Data'!AI59</f>
        <v>0</v>
      </c>
      <c r="AG53" s="18">
        <f>W$33/'Fixed Data'!$E$13*'Fixed Data'!AJ59</f>
        <v>0</v>
      </c>
      <c r="AH53" s="18">
        <f>W$33/'Fixed Data'!$E$13*'Fixed Data'!AK59</f>
        <v>0</v>
      </c>
      <c r="AI53" s="18">
        <f>W$33/'Fixed Data'!$E$13*'Fixed Data'!AL59</f>
        <v>0</v>
      </c>
      <c r="AJ53" s="18">
        <f>W$33/'Fixed Data'!$E$13*'Fixed Data'!AM59</f>
        <v>0</v>
      </c>
      <c r="AK53" s="18">
        <f>W$33/'Fixed Data'!$E$13*'Fixed Data'!AN59</f>
        <v>0</v>
      </c>
      <c r="AL53" s="18">
        <f>W$33/'Fixed Data'!$E$13*'Fixed Data'!AO59</f>
        <v>0</v>
      </c>
      <c r="AM53" s="18">
        <f>W$33/'Fixed Data'!$E$13*'Fixed Data'!AP59</f>
        <v>0</v>
      </c>
      <c r="AN53" s="18">
        <f>W$33/'Fixed Data'!$E$13*'Fixed Data'!AQ59</f>
        <v>0</v>
      </c>
      <c r="AO53" s="18">
        <f>W$33/'Fixed Data'!$E$13*'Fixed Data'!AR59</f>
        <v>0</v>
      </c>
      <c r="AP53" s="18">
        <f>W$33/'Fixed Data'!$E$13*'Fixed Data'!AS59</f>
        <v>0</v>
      </c>
      <c r="AQ53" s="18">
        <f>W$33/'Fixed Data'!$E$13*'Fixed Data'!AT59</f>
        <v>0</v>
      </c>
      <c r="AR53" s="18">
        <f>W$33/'Fixed Data'!$E$13*'Fixed Data'!AU59</f>
        <v>0</v>
      </c>
      <c r="AS53" s="18">
        <f>W$33/'Fixed Data'!$E$13*'Fixed Data'!AV59</f>
        <v>0</v>
      </c>
      <c r="AT53" s="18">
        <f>W$33/'Fixed Data'!$E$13*'Fixed Data'!AW59</f>
        <v>0</v>
      </c>
      <c r="AU53" s="18">
        <f>W$33/'Fixed Data'!$E$13*'Fixed Data'!AX59</f>
        <v>0</v>
      </c>
      <c r="AV53" s="18">
        <f>W$33/'Fixed Data'!$E$13*'Fixed Data'!AY59</f>
        <v>0</v>
      </c>
      <c r="AW53" s="18">
        <f>W$33/'Fixed Data'!$E$13*'Fixed Data'!AZ59</f>
        <v>0</v>
      </c>
      <c r="AX53" s="18">
        <f>W$33/'Fixed Data'!$E$13*'Fixed Data'!BA59</f>
        <v>0</v>
      </c>
      <c r="AY53" s="18">
        <f>W$33/'Fixed Data'!$E$13*'Fixed Data'!BB59</f>
        <v>0</v>
      </c>
      <c r="AZ53" s="18">
        <f>W$33/'Fixed Data'!$E$13*'Fixed Data'!BC59</f>
        <v>0</v>
      </c>
      <c r="BA53" s="18">
        <f>W$33/'Fixed Data'!$E$13*'Fixed Data'!BD59</f>
        <v>0</v>
      </c>
      <c r="BB53" s="18">
        <f>W$33/'Fixed Data'!$E$13*'Fixed Data'!BE59</f>
        <v>0</v>
      </c>
      <c r="BC53" s="18">
        <f>W$33/'Fixed Data'!$E$13*'Fixed Data'!BF59</f>
        <v>0</v>
      </c>
      <c r="BD53" s="18">
        <f>W$33/'Fixed Data'!$E$13*'Fixed Data'!BG59</f>
        <v>0</v>
      </c>
      <c r="BE53" s="18">
        <f>W$33/'Fixed Data'!$E$13*'Fixed Data'!BH59</f>
        <v>0</v>
      </c>
      <c r="BF53" s="18">
        <f>W$33/'Fixed Data'!$E$13*'Fixed Data'!BI59</f>
        <v>0</v>
      </c>
      <c r="BG53" s="18">
        <f>W$33/'Fixed Data'!$E$13*'Fixed Data'!BJ59</f>
        <v>0</v>
      </c>
      <c r="BH53" s="18">
        <f>W$33/'Fixed Data'!$E$13*'Fixed Data'!BK59</f>
        <v>0</v>
      </c>
      <c r="BI53" s="18">
        <f>W$33/'Fixed Data'!$E$13*'Fixed Data'!BL59</f>
        <v>0</v>
      </c>
      <c r="BJ53" s="18">
        <f>W$33/'Fixed Data'!$E$13*'Fixed Data'!BM59</f>
        <v>0</v>
      </c>
      <c r="BK53" s="18">
        <f>W$33/'Fixed Data'!$E$13*'Fixed Data'!BN59</f>
        <v>0</v>
      </c>
      <c r="BL53" s="18">
        <f>W$33/'Fixed Data'!$E$13*'Fixed Data'!BO59</f>
        <v>0</v>
      </c>
    </row>
    <row r="54" spans="1:64" ht="16.5" hidden="1" customHeight="1" outlineLevel="1">
      <c r="A54" s="322"/>
      <c r="B54" s="1" t="s">
        <v>373</v>
      </c>
      <c r="C54" s="1" t="s">
        <v>374</v>
      </c>
      <c r="D54" s="1" t="s">
        <v>213</v>
      </c>
      <c r="F54" s="18"/>
      <c r="G54" s="18"/>
      <c r="H54" s="18"/>
      <c r="I54" s="18"/>
      <c r="J54" s="18"/>
      <c r="K54" s="18"/>
      <c r="L54" s="18"/>
      <c r="M54" s="18"/>
      <c r="N54" s="18"/>
      <c r="O54" s="18"/>
      <c r="P54" s="18"/>
      <c r="Q54" s="18"/>
      <c r="R54" s="18"/>
      <c r="S54" s="18"/>
      <c r="T54" s="18"/>
      <c r="U54" s="18"/>
      <c r="V54" s="18"/>
      <c r="W54" s="18"/>
      <c r="X54" s="18"/>
      <c r="Y54" s="18">
        <f>X$33/'Fixed Data'!$E$13*'Fixed Data'!AB60</f>
        <v>0</v>
      </c>
      <c r="Z54" s="18">
        <f>X$33/'Fixed Data'!$E$13*'Fixed Data'!AC60</f>
        <v>0</v>
      </c>
      <c r="AA54" s="18">
        <f>X$33/'Fixed Data'!$E$13*'Fixed Data'!AD60</f>
        <v>0</v>
      </c>
      <c r="AB54" s="18">
        <f>X$33/'Fixed Data'!$E$13*'Fixed Data'!AE60</f>
        <v>0</v>
      </c>
      <c r="AC54" s="18">
        <f>X$33/'Fixed Data'!$E$13*'Fixed Data'!AF60</f>
        <v>0</v>
      </c>
      <c r="AD54" s="18">
        <f>X$33/'Fixed Data'!$E$13*'Fixed Data'!AG60</f>
        <v>0</v>
      </c>
      <c r="AE54" s="18">
        <f>X$33/'Fixed Data'!$E$13*'Fixed Data'!AH60</f>
        <v>0</v>
      </c>
      <c r="AF54" s="18">
        <f>X$33/'Fixed Data'!$E$13*'Fixed Data'!AI60</f>
        <v>0</v>
      </c>
      <c r="AG54" s="18">
        <f>X$33/'Fixed Data'!$E$13*'Fixed Data'!AJ60</f>
        <v>0</v>
      </c>
      <c r="AH54" s="18">
        <f>X$33/'Fixed Data'!$E$13*'Fixed Data'!AK60</f>
        <v>0</v>
      </c>
      <c r="AI54" s="18">
        <f>X$33/'Fixed Data'!$E$13*'Fixed Data'!AL60</f>
        <v>0</v>
      </c>
      <c r="AJ54" s="18">
        <f>X$33/'Fixed Data'!$E$13*'Fixed Data'!AM60</f>
        <v>0</v>
      </c>
      <c r="AK54" s="18">
        <f>X$33/'Fixed Data'!$E$13*'Fixed Data'!AN60</f>
        <v>0</v>
      </c>
      <c r="AL54" s="18">
        <f>X$33/'Fixed Data'!$E$13*'Fixed Data'!AO60</f>
        <v>0</v>
      </c>
      <c r="AM54" s="18">
        <f>X$33/'Fixed Data'!$E$13*'Fixed Data'!AP60</f>
        <v>0</v>
      </c>
      <c r="AN54" s="18">
        <f>X$33/'Fixed Data'!$E$13*'Fixed Data'!AQ60</f>
        <v>0</v>
      </c>
      <c r="AO54" s="18">
        <f>X$33/'Fixed Data'!$E$13*'Fixed Data'!AR60</f>
        <v>0</v>
      </c>
      <c r="AP54" s="18">
        <f>X$33/'Fixed Data'!$E$13*'Fixed Data'!AS60</f>
        <v>0</v>
      </c>
      <c r="AQ54" s="18">
        <f>X$33/'Fixed Data'!$E$13*'Fixed Data'!AT60</f>
        <v>0</v>
      </c>
      <c r="AR54" s="18">
        <f>X$33/'Fixed Data'!$E$13*'Fixed Data'!AU60</f>
        <v>0</v>
      </c>
      <c r="AS54" s="18">
        <f>X$33/'Fixed Data'!$E$13*'Fixed Data'!AV60</f>
        <v>0</v>
      </c>
      <c r="AT54" s="18">
        <f>X$33/'Fixed Data'!$E$13*'Fixed Data'!AW60</f>
        <v>0</v>
      </c>
      <c r="AU54" s="18">
        <f>X$33/'Fixed Data'!$E$13*'Fixed Data'!AX60</f>
        <v>0</v>
      </c>
      <c r="AV54" s="18">
        <f>X$33/'Fixed Data'!$E$13*'Fixed Data'!AY60</f>
        <v>0</v>
      </c>
      <c r="AW54" s="18">
        <f>X$33/'Fixed Data'!$E$13*'Fixed Data'!AZ60</f>
        <v>0</v>
      </c>
      <c r="AX54" s="18">
        <f>X$33/'Fixed Data'!$E$13*'Fixed Data'!BA60</f>
        <v>0</v>
      </c>
      <c r="AY54" s="18">
        <f>X$33/'Fixed Data'!$E$13*'Fixed Data'!BB60</f>
        <v>0</v>
      </c>
      <c r="AZ54" s="18">
        <f>X$33/'Fixed Data'!$E$13*'Fixed Data'!BC60</f>
        <v>0</v>
      </c>
      <c r="BA54" s="18">
        <f>X$33/'Fixed Data'!$E$13*'Fixed Data'!BD60</f>
        <v>0</v>
      </c>
      <c r="BB54" s="18">
        <f>X$33/'Fixed Data'!$E$13*'Fixed Data'!BE60</f>
        <v>0</v>
      </c>
      <c r="BC54" s="18">
        <f>X$33/'Fixed Data'!$E$13*'Fixed Data'!BF60</f>
        <v>0</v>
      </c>
      <c r="BD54" s="18">
        <f>X$33/'Fixed Data'!$E$13*'Fixed Data'!BG60</f>
        <v>0</v>
      </c>
      <c r="BE54" s="18">
        <f>X$33/'Fixed Data'!$E$13*'Fixed Data'!BH60</f>
        <v>0</v>
      </c>
      <c r="BF54" s="18">
        <f>X$33/'Fixed Data'!$E$13*'Fixed Data'!BI60</f>
        <v>0</v>
      </c>
      <c r="BG54" s="18">
        <f>X$33/'Fixed Data'!$E$13*'Fixed Data'!BJ60</f>
        <v>0</v>
      </c>
      <c r="BH54" s="18">
        <f>X$33/'Fixed Data'!$E$13*'Fixed Data'!BK60</f>
        <v>0</v>
      </c>
      <c r="BI54" s="18">
        <f>X$33/'Fixed Data'!$E$13*'Fixed Data'!BL60</f>
        <v>0</v>
      </c>
      <c r="BJ54" s="18">
        <f>X$33/'Fixed Data'!$E$13*'Fixed Data'!BM60</f>
        <v>0</v>
      </c>
      <c r="BK54" s="18">
        <f>X$33/'Fixed Data'!$E$13*'Fixed Data'!BN60</f>
        <v>0</v>
      </c>
      <c r="BL54" s="18">
        <f>X$33/'Fixed Data'!$E$13*'Fixed Data'!BO60</f>
        <v>0</v>
      </c>
    </row>
    <row r="55" spans="1:64" ht="16.5" hidden="1" customHeight="1" outlineLevel="1">
      <c r="A55" s="322"/>
      <c r="B55" s="1" t="s">
        <v>375</v>
      </c>
      <c r="C55" s="1" t="s">
        <v>376</v>
      </c>
      <c r="D55" s="1" t="s">
        <v>213</v>
      </c>
      <c r="F55" s="18"/>
      <c r="G55" s="18"/>
      <c r="H55" s="18"/>
      <c r="I55" s="18"/>
      <c r="J55" s="18"/>
      <c r="K55" s="18"/>
      <c r="L55" s="18"/>
      <c r="M55" s="18"/>
      <c r="N55" s="18"/>
      <c r="O55" s="18"/>
      <c r="P55" s="18"/>
      <c r="Q55" s="18"/>
      <c r="R55" s="18"/>
      <c r="S55" s="18"/>
      <c r="T55" s="18"/>
      <c r="U55" s="18"/>
      <c r="V55" s="18"/>
      <c r="W55" s="18"/>
      <c r="X55" s="18"/>
      <c r="Y55" s="18"/>
      <c r="Z55" s="18">
        <f>Y$33/'Fixed Data'!$E$13*'Fixed Data'!AC61</f>
        <v>0</v>
      </c>
      <c r="AA55" s="18">
        <f>Y$33/'Fixed Data'!$E$13*'Fixed Data'!AD61</f>
        <v>0</v>
      </c>
      <c r="AB55" s="18">
        <f>Y$33/'Fixed Data'!$E$13*'Fixed Data'!AE61</f>
        <v>0</v>
      </c>
      <c r="AC55" s="18">
        <f>Y$33/'Fixed Data'!$E$13*'Fixed Data'!AF61</f>
        <v>0</v>
      </c>
      <c r="AD55" s="18">
        <f>Y$33/'Fixed Data'!$E$13*'Fixed Data'!AG61</f>
        <v>0</v>
      </c>
      <c r="AE55" s="18">
        <f>Y$33/'Fixed Data'!$E$13*'Fixed Data'!AH61</f>
        <v>0</v>
      </c>
      <c r="AF55" s="18">
        <f>Y$33/'Fixed Data'!$E$13*'Fixed Data'!AI61</f>
        <v>0</v>
      </c>
      <c r="AG55" s="18">
        <f>Y$33/'Fixed Data'!$E$13*'Fixed Data'!AJ61</f>
        <v>0</v>
      </c>
      <c r="AH55" s="18">
        <f>Y$33/'Fixed Data'!$E$13*'Fixed Data'!AK61</f>
        <v>0</v>
      </c>
      <c r="AI55" s="18">
        <f>Y$33/'Fixed Data'!$E$13*'Fixed Data'!AL61</f>
        <v>0</v>
      </c>
      <c r="AJ55" s="18">
        <f>Y$33/'Fixed Data'!$E$13*'Fixed Data'!AM61</f>
        <v>0</v>
      </c>
      <c r="AK55" s="18">
        <f>Y$33/'Fixed Data'!$E$13*'Fixed Data'!AN61</f>
        <v>0</v>
      </c>
      <c r="AL55" s="18">
        <f>Y$33/'Fixed Data'!$E$13*'Fixed Data'!AO61</f>
        <v>0</v>
      </c>
      <c r="AM55" s="18">
        <f>Y$33/'Fixed Data'!$E$13*'Fixed Data'!AP61</f>
        <v>0</v>
      </c>
      <c r="AN55" s="18">
        <f>Y$33/'Fixed Data'!$E$13*'Fixed Data'!AQ61</f>
        <v>0</v>
      </c>
      <c r="AO55" s="18">
        <f>Y$33/'Fixed Data'!$E$13*'Fixed Data'!AR61</f>
        <v>0</v>
      </c>
      <c r="AP55" s="18">
        <f>Y$33/'Fixed Data'!$E$13*'Fixed Data'!AS61</f>
        <v>0</v>
      </c>
      <c r="AQ55" s="18">
        <f>Y$33/'Fixed Data'!$E$13*'Fixed Data'!AT61</f>
        <v>0</v>
      </c>
      <c r="AR55" s="18">
        <f>Y$33/'Fixed Data'!$E$13*'Fixed Data'!AU61</f>
        <v>0</v>
      </c>
      <c r="AS55" s="18">
        <f>Y$33/'Fixed Data'!$E$13*'Fixed Data'!AV61</f>
        <v>0</v>
      </c>
      <c r="AT55" s="18">
        <f>Y$33/'Fixed Data'!$E$13*'Fixed Data'!AW61</f>
        <v>0</v>
      </c>
      <c r="AU55" s="18">
        <f>Y$33/'Fixed Data'!$E$13*'Fixed Data'!AX61</f>
        <v>0</v>
      </c>
      <c r="AV55" s="18">
        <f>Y$33/'Fixed Data'!$E$13*'Fixed Data'!AY61</f>
        <v>0</v>
      </c>
      <c r="AW55" s="18">
        <f>Y$33/'Fixed Data'!$E$13*'Fixed Data'!AZ61</f>
        <v>0</v>
      </c>
      <c r="AX55" s="18">
        <f>Y$33/'Fixed Data'!$E$13*'Fixed Data'!BA61</f>
        <v>0</v>
      </c>
      <c r="AY55" s="18">
        <f>Y$33/'Fixed Data'!$E$13*'Fixed Data'!BB61</f>
        <v>0</v>
      </c>
      <c r="AZ55" s="18">
        <f>Y$33/'Fixed Data'!$E$13*'Fixed Data'!BC61</f>
        <v>0</v>
      </c>
      <c r="BA55" s="18">
        <f>Y$33/'Fixed Data'!$E$13*'Fixed Data'!BD61</f>
        <v>0</v>
      </c>
      <c r="BB55" s="18">
        <f>Y$33/'Fixed Data'!$E$13*'Fixed Data'!BE61</f>
        <v>0</v>
      </c>
      <c r="BC55" s="18">
        <f>Y$33/'Fixed Data'!$E$13*'Fixed Data'!BF61</f>
        <v>0</v>
      </c>
      <c r="BD55" s="18">
        <f>Y$33/'Fixed Data'!$E$13*'Fixed Data'!BG61</f>
        <v>0</v>
      </c>
      <c r="BE55" s="18">
        <f>Y$33/'Fixed Data'!$E$13*'Fixed Data'!BH61</f>
        <v>0</v>
      </c>
      <c r="BF55" s="18">
        <f>Y$33/'Fixed Data'!$E$13*'Fixed Data'!BI61</f>
        <v>0</v>
      </c>
      <c r="BG55" s="18">
        <f>Y$33/'Fixed Data'!$E$13*'Fixed Data'!BJ61</f>
        <v>0</v>
      </c>
      <c r="BH55" s="18">
        <f>Y$33/'Fixed Data'!$E$13*'Fixed Data'!BK61</f>
        <v>0</v>
      </c>
      <c r="BI55" s="18">
        <f>Y$33/'Fixed Data'!$E$13*'Fixed Data'!BL61</f>
        <v>0</v>
      </c>
      <c r="BJ55" s="18">
        <f>Y$33/'Fixed Data'!$E$13*'Fixed Data'!BM61</f>
        <v>0</v>
      </c>
      <c r="BK55" s="18">
        <f>Y$33/'Fixed Data'!$E$13*'Fixed Data'!BN61</f>
        <v>0</v>
      </c>
      <c r="BL55" s="18">
        <f>Y$33/'Fixed Data'!$E$13*'Fixed Data'!BO61</f>
        <v>0</v>
      </c>
    </row>
    <row r="56" spans="1:64" ht="16.5" hidden="1" customHeight="1" outlineLevel="1">
      <c r="A56" s="322"/>
      <c r="B56" s="1" t="s">
        <v>377</v>
      </c>
      <c r="C56" s="1" t="s">
        <v>378</v>
      </c>
      <c r="D56" s="1" t="s">
        <v>213</v>
      </c>
      <c r="F56" s="18"/>
      <c r="G56" s="18"/>
      <c r="H56" s="18"/>
      <c r="I56" s="18"/>
      <c r="J56" s="18"/>
      <c r="K56" s="18"/>
      <c r="L56" s="18"/>
      <c r="M56" s="18"/>
      <c r="N56" s="18"/>
      <c r="O56" s="18"/>
      <c r="P56" s="18"/>
      <c r="Q56" s="18"/>
      <c r="R56" s="18"/>
      <c r="S56" s="18"/>
      <c r="T56" s="18"/>
      <c r="U56" s="18"/>
      <c r="V56" s="18"/>
      <c r="W56" s="18"/>
      <c r="X56" s="18"/>
      <c r="Y56" s="18"/>
      <c r="Z56" s="18"/>
      <c r="AA56" s="18">
        <f>Z$33/'Fixed Data'!$E$13*'Fixed Data'!AD62</f>
        <v>0</v>
      </c>
      <c r="AB56" s="18">
        <f>Z$33/'Fixed Data'!$E$13*'Fixed Data'!AE62</f>
        <v>0</v>
      </c>
      <c r="AC56" s="18">
        <f>Z$33/'Fixed Data'!$E$13*'Fixed Data'!AF62</f>
        <v>0</v>
      </c>
      <c r="AD56" s="18">
        <f>Z$33/'Fixed Data'!$E$13*'Fixed Data'!AG62</f>
        <v>0</v>
      </c>
      <c r="AE56" s="18">
        <f>Z$33/'Fixed Data'!$E$13*'Fixed Data'!AH62</f>
        <v>0</v>
      </c>
      <c r="AF56" s="18">
        <f>Z$33/'Fixed Data'!$E$13*'Fixed Data'!AI62</f>
        <v>0</v>
      </c>
      <c r="AG56" s="18">
        <f>Z$33/'Fixed Data'!$E$13*'Fixed Data'!AJ62</f>
        <v>0</v>
      </c>
      <c r="AH56" s="18">
        <f>Z$33/'Fixed Data'!$E$13*'Fixed Data'!AK62</f>
        <v>0</v>
      </c>
      <c r="AI56" s="18">
        <f>Z$33/'Fixed Data'!$E$13*'Fixed Data'!AL62</f>
        <v>0</v>
      </c>
      <c r="AJ56" s="18">
        <f>Z$33/'Fixed Data'!$E$13*'Fixed Data'!AM62</f>
        <v>0</v>
      </c>
      <c r="AK56" s="18">
        <f>Z$33/'Fixed Data'!$E$13*'Fixed Data'!AN62</f>
        <v>0</v>
      </c>
      <c r="AL56" s="18">
        <f>Z$33/'Fixed Data'!$E$13*'Fixed Data'!AO62</f>
        <v>0</v>
      </c>
      <c r="AM56" s="18">
        <f>Z$33/'Fixed Data'!$E$13*'Fixed Data'!AP62</f>
        <v>0</v>
      </c>
      <c r="AN56" s="18">
        <f>Z$33/'Fixed Data'!$E$13*'Fixed Data'!AQ62</f>
        <v>0</v>
      </c>
      <c r="AO56" s="18">
        <f>Z$33/'Fixed Data'!$E$13*'Fixed Data'!AR62</f>
        <v>0</v>
      </c>
      <c r="AP56" s="18">
        <f>Z$33/'Fixed Data'!$E$13*'Fixed Data'!AS62</f>
        <v>0</v>
      </c>
      <c r="AQ56" s="18">
        <f>Z$33/'Fixed Data'!$E$13*'Fixed Data'!AT62</f>
        <v>0</v>
      </c>
      <c r="AR56" s="18">
        <f>Z$33/'Fixed Data'!$E$13*'Fixed Data'!AU62</f>
        <v>0</v>
      </c>
      <c r="AS56" s="18">
        <f>Z$33/'Fixed Data'!$E$13*'Fixed Data'!AV62</f>
        <v>0</v>
      </c>
      <c r="AT56" s="18">
        <f>Z$33/'Fixed Data'!$E$13*'Fixed Data'!AW62</f>
        <v>0</v>
      </c>
      <c r="AU56" s="18">
        <f>Z$33/'Fixed Data'!$E$13*'Fixed Data'!AX62</f>
        <v>0</v>
      </c>
      <c r="AV56" s="18">
        <f>Z$33/'Fixed Data'!$E$13*'Fixed Data'!AY62</f>
        <v>0</v>
      </c>
      <c r="AW56" s="18">
        <f>Z$33/'Fixed Data'!$E$13*'Fixed Data'!AZ62</f>
        <v>0</v>
      </c>
      <c r="AX56" s="18">
        <f>Z$33/'Fixed Data'!$E$13*'Fixed Data'!BA62</f>
        <v>0</v>
      </c>
      <c r="AY56" s="18">
        <f>Z$33/'Fixed Data'!$E$13*'Fixed Data'!BB62</f>
        <v>0</v>
      </c>
      <c r="AZ56" s="18">
        <f>Z$33/'Fixed Data'!$E$13*'Fixed Data'!BC62</f>
        <v>0</v>
      </c>
      <c r="BA56" s="18">
        <f>Z$33/'Fixed Data'!$E$13*'Fixed Data'!BD62</f>
        <v>0</v>
      </c>
      <c r="BB56" s="18">
        <f>Z$33/'Fixed Data'!$E$13*'Fixed Data'!BE62</f>
        <v>0</v>
      </c>
      <c r="BC56" s="18">
        <f>Z$33/'Fixed Data'!$E$13*'Fixed Data'!BF62</f>
        <v>0</v>
      </c>
      <c r="BD56" s="18">
        <f>Z$33/'Fixed Data'!$E$13*'Fixed Data'!BG62</f>
        <v>0</v>
      </c>
      <c r="BE56" s="18">
        <f>Z$33/'Fixed Data'!$E$13*'Fixed Data'!BH62</f>
        <v>0</v>
      </c>
      <c r="BF56" s="18">
        <f>Z$33/'Fixed Data'!$E$13*'Fixed Data'!BI62</f>
        <v>0</v>
      </c>
      <c r="BG56" s="18">
        <f>Z$33/'Fixed Data'!$E$13*'Fixed Data'!BJ62</f>
        <v>0</v>
      </c>
      <c r="BH56" s="18">
        <f>Z$33/'Fixed Data'!$E$13*'Fixed Data'!BK62</f>
        <v>0</v>
      </c>
      <c r="BI56" s="18">
        <f>Z$33/'Fixed Data'!$E$13*'Fixed Data'!BL62</f>
        <v>0</v>
      </c>
      <c r="BJ56" s="18">
        <f>Z$33/'Fixed Data'!$E$13*'Fixed Data'!BM62</f>
        <v>0</v>
      </c>
      <c r="BK56" s="18">
        <f>Z$33/'Fixed Data'!$E$13*'Fixed Data'!BN62</f>
        <v>0</v>
      </c>
      <c r="BL56" s="18">
        <f>Z$33/'Fixed Data'!$E$13*'Fixed Data'!BO62</f>
        <v>0</v>
      </c>
    </row>
    <row r="57" spans="1:64" ht="16.5" hidden="1" customHeight="1" outlineLevel="1">
      <c r="A57" s="322"/>
      <c r="B57" s="1" t="s">
        <v>379</v>
      </c>
      <c r="C57" s="1" t="s">
        <v>380</v>
      </c>
      <c r="D57" s="1" t="s">
        <v>213</v>
      </c>
      <c r="F57" s="18"/>
      <c r="G57" s="18"/>
      <c r="H57" s="18"/>
      <c r="I57" s="18"/>
      <c r="J57" s="18"/>
      <c r="K57" s="18"/>
      <c r="L57" s="18"/>
      <c r="M57" s="18"/>
      <c r="N57" s="18"/>
      <c r="O57" s="18"/>
      <c r="P57" s="18"/>
      <c r="Q57" s="18"/>
      <c r="R57" s="18"/>
      <c r="S57" s="18"/>
      <c r="T57" s="18"/>
      <c r="U57" s="18"/>
      <c r="V57" s="18"/>
      <c r="W57" s="18"/>
      <c r="X57" s="18"/>
      <c r="Y57" s="18"/>
      <c r="Z57" s="18"/>
      <c r="AA57" s="18"/>
      <c r="AB57" s="18">
        <f>AA$33/'Fixed Data'!$E$13*'Fixed Data'!AE63</f>
        <v>0</v>
      </c>
      <c r="AC57" s="18">
        <f>AA$33/'Fixed Data'!$E$13*'Fixed Data'!AF63</f>
        <v>0</v>
      </c>
      <c r="AD57" s="18">
        <f>AA$33/'Fixed Data'!$E$13*'Fixed Data'!AG63</f>
        <v>0</v>
      </c>
      <c r="AE57" s="18">
        <f>AA$33/'Fixed Data'!$E$13*'Fixed Data'!AH63</f>
        <v>0</v>
      </c>
      <c r="AF57" s="18">
        <f>AA$33/'Fixed Data'!$E$13*'Fixed Data'!AI63</f>
        <v>0</v>
      </c>
      <c r="AG57" s="18">
        <f>AA$33/'Fixed Data'!$E$13*'Fixed Data'!AJ63</f>
        <v>0</v>
      </c>
      <c r="AH57" s="18">
        <f>AA$33/'Fixed Data'!$E$13*'Fixed Data'!AK63</f>
        <v>0</v>
      </c>
      <c r="AI57" s="18">
        <f>AA$33/'Fixed Data'!$E$13*'Fixed Data'!AL63</f>
        <v>0</v>
      </c>
      <c r="AJ57" s="18">
        <f>AA$33/'Fixed Data'!$E$13*'Fixed Data'!AM63</f>
        <v>0</v>
      </c>
      <c r="AK57" s="18">
        <f>AA$33/'Fixed Data'!$E$13*'Fixed Data'!AN63</f>
        <v>0</v>
      </c>
      <c r="AL57" s="18">
        <f>AA$33/'Fixed Data'!$E$13*'Fixed Data'!AO63</f>
        <v>0</v>
      </c>
      <c r="AM57" s="18">
        <f>AA$33/'Fixed Data'!$E$13*'Fixed Data'!AP63</f>
        <v>0</v>
      </c>
      <c r="AN57" s="18">
        <f>AA$33/'Fixed Data'!$E$13*'Fixed Data'!AQ63</f>
        <v>0</v>
      </c>
      <c r="AO57" s="18">
        <f>AA$33/'Fixed Data'!$E$13*'Fixed Data'!AR63</f>
        <v>0</v>
      </c>
      <c r="AP57" s="18">
        <f>AA$33/'Fixed Data'!$E$13*'Fixed Data'!AS63</f>
        <v>0</v>
      </c>
      <c r="AQ57" s="18">
        <f>AA$33/'Fixed Data'!$E$13*'Fixed Data'!AT63</f>
        <v>0</v>
      </c>
      <c r="AR57" s="18">
        <f>AA$33/'Fixed Data'!$E$13*'Fixed Data'!AU63</f>
        <v>0</v>
      </c>
      <c r="AS57" s="18">
        <f>AA$33/'Fixed Data'!$E$13*'Fixed Data'!AV63</f>
        <v>0</v>
      </c>
      <c r="AT57" s="18">
        <f>AA$33/'Fixed Data'!$E$13*'Fixed Data'!AW63</f>
        <v>0</v>
      </c>
      <c r="AU57" s="18">
        <f>AA$33/'Fixed Data'!$E$13*'Fixed Data'!AX63</f>
        <v>0</v>
      </c>
      <c r="AV57" s="18">
        <f>AA$33/'Fixed Data'!$E$13*'Fixed Data'!AY63</f>
        <v>0</v>
      </c>
      <c r="AW57" s="18">
        <f>AA$33/'Fixed Data'!$E$13*'Fixed Data'!AZ63</f>
        <v>0</v>
      </c>
      <c r="AX57" s="18">
        <f>AA$33/'Fixed Data'!$E$13*'Fixed Data'!BA63</f>
        <v>0</v>
      </c>
      <c r="AY57" s="18">
        <f>AA$33/'Fixed Data'!$E$13*'Fixed Data'!BB63</f>
        <v>0</v>
      </c>
      <c r="AZ57" s="18">
        <f>AA$33/'Fixed Data'!$E$13*'Fixed Data'!BC63</f>
        <v>0</v>
      </c>
      <c r="BA57" s="18">
        <f>AA$33/'Fixed Data'!$E$13*'Fixed Data'!BD63</f>
        <v>0</v>
      </c>
      <c r="BB57" s="18">
        <f>AA$33/'Fixed Data'!$E$13*'Fixed Data'!BE63</f>
        <v>0</v>
      </c>
      <c r="BC57" s="18">
        <f>AA$33/'Fixed Data'!$E$13*'Fixed Data'!BF63</f>
        <v>0</v>
      </c>
      <c r="BD57" s="18">
        <f>AA$33/'Fixed Data'!$E$13*'Fixed Data'!BG63</f>
        <v>0</v>
      </c>
      <c r="BE57" s="18">
        <f>AA$33/'Fixed Data'!$E$13*'Fixed Data'!BH63</f>
        <v>0</v>
      </c>
      <c r="BF57" s="18">
        <f>AA$33/'Fixed Data'!$E$13*'Fixed Data'!BI63</f>
        <v>0</v>
      </c>
      <c r="BG57" s="18">
        <f>AA$33/'Fixed Data'!$E$13*'Fixed Data'!BJ63</f>
        <v>0</v>
      </c>
      <c r="BH57" s="18">
        <f>AA$33/'Fixed Data'!$E$13*'Fixed Data'!BK63</f>
        <v>0</v>
      </c>
      <c r="BI57" s="18">
        <f>AA$33/'Fixed Data'!$E$13*'Fixed Data'!BL63</f>
        <v>0</v>
      </c>
      <c r="BJ57" s="18">
        <f>AA$33/'Fixed Data'!$E$13*'Fixed Data'!BM63</f>
        <v>0</v>
      </c>
      <c r="BK57" s="18">
        <f>AA$33/'Fixed Data'!$E$13*'Fixed Data'!BN63</f>
        <v>0</v>
      </c>
      <c r="BL57" s="18">
        <f>AA$33/'Fixed Data'!$E$13*'Fixed Data'!BO63</f>
        <v>0</v>
      </c>
    </row>
    <row r="58" spans="1:64" ht="16.5" hidden="1" customHeight="1" outlineLevel="1">
      <c r="A58" s="322"/>
      <c r="B58" s="1" t="s">
        <v>381</v>
      </c>
      <c r="C58" s="1" t="s">
        <v>382</v>
      </c>
      <c r="D58" s="1" t="s">
        <v>213</v>
      </c>
      <c r="F58" s="18"/>
      <c r="G58" s="18"/>
      <c r="H58" s="18"/>
      <c r="I58" s="18"/>
      <c r="J58" s="18"/>
      <c r="K58" s="18"/>
      <c r="L58" s="18"/>
      <c r="M58" s="18"/>
      <c r="N58" s="18"/>
      <c r="O58" s="18"/>
      <c r="P58" s="18"/>
      <c r="Q58" s="18"/>
      <c r="R58" s="18"/>
      <c r="S58" s="18"/>
      <c r="T58" s="18"/>
      <c r="U58" s="18"/>
      <c r="V58" s="18"/>
      <c r="W58" s="18"/>
      <c r="X58" s="18"/>
      <c r="Y58" s="18"/>
      <c r="Z58" s="18"/>
      <c r="AA58" s="18"/>
      <c r="AB58" s="18"/>
      <c r="AC58" s="18">
        <f>AB$33/'Fixed Data'!$E$13*'Fixed Data'!AF64</f>
        <v>0</v>
      </c>
      <c r="AD58" s="18">
        <f>AB$33/'Fixed Data'!$E$13*'Fixed Data'!AG64</f>
        <v>0</v>
      </c>
      <c r="AE58" s="18">
        <f>AB$33/'Fixed Data'!$E$13*'Fixed Data'!AH64</f>
        <v>0</v>
      </c>
      <c r="AF58" s="18">
        <f>AB$33/'Fixed Data'!$E$13*'Fixed Data'!AI64</f>
        <v>0</v>
      </c>
      <c r="AG58" s="18">
        <f>AB$33/'Fixed Data'!$E$13*'Fixed Data'!AJ64</f>
        <v>0</v>
      </c>
      <c r="AH58" s="18">
        <f>AB$33/'Fixed Data'!$E$13*'Fixed Data'!AK64</f>
        <v>0</v>
      </c>
      <c r="AI58" s="18">
        <f>AB$33/'Fixed Data'!$E$13*'Fixed Data'!AL64</f>
        <v>0</v>
      </c>
      <c r="AJ58" s="18">
        <f>AB$33/'Fixed Data'!$E$13*'Fixed Data'!AM64</f>
        <v>0</v>
      </c>
      <c r="AK58" s="18">
        <f>AB$33/'Fixed Data'!$E$13*'Fixed Data'!AN64</f>
        <v>0</v>
      </c>
      <c r="AL58" s="18">
        <f>AB$33/'Fixed Data'!$E$13*'Fixed Data'!AO64</f>
        <v>0</v>
      </c>
      <c r="AM58" s="18">
        <f>AB$33/'Fixed Data'!$E$13*'Fixed Data'!AP64</f>
        <v>0</v>
      </c>
      <c r="AN58" s="18">
        <f>AB$33/'Fixed Data'!$E$13*'Fixed Data'!AQ64</f>
        <v>0</v>
      </c>
      <c r="AO58" s="18">
        <f>AB$33/'Fixed Data'!$E$13*'Fixed Data'!AR64</f>
        <v>0</v>
      </c>
      <c r="AP58" s="18">
        <f>AB$33/'Fixed Data'!$E$13*'Fixed Data'!AS64</f>
        <v>0</v>
      </c>
      <c r="AQ58" s="18">
        <f>AB$33/'Fixed Data'!$E$13*'Fixed Data'!AT64</f>
        <v>0</v>
      </c>
      <c r="AR58" s="18">
        <f>AB$33/'Fixed Data'!$E$13*'Fixed Data'!AU64</f>
        <v>0</v>
      </c>
      <c r="AS58" s="18">
        <f>AB$33/'Fixed Data'!$E$13*'Fixed Data'!AV64</f>
        <v>0</v>
      </c>
      <c r="AT58" s="18">
        <f>AB$33/'Fixed Data'!$E$13*'Fixed Data'!AW64</f>
        <v>0</v>
      </c>
      <c r="AU58" s="18">
        <f>AB$33/'Fixed Data'!$E$13*'Fixed Data'!AX64</f>
        <v>0</v>
      </c>
      <c r="AV58" s="18">
        <f>AB$33/'Fixed Data'!$E$13*'Fixed Data'!AY64</f>
        <v>0</v>
      </c>
      <c r="AW58" s="18">
        <f>AB$33/'Fixed Data'!$E$13*'Fixed Data'!AZ64</f>
        <v>0</v>
      </c>
      <c r="AX58" s="18">
        <f>AB$33/'Fixed Data'!$E$13*'Fixed Data'!BA64</f>
        <v>0</v>
      </c>
      <c r="AY58" s="18">
        <f>AB$33/'Fixed Data'!$E$13*'Fixed Data'!BB64</f>
        <v>0</v>
      </c>
      <c r="AZ58" s="18">
        <f>AB$33/'Fixed Data'!$E$13*'Fixed Data'!BC64</f>
        <v>0</v>
      </c>
      <c r="BA58" s="18">
        <f>AB$33/'Fixed Data'!$E$13*'Fixed Data'!BD64</f>
        <v>0</v>
      </c>
      <c r="BB58" s="18">
        <f>AB$33/'Fixed Data'!$E$13*'Fixed Data'!BE64</f>
        <v>0</v>
      </c>
      <c r="BC58" s="18">
        <f>AB$33/'Fixed Data'!$E$13*'Fixed Data'!BF64</f>
        <v>0</v>
      </c>
      <c r="BD58" s="18">
        <f>AB$33/'Fixed Data'!$E$13*'Fixed Data'!BG64</f>
        <v>0</v>
      </c>
      <c r="BE58" s="18">
        <f>AB$33/'Fixed Data'!$E$13*'Fixed Data'!BH64</f>
        <v>0</v>
      </c>
      <c r="BF58" s="18">
        <f>AB$33/'Fixed Data'!$E$13*'Fixed Data'!BI64</f>
        <v>0</v>
      </c>
      <c r="BG58" s="18">
        <f>AB$33/'Fixed Data'!$E$13*'Fixed Data'!BJ64</f>
        <v>0</v>
      </c>
      <c r="BH58" s="18">
        <f>AB$33/'Fixed Data'!$E$13*'Fixed Data'!BK64</f>
        <v>0</v>
      </c>
      <c r="BI58" s="18">
        <f>AB$33/'Fixed Data'!$E$13*'Fixed Data'!BL64</f>
        <v>0</v>
      </c>
      <c r="BJ58" s="18">
        <f>AB$33/'Fixed Data'!$E$13*'Fixed Data'!BM64</f>
        <v>0</v>
      </c>
      <c r="BK58" s="18">
        <f>AB$33/'Fixed Data'!$E$13*'Fixed Data'!BN64</f>
        <v>0</v>
      </c>
      <c r="BL58" s="18">
        <f>AB$33/'Fixed Data'!$E$13*'Fixed Data'!BO64</f>
        <v>0</v>
      </c>
    </row>
    <row r="59" spans="1:64" ht="16.5" hidden="1" customHeight="1" outlineLevel="1">
      <c r="A59" s="322"/>
      <c r="B59" s="1" t="s">
        <v>383</v>
      </c>
      <c r="C59" s="1" t="s">
        <v>384</v>
      </c>
      <c r="D59" s="1" t="s">
        <v>213</v>
      </c>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f>AC$33/'Fixed Data'!$E$13*'Fixed Data'!AG65</f>
        <v>0</v>
      </c>
      <c r="AE59" s="18">
        <f>AC$33/'Fixed Data'!$E$13*'Fixed Data'!AH65</f>
        <v>0</v>
      </c>
      <c r="AF59" s="18">
        <f>AC$33/'Fixed Data'!$E$13*'Fixed Data'!AI65</f>
        <v>0</v>
      </c>
      <c r="AG59" s="18">
        <f>AC$33/'Fixed Data'!$E$13*'Fixed Data'!AJ65</f>
        <v>0</v>
      </c>
      <c r="AH59" s="18">
        <f>AC$33/'Fixed Data'!$E$13*'Fixed Data'!AK65</f>
        <v>0</v>
      </c>
      <c r="AI59" s="18">
        <f>AC$33/'Fixed Data'!$E$13*'Fixed Data'!AL65</f>
        <v>0</v>
      </c>
      <c r="AJ59" s="18">
        <f>AC$33/'Fixed Data'!$E$13*'Fixed Data'!AM65</f>
        <v>0</v>
      </c>
      <c r="AK59" s="18">
        <f>AC$33/'Fixed Data'!$E$13*'Fixed Data'!AN65</f>
        <v>0</v>
      </c>
      <c r="AL59" s="18">
        <f>AC$33/'Fixed Data'!$E$13*'Fixed Data'!AO65</f>
        <v>0</v>
      </c>
      <c r="AM59" s="18">
        <f>AC$33/'Fixed Data'!$E$13*'Fixed Data'!AP65</f>
        <v>0</v>
      </c>
      <c r="AN59" s="18">
        <f>AC$33/'Fixed Data'!$E$13*'Fixed Data'!AQ65</f>
        <v>0</v>
      </c>
      <c r="AO59" s="18">
        <f>AC$33/'Fixed Data'!$E$13*'Fixed Data'!AR65</f>
        <v>0</v>
      </c>
      <c r="AP59" s="18">
        <f>AC$33/'Fixed Data'!$E$13*'Fixed Data'!AS65</f>
        <v>0</v>
      </c>
      <c r="AQ59" s="18">
        <f>AC$33/'Fixed Data'!$E$13*'Fixed Data'!AT65</f>
        <v>0</v>
      </c>
      <c r="AR59" s="18">
        <f>AC$33/'Fixed Data'!$E$13*'Fixed Data'!AU65</f>
        <v>0</v>
      </c>
      <c r="AS59" s="18">
        <f>AC$33/'Fixed Data'!$E$13*'Fixed Data'!AV65</f>
        <v>0</v>
      </c>
      <c r="AT59" s="18">
        <f>AC$33/'Fixed Data'!$E$13*'Fixed Data'!AW65</f>
        <v>0</v>
      </c>
      <c r="AU59" s="18">
        <f>AC$33/'Fixed Data'!$E$13*'Fixed Data'!AX65</f>
        <v>0</v>
      </c>
      <c r="AV59" s="18">
        <f>AC$33/'Fixed Data'!$E$13*'Fixed Data'!AY65</f>
        <v>0</v>
      </c>
      <c r="AW59" s="18">
        <f>AC$33/'Fixed Data'!$E$13*'Fixed Data'!AZ65</f>
        <v>0</v>
      </c>
      <c r="AX59" s="18">
        <f>AC$33/'Fixed Data'!$E$13*'Fixed Data'!BA65</f>
        <v>0</v>
      </c>
      <c r="AY59" s="18">
        <f>AC$33/'Fixed Data'!$E$13*'Fixed Data'!BB65</f>
        <v>0</v>
      </c>
      <c r="AZ59" s="18">
        <f>AC$33/'Fixed Data'!$E$13*'Fixed Data'!BC65</f>
        <v>0</v>
      </c>
      <c r="BA59" s="18">
        <f>AC$33/'Fixed Data'!$E$13*'Fixed Data'!BD65</f>
        <v>0</v>
      </c>
      <c r="BB59" s="18">
        <f>AC$33/'Fixed Data'!$E$13*'Fixed Data'!BE65</f>
        <v>0</v>
      </c>
      <c r="BC59" s="18">
        <f>AC$33/'Fixed Data'!$E$13*'Fixed Data'!BF65</f>
        <v>0</v>
      </c>
      <c r="BD59" s="18">
        <f>AC$33/'Fixed Data'!$E$13*'Fixed Data'!BG65</f>
        <v>0</v>
      </c>
      <c r="BE59" s="18">
        <f>AC$33/'Fixed Data'!$E$13*'Fixed Data'!BH65</f>
        <v>0</v>
      </c>
      <c r="BF59" s="18">
        <f>AC$33/'Fixed Data'!$E$13*'Fixed Data'!BI65</f>
        <v>0</v>
      </c>
      <c r="BG59" s="18">
        <f>AC$33/'Fixed Data'!$E$13*'Fixed Data'!BJ65</f>
        <v>0</v>
      </c>
      <c r="BH59" s="18">
        <f>AC$33/'Fixed Data'!$E$13*'Fixed Data'!BK65</f>
        <v>0</v>
      </c>
      <c r="BI59" s="18">
        <f>AC$33/'Fixed Data'!$E$13*'Fixed Data'!BL65</f>
        <v>0</v>
      </c>
      <c r="BJ59" s="18">
        <f>AC$33/'Fixed Data'!$E$13*'Fixed Data'!BM65</f>
        <v>0</v>
      </c>
      <c r="BK59" s="18">
        <f>AC$33/'Fixed Data'!$E$13*'Fixed Data'!BN65</f>
        <v>0</v>
      </c>
      <c r="BL59" s="18">
        <f>AC$33/'Fixed Data'!$E$13*'Fixed Data'!BO65</f>
        <v>0</v>
      </c>
    </row>
    <row r="60" spans="1:64" ht="16.5" hidden="1" customHeight="1" outlineLevel="1">
      <c r="A60" s="322"/>
      <c r="B60" s="1" t="s">
        <v>385</v>
      </c>
      <c r="C60" s="1" t="s">
        <v>386</v>
      </c>
      <c r="D60" s="1" t="s">
        <v>213</v>
      </c>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f>AD$33/'Fixed Data'!$E$13*'Fixed Data'!AH66</f>
        <v>0</v>
      </c>
      <c r="AF60" s="18">
        <f>AD$33/'Fixed Data'!$E$13*'Fixed Data'!AI66</f>
        <v>0</v>
      </c>
      <c r="AG60" s="18">
        <f>AD$33/'Fixed Data'!$E$13*'Fixed Data'!AJ66</f>
        <v>0</v>
      </c>
      <c r="AH60" s="18">
        <f>AD$33/'Fixed Data'!$E$13*'Fixed Data'!AK66</f>
        <v>0</v>
      </c>
      <c r="AI60" s="18">
        <f>AD$33/'Fixed Data'!$E$13*'Fixed Data'!AL66</f>
        <v>0</v>
      </c>
      <c r="AJ60" s="18">
        <f>AD$33/'Fixed Data'!$E$13*'Fixed Data'!AM66</f>
        <v>0</v>
      </c>
      <c r="AK60" s="18">
        <f>AD$33/'Fixed Data'!$E$13*'Fixed Data'!AN66</f>
        <v>0</v>
      </c>
      <c r="AL60" s="18">
        <f>AD$33/'Fixed Data'!$E$13*'Fixed Data'!AO66</f>
        <v>0</v>
      </c>
      <c r="AM60" s="18">
        <f>AD$33/'Fixed Data'!$E$13*'Fixed Data'!AP66</f>
        <v>0</v>
      </c>
      <c r="AN60" s="18">
        <f>AD$33/'Fixed Data'!$E$13*'Fixed Data'!AQ66</f>
        <v>0</v>
      </c>
      <c r="AO60" s="18">
        <f>AD$33/'Fixed Data'!$E$13*'Fixed Data'!AR66</f>
        <v>0</v>
      </c>
      <c r="AP60" s="18">
        <f>AD$33/'Fixed Data'!$E$13*'Fixed Data'!AS66</f>
        <v>0</v>
      </c>
      <c r="AQ60" s="18">
        <f>AD$33/'Fixed Data'!$E$13*'Fixed Data'!AT66</f>
        <v>0</v>
      </c>
      <c r="AR60" s="18">
        <f>AD$33/'Fixed Data'!$E$13*'Fixed Data'!AU66</f>
        <v>0</v>
      </c>
      <c r="AS60" s="18">
        <f>AD$33/'Fixed Data'!$E$13*'Fixed Data'!AV66</f>
        <v>0</v>
      </c>
      <c r="AT60" s="18">
        <f>AD$33/'Fixed Data'!$E$13*'Fixed Data'!AW66</f>
        <v>0</v>
      </c>
      <c r="AU60" s="18">
        <f>AD$33/'Fixed Data'!$E$13*'Fixed Data'!AX66</f>
        <v>0</v>
      </c>
      <c r="AV60" s="18">
        <f>AD$33/'Fixed Data'!$E$13*'Fixed Data'!AY66</f>
        <v>0</v>
      </c>
      <c r="AW60" s="18">
        <f>AD$33/'Fixed Data'!$E$13*'Fixed Data'!AZ66</f>
        <v>0</v>
      </c>
      <c r="AX60" s="18">
        <f>AD$33/'Fixed Data'!$E$13*'Fixed Data'!BA66</f>
        <v>0</v>
      </c>
      <c r="AY60" s="18">
        <f>AD$33/'Fixed Data'!$E$13*'Fixed Data'!BB66</f>
        <v>0</v>
      </c>
      <c r="AZ60" s="18">
        <f>AD$33/'Fixed Data'!$E$13*'Fixed Data'!BC66</f>
        <v>0</v>
      </c>
      <c r="BA60" s="18">
        <f>AD$33/'Fixed Data'!$E$13*'Fixed Data'!BD66</f>
        <v>0</v>
      </c>
      <c r="BB60" s="18">
        <f>AD$33/'Fixed Data'!$E$13*'Fixed Data'!BE66</f>
        <v>0</v>
      </c>
      <c r="BC60" s="18">
        <f>AD$33/'Fixed Data'!$E$13*'Fixed Data'!BF66</f>
        <v>0</v>
      </c>
      <c r="BD60" s="18">
        <f>AD$33/'Fixed Data'!$E$13*'Fixed Data'!BG66</f>
        <v>0</v>
      </c>
      <c r="BE60" s="18">
        <f>AD$33/'Fixed Data'!$E$13*'Fixed Data'!BH66</f>
        <v>0</v>
      </c>
      <c r="BF60" s="18">
        <f>AD$33/'Fixed Data'!$E$13*'Fixed Data'!BI66</f>
        <v>0</v>
      </c>
      <c r="BG60" s="18">
        <f>AD$33/'Fixed Data'!$E$13*'Fixed Data'!BJ66</f>
        <v>0</v>
      </c>
      <c r="BH60" s="18">
        <f>AD$33/'Fixed Data'!$E$13*'Fixed Data'!BK66</f>
        <v>0</v>
      </c>
      <c r="BI60" s="18">
        <f>AD$33/'Fixed Data'!$E$13*'Fixed Data'!BL66</f>
        <v>0</v>
      </c>
      <c r="BJ60" s="18">
        <f>AD$33/'Fixed Data'!$E$13*'Fixed Data'!BM66</f>
        <v>0</v>
      </c>
      <c r="BK60" s="18">
        <f>AD$33/'Fixed Data'!$E$13*'Fixed Data'!BN66</f>
        <v>0</v>
      </c>
      <c r="BL60" s="18">
        <f>AD$33/'Fixed Data'!$E$13*'Fixed Data'!BO66</f>
        <v>0</v>
      </c>
    </row>
    <row r="61" spans="1:64" ht="16.5" hidden="1" customHeight="1" outlineLevel="1">
      <c r="A61" s="322"/>
      <c r="B61" s="1" t="s">
        <v>387</v>
      </c>
      <c r="C61" s="1" t="s">
        <v>388</v>
      </c>
      <c r="D61" s="1" t="s">
        <v>213</v>
      </c>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f>AE$33/'Fixed Data'!$E$13*'Fixed Data'!AI67</f>
        <v>0</v>
      </c>
      <c r="AG61" s="18">
        <f>AE$33/'Fixed Data'!$E$13*'Fixed Data'!AJ67</f>
        <v>0</v>
      </c>
      <c r="AH61" s="18">
        <f>AE$33/'Fixed Data'!$E$13*'Fixed Data'!AK67</f>
        <v>0</v>
      </c>
      <c r="AI61" s="18">
        <f>AE$33/'Fixed Data'!$E$13*'Fixed Data'!AL67</f>
        <v>0</v>
      </c>
      <c r="AJ61" s="18">
        <f>AE$33/'Fixed Data'!$E$13*'Fixed Data'!AM67</f>
        <v>0</v>
      </c>
      <c r="AK61" s="18">
        <f>AE$33/'Fixed Data'!$E$13*'Fixed Data'!AN67</f>
        <v>0</v>
      </c>
      <c r="AL61" s="18">
        <f>AE$33/'Fixed Data'!$E$13*'Fixed Data'!AO67</f>
        <v>0</v>
      </c>
      <c r="AM61" s="18">
        <f>AE$33/'Fixed Data'!$E$13*'Fixed Data'!AP67</f>
        <v>0</v>
      </c>
      <c r="AN61" s="18">
        <f>AE$33/'Fixed Data'!$E$13*'Fixed Data'!AQ67</f>
        <v>0</v>
      </c>
      <c r="AO61" s="18">
        <f>AE$33/'Fixed Data'!$E$13*'Fixed Data'!AR67</f>
        <v>0</v>
      </c>
      <c r="AP61" s="18">
        <f>AE$33/'Fixed Data'!$E$13*'Fixed Data'!AS67</f>
        <v>0</v>
      </c>
      <c r="AQ61" s="18">
        <f>AE$33/'Fixed Data'!$E$13*'Fixed Data'!AT67</f>
        <v>0</v>
      </c>
      <c r="AR61" s="18">
        <f>AE$33/'Fixed Data'!$E$13*'Fixed Data'!AU67</f>
        <v>0</v>
      </c>
      <c r="AS61" s="18">
        <f>AE$33/'Fixed Data'!$E$13*'Fixed Data'!AV67</f>
        <v>0</v>
      </c>
      <c r="AT61" s="18">
        <f>AE$33/'Fixed Data'!$E$13*'Fixed Data'!AW67</f>
        <v>0</v>
      </c>
      <c r="AU61" s="18">
        <f>AE$33/'Fixed Data'!$E$13*'Fixed Data'!AX67</f>
        <v>0</v>
      </c>
      <c r="AV61" s="18">
        <f>AE$33/'Fixed Data'!$E$13*'Fixed Data'!AY67</f>
        <v>0</v>
      </c>
      <c r="AW61" s="18">
        <f>AE$33/'Fixed Data'!$E$13*'Fixed Data'!AZ67</f>
        <v>0</v>
      </c>
      <c r="AX61" s="18">
        <f>AE$33/'Fixed Data'!$E$13*'Fixed Data'!BA67</f>
        <v>0</v>
      </c>
      <c r="AY61" s="18">
        <f>AE$33/'Fixed Data'!$E$13*'Fixed Data'!BB67</f>
        <v>0</v>
      </c>
      <c r="AZ61" s="18">
        <f>AE$33/'Fixed Data'!$E$13*'Fixed Data'!BC67</f>
        <v>0</v>
      </c>
      <c r="BA61" s="18">
        <f>AE$33/'Fixed Data'!$E$13*'Fixed Data'!BD67</f>
        <v>0</v>
      </c>
      <c r="BB61" s="18">
        <f>AE$33/'Fixed Data'!$E$13*'Fixed Data'!BE67</f>
        <v>0</v>
      </c>
      <c r="BC61" s="18">
        <f>AE$33/'Fixed Data'!$E$13*'Fixed Data'!BF67</f>
        <v>0</v>
      </c>
      <c r="BD61" s="18">
        <f>AE$33/'Fixed Data'!$E$13*'Fixed Data'!BG67</f>
        <v>0</v>
      </c>
      <c r="BE61" s="18">
        <f>AE$33/'Fixed Data'!$E$13*'Fixed Data'!BH67</f>
        <v>0</v>
      </c>
      <c r="BF61" s="18">
        <f>AE$33/'Fixed Data'!$E$13*'Fixed Data'!BI67</f>
        <v>0</v>
      </c>
      <c r="BG61" s="18">
        <f>AE$33/'Fixed Data'!$E$13*'Fixed Data'!BJ67</f>
        <v>0</v>
      </c>
      <c r="BH61" s="18">
        <f>AE$33/'Fixed Data'!$E$13*'Fixed Data'!BK67</f>
        <v>0</v>
      </c>
      <c r="BI61" s="18">
        <f>AE$33/'Fixed Data'!$E$13*'Fixed Data'!BL67</f>
        <v>0</v>
      </c>
      <c r="BJ61" s="18">
        <f>AE$33/'Fixed Data'!$E$13*'Fixed Data'!BM67</f>
        <v>0</v>
      </c>
      <c r="BK61" s="18">
        <f>AE$33/'Fixed Data'!$E$13*'Fixed Data'!BN67</f>
        <v>0</v>
      </c>
      <c r="BL61" s="18">
        <f>AE$33/'Fixed Data'!$E$13*'Fixed Data'!BO67</f>
        <v>0</v>
      </c>
    </row>
    <row r="62" spans="1:64" ht="16.5" hidden="1" customHeight="1" outlineLevel="1">
      <c r="A62" s="322"/>
      <c r="B62" s="1" t="s">
        <v>389</v>
      </c>
      <c r="C62" s="1" t="s">
        <v>390</v>
      </c>
      <c r="D62" s="1" t="s">
        <v>213</v>
      </c>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f>AF$33/'Fixed Data'!$E$13*'Fixed Data'!AJ68</f>
        <v>0</v>
      </c>
      <c r="AH62" s="18">
        <f>AF$33/'Fixed Data'!$E$13*'Fixed Data'!AK68</f>
        <v>0</v>
      </c>
      <c r="AI62" s="18">
        <f>AF$33/'Fixed Data'!$E$13*'Fixed Data'!AL68</f>
        <v>0</v>
      </c>
      <c r="AJ62" s="18">
        <f>AF$33/'Fixed Data'!$E$13*'Fixed Data'!AM68</f>
        <v>0</v>
      </c>
      <c r="AK62" s="18">
        <f>AF$33/'Fixed Data'!$E$13*'Fixed Data'!AN68</f>
        <v>0</v>
      </c>
      <c r="AL62" s="18">
        <f>AF$33/'Fixed Data'!$E$13*'Fixed Data'!AO68</f>
        <v>0</v>
      </c>
      <c r="AM62" s="18">
        <f>AF$33/'Fixed Data'!$E$13*'Fixed Data'!AP68</f>
        <v>0</v>
      </c>
      <c r="AN62" s="18">
        <f>AF$33/'Fixed Data'!$E$13*'Fixed Data'!AQ68</f>
        <v>0</v>
      </c>
      <c r="AO62" s="18">
        <f>AF$33/'Fixed Data'!$E$13*'Fixed Data'!AR68</f>
        <v>0</v>
      </c>
      <c r="AP62" s="18">
        <f>AF$33/'Fixed Data'!$E$13*'Fixed Data'!AS68</f>
        <v>0</v>
      </c>
      <c r="AQ62" s="18">
        <f>AF$33/'Fixed Data'!$E$13*'Fixed Data'!AT68</f>
        <v>0</v>
      </c>
      <c r="AR62" s="18">
        <f>AF$33/'Fixed Data'!$E$13*'Fixed Data'!AU68</f>
        <v>0</v>
      </c>
      <c r="AS62" s="18">
        <f>AF$33/'Fixed Data'!$E$13*'Fixed Data'!AV68</f>
        <v>0</v>
      </c>
      <c r="AT62" s="18">
        <f>AF$33/'Fixed Data'!$E$13*'Fixed Data'!AW68</f>
        <v>0</v>
      </c>
      <c r="AU62" s="18">
        <f>AF$33/'Fixed Data'!$E$13*'Fixed Data'!AX68</f>
        <v>0</v>
      </c>
      <c r="AV62" s="18">
        <f>AF$33/'Fixed Data'!$E$13*'Fixed Data'!AY68</f>
        <v>0</v>
      </c>
      <c r="AW62" s="18">
        <f>AF$33/'Fixed Data'!$E$13*'Fixed Data'!AZ68</f>
        <v>0</v>
      </c>
      <c r="AX62" s="18">
        <f>AF$33/'Fixed Data'!$E$13*'Fixed Data'!BA68</f>
        <v>0</v>
      </c>
      <c r="AY62" s="18">
        <f>AF$33/'Fixed Data'!$E$13*'Fixed Data'!BB68</f>
        <v>0</v>
      </c>
      <c r="AZ62" s="18">
        <f>AF$33/'Fixed Data'!$E$13*'Fixed Data'!BC68</f>
        <v>0</v>
      </c>
      <c r="BA62" s="18">
        <f>AF$33/'Fixed Data'!$E$13*'Fixed Data'!BD68</f>
        <v>0</v>
      </c>
      <c r="BB62" s="18">
        <f>AF$33/'Fixed Data'!$E$13*'Fixed Data'!BE68</f>
        <v>0</v>
      </c>
      <c r="BC62" s="18">
        <f>AF$33/'Fixed Data'!$E$13*'Fixed Data'!BF68</f>
        <v>0</v>
      </c>
      <c r="BD62" s="18">
        <f>AF$33/'Fixed Data'!$E$13*'Fixed Data'!BG68</f>
        <v>0</v>
      </c>
      <c r="BE62" s="18">
        <f>AF$33/'Fixed Data'!$E$13*'Fixed Data'!BH68</f>
        <v>0</v>
      </c>
      <c r="BF62" s="18">
        <f>AF$33/'Fixed Data'!$E$13*'Fixed Data'!BI68</f>
        <v>0</v>
      </c>
      <c r="BG62" s="18">
        <f>AF$33/'Fixed Data'!$E$13*'Fixed Data'!BJ68</f>
        <v>0</v>
      </c>
      <c r="BH62" s="18">
        <f>AF$33/'Fixed Data'!$E$13*'Fixed Data'!BK68</f>
        <v>0</v>
      </c>
      <c r="BI62" s="18">
        <f>AF$33/'Fixed Data'!$E$13*'Fixed Data'!BL68</f>
        <v>0</v>
      </c>
      <c r="BJ62" s="18">
        <f>AF$33/'Fixed Data'!$E$13*'Fixed Data'!BM68</f>
        <v>0</v>
      </c>
      <c r="BK62" s="18">
        <f>AF$33/'Fixed Data'!$E$13*'Fixed Data'!BN68</f>
        <v>0</v>
      </c>
      <c r="BL62" s="18">
        <f>AF$33/'Fixed Data'!$E$13*'Fixed Data'!BO68</f>
        <v>0</v>
      </c>
    </row>
    <row r="63" spans="1:64" ht="16.5" hidden="1" customHeight="1" outlineLevel="1">
      <c r="A63" s="322"/>
      <c r="B63" s="1" t="s">
        <v>391</v>
      </c>
      <c r="C63" s="1" t="s">
        <v>392</v>
      </c>
      <c r="D63" s="1" t="s">
        <v>213</v>
      </c>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f>AG$33/'Fixed Data'!$E$13*'Fixed Data'!AK69</f>
        <v>0</v>
      </c>
      <c r="AI63" s="18">
        <f>AG$33/'Fixed Data'!$E$13*'Fixed Data'!AL69</f>
        <v>0</v>
      </c>
      <c r="AJ63" s="18">
        <f>AG$33/'Fixed Data'!$E$13*'Fixed Data'!AM69</f>
        <v>0</v>
      </c>
      <c r="AK63" s="18">
        <f>AG$33/'Fixed Data'!$E$13*'Fixed Data'!AN69</f>
        <v>0</v>
      </c>
      <c r="AL63" s="18">
        <f>AG$33/'Fixed Data'!$E$13*'Fixed Data'!AO69</f>
        <v>0</v>
      </c>
      <c r="AM63" s="18">
        <f>AG$33/'Fixed Data'!$E$13*'Fixed Data'!AP69</f>
        <v>0</v>
      </c>
      <c r="AN63" s="18">
        <f>AG$33/'Fixed Data'!$E$13*'Fixed Data'!AQ69</f>
        <v>0</v>
      </c>
      <c r="AO63" s="18">
        <f>AG$33/'Fixed Data'!$E$13*'Fixed Data'!AR69</f>
        <v>0</v>
      </c>
      <c r="AP63" s="18">
        <f>AG$33/'Fixed Data'!$E$13*'Fixed Data'!AS69</f>
        <v>0</v>
      </c>
      <c r="AQ63" s="18">
        <f>AG$33/'Fixed Data'!$E$13*'Fixed Data'!AT69</f>
        <v>0</v>
      </c>
      <c r="AR63" s="18">
        <f>AG$33/'Fixed Data'!$E$13*'Fixed Data'!AU69</f>
        <v>0</v>
      </c>
      <c r="AS63" s="18">
        <f>AG$33/'Fixed Data'!$E$13*'Fixed Data'!AV69</f>
        <v>0</v>
      </c>
      <c r="AT63" s="18">
        <f>AG$33/'Fixed Data'!$E$13*'Fixed Data'!AW69</f>
        <v>0</v>
      </c>
      <c r="AU63" s="18">
        <f>AG$33/'Fixed Data'!$E$13*'Fixed Data'!AX69</f>
        <v>0</v>
      </c>
      <c r="AV63" s="18">
        <f>AG$33/'Fixed Data'!$E$13*'Fixed Data'!AY69</f>
        <v>0</v>
      </c>
      <c r="AW63" s="18">
        <f>AG$33/'Fixed Data'!$E$13*'Fixed Data'!AZ69</f>
        <v>0</v>
      </c>
      <c r="AX63" s="18">
        <f>AG$33/'Fixed Data'!$E$13*'Fixed Data'!BA69</f>
        <v>0</v>
      </c>
      <c r="AY63" s="18">
        <f>AG$33/'Fixed Data'!$E$13*'Fixed Data'!BB69</f>
        <v>0</v>
      </c>
      <c r="AZ63" s="18">
        <f>AG$33/'Fixed Data'!$E$13*'Fixed Data'!BC69</f>
        <v>0</v>
      </c>
      <c r="BA63" s="18">
        <f>AG$33/'Fixed Data'!$E$13*'Fixed Data'!BD69</f>
        <v>0</v>
      </c>
      <c r="BB63" s="18">
        <f>AG$33/'Fixed Data'!$E$13*'Fixed Data'!BE69</f>
        <v>0</v>
      </c>
      <c r="BC63" s="18">
        <f>AG$33/'Fixed Data'!$E$13*'Fixed Data'!BF69</f>
        <v>0</v>
      </c>
      <c r="BD63" s="18">
        <f>AG$33/'Fixed Data'!$E$13*'Fixed Data'!BG69</f>
        <v>0</v>
      </c>
      <c r="BE63" s="18">
        <f>AG$33/'Fixed Data'!$E$13*'Fixed Data'!BH69</f>
        <v>0</v>
      </c>
      <c r="BF63" s="18">
        <f>AG$33/'Fixed Data'!$E$13*'Fixed Data'!BI69</f>
        <v>0</v>
      </c>
      <c r="BG63" s="18">
        <f>AG$33/'Fixed Data'!$E$13*'Fixed Data'!BJ69</f>
        <v>0</v>
      </c>
      <c r="BH63" s="18">
        <f>AG$33/'Fixed Data'!$E$13*'Fixed Data'!BK69</f>
        <v>0</v>
      </c>
      <c r="BI63" s="18">
        <f>AG$33/'Fixed Data'!$E$13*'Fixed Data'!BL69</f>
        <v>0</v>
      </c>
      <c r="BJ63" s="18">
        <f>AG$33/'Fixed Data'!$E$13*'Fixed Data'!BM69</f>
        <v>0</v>
      </c>
      <c r="BK63" s="18">
        <f>AG$33/'Fixed Data'!$E$13*'Fixed Data'!BN69</f>
        <v>0</v>
      </c>
      <c r="BL63" s="18">
        <f>AG$33/'Fixed Data'!$E$13*'Fixed Data'!BO69</f>
        <v>0</v>
      </c>
    </row>
    <row r="64" spans="1:64" ht="16.5" hidden="1" customHeight="1" outlineLevel="1">
      <c r="A64" s="322"/>
      <c r="B64" s="1" t="s">
        <v>393</v>
      </c>
      <c r="C64" s="1" t="s">
        <v>394</v>
      </c>
      <c r="D64" s="1" t="s">
        <v>213</v>
      </c>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f>AH$33/'Fixed Data'!$E$13*'Fixed Data'!AL70</f>
        <v>0</v>
      </c>
      <c r="AJ64" s="18">
        <f>AH$33/'Fixed Data'!$E$13*'Fixed Data'!AM70</f>
        <v>0</v>
      </c>
      <c r="AK64" s="18">
        <f>AH$33/'Fixed Data'!$E$13*'Fixed Data'!AN70</f>
        <v>0</v>
      </c>
      <c r="AL64" s="18">
        <f>AH$33/'Fixed Data'!$E$13*'Fixed Data'!AO70</f>
        <v>0</v>
      </c>
      <c r="AM64" s="18">
        <f>AH$33/'Fixed Data'!$E$13*'Fixed Data'!AP70</f>
        <v>0</v>
      </c>
      <c r="AN64" s="18">
        <f>AH$33/'Fixed Data'!$E$13*'Fixed Data'!AQ70</f>
        <v>0</v>
      </c>
      <c r="AO64" s="18">
        <f>AH$33/'Fixed Data'!$E$13*'Fixed Data'!AR70</f>
        <v>0</v>
      </c>
      <c r="AP64" s="18">
        <f>AH$33/'Fixed Data'!$E$13*'Fixed Data'!AS70</f>
        <v>0</v>
      </c>
      <c r="AQ64" s="18">
        <f>AH$33/'Fixed Data'!$E$13*'Fixed Data'!AT70</f>
        <v>0</v>
      </c>
      <c r="AR64" s="18">
        <f>AH$33/'Fixed Data'!$E$13*'Fixed Data'!AU70</f>
        <v>0</v>
      </c>
      <c r="AS64" s="18">
        <f>AH$33/'Fixed Data'!$E$13*'Fixed Data'!AV70</f>
        <v>0</v>
      </c>
      <c r="AT64" s="18">
        <f>AH$33/'Fixed Data'!$E$13*'Fixed Data'!AW70</f>
        <v>0</v>
      </c>
      <c r="AU64" s="18">
        <f>AH$33/'Fixed Data'!$E$13*'Fixed Data'!AX70</f>
        <v>0</v>
      </c>
      <c r="AV64" s="18">
        <f>AH$33/'Fixed Data'!$E$13*'Fixed Data'!AY70</f>
        <v>0</v>
      </c>
      <c r="AW64" s="18">
        <f>AH$33/'Fixed Data'!$E$13*'Fixed Data'!AZ70</f>
        <v>0</v>
      </c>
      <c r="AX64" s="18">
        <f>AH$33/'Fixed Data'!$E$13*'Fixed Data'!BA70</f>
        <v>0</v>
      </c>
      <c r="AY64" s="18">
        <f>AH$33/'Fixed Data'!$E$13*'Fixed Data'!BB70</f>
        <v>0</v>
      </c>
      <c r="AZ64" s="18">
        <f>AH$33/'Fixed Data'!$E$13*'Fixed Data'!BC70</f>
        <v>0</v>
      </c>
      <c r="BA64" s="18">
        <f>AH$33/'Fixed Data'!$E$13*'Fixed Data'!BD70</f>
        <v>0</v>
      </c>
      <c r="BB64" s="18">
        <f>AH$33/'Fixed Data'!$E$13*'Fixed Data'!BE70</f>
        <v>0</v>
      </c>
      <c r="BC64" s="18">
        <f>AH$33/'Fixed Data'!$E$13*'Fixed Data'!BF70</f>
        <v>0</v>
      </c>
      <c r="BD64" s="18">
        <f>AH$33/'Fixed Data'!$E$13*'Fixed Data'!BG70</f>
        <v>0</v>
      </c>
      <c r="BE64" s="18">
        <f>AH$33/'Fixed Data'!$E$13*'Fixed Data'!BH70</f>
        <v>0</v>
      </c>
      <c r="BF64" s="18">
        <f>AH$33/'Fixed Data'!$E$13*'Fixed Data'!BI70</f>
        <v>0</v>
      </c>
      <c r="BG64" s="18">
        <f>AH$33/'Fixed Data'!$E$13*'Fixed Data'!BJ70</f>
        <v>0</v>
      </c>
      <c r="BH64" s="18">
        <f>AH$33/'Fixed Data'!$E$13*'Fixed Data'!BK70</f>
        <v>0</v>
      </c>
      <c r="BI64" s="18">
        <f>AH$33/'Fixed Data'!$E$13*'Fixed Data'!BL70</f>
        <v>0</v>
      </c>
      <c r="BJ64" s="18">
        <f>AH$33/'Fixed Data'!$E$13*'Fixed Data'!BM70</f>
        <v>0</v>
      </c>
      <c r="BK64" s="18">
        <f>AH$33/'Fixed Data'!$E$13*'Fixed Data'!BN70</f>
        <v>0</v>
      </c>
      <c r="BL64" s="18">
        <f>AH$33/'Fixed Data'!$E$13*'Fixed Data'!BO70</f>
        <v>0</v>
      </c>
    </row>
    <row r="65" spans="1:64" collapsed="1">
      <c r="A65" s="322"/>
      <c r="B65" s="1" t="s">
        <v>395</v>
      </c>
      <c r="C65" s="1" t="s">
        <v>396</v>
      </c>
      <c r="D65" s="1" t="s">
        <v>213</v>
      </c>
      <c r="E65" s="18">
        <f>SUM(E35:E64)</f>
        <v>0</v>
      </c>
      <c r="F65" s="18">
        <f t="shared" ref="F65:BL65" si="5">SUM(F35:F64)</f>
        <v>-4.3995459877777789E-2</v>
      </c>
      <c r="G65" s="18">
        <f t="shared" si="5"/>
        <v>-8.7579747233333338E-2</v>
      </c>
      <c r="H65" s="18">
        <f t="shared" si="5"/>
        <v>-0.13157520711111112</v>
      </c>
      <c r="I65" s="18">
        <f t="shared" si="5"/>
        <v>-0.17515949446666668</v>
      </c>
      <c r="J65" s="18">
        <f t="shared" si="5"/>
        <v>-0.21874378182222223</v>
      </c>
      <c r="K65" s="18">
        <f t="shared" si="5"/>
        <v>-0.21874378182222223</v>
      </c>
      <c r="L65" s="18">
        <f t="shared" si="5"/>
        <v>-0.21874378182222223</v>
      </c>
      <c r="M65" s="18">
        <f t="shared" si="5"/>
        <v>-0.21874378182222223</v>
      </c>
      <c r="N65" s="18">
        <f t="shared" si="5"/>
        <v>-0.21874378182222223</v>
      </c>
      <c r="O65" s="18">
        <f t="shared" si="5"/>
        <v>-0.21874378182222223</v>
      </c>
      <c r="P65" s="18">
        <f t="shared" si="5"/>
        <v>-0.21874378182222223</v>
      </c>
      <c r="Q65" s="18">
        <f t="shared" si="5"/>
        <v>-0.21874378182222223</v>
      </c>
      <c r="R65" s="18">
        <f t="shared" si="5"/>
        <v>-0.21874378182222223</v>
      </c>
      <c r="S65" s="18">
        <f t="shared" si="5"/>
        <v>-0.21874378182222223</v>
      </c>
      <c r="T65" s="18">
        <f t="shared" si="5"/>
        <v>-0.21874378182222223</v>
      </c>
      <c r="U65" s="18">
        <f t="shared" si="5"/>
        <v>-0.21874378182222223</v>
      </c>
      <c r="V65" s="18">
        <f t="shared" si="5"/>
        <v>-0.21874378182222223</v>
      </c>
      <c r="W65" s="18">
        <f t="shared" si="5"/>
        <v>-0.21874378182222223</v>
      </c>
      <c r="X65" s="18">
        <f t="shared" si="5"/>
        <v>-0.21874378182222223</v>
      </c>
      <c r="Y65" s="18">
        <f t="shared" si="5"/>
        <v>-0.21874378182222223</v>
      </c>
      <c r="Z65" s="18">
        <f t="shared" si="5"/>
        <v>-0.21874378182222223</v>
      </c>
      <c r="AA65" s="18">
        <f t="shared" si="5"/>
        <v>-0.21874378182222223</v>
      </c>
      <c r="AB65" s="18">
        <f t="shared" si="5"/>
        <v>-0.21874378182222223</v>
      </c>
      <c r="AC65" s="18">
        <f t="shared" si="5"/>
        <v>-0.21874378182222223</v>
      </c>
      <c r="AD65" s="18">
        <f t="shared" si="5"/>
        <v>-0.21874378182222223</v>
      </c>
      <c r="AE65" s="18">
        <f t="shared" si="5"/>
        <v>-0.21874378182222223</v>
      </c>
      <c r="AF65" s="18">
        <f t="shared" si="5"/>
        <v>-0.21874378182222223</v>
      </c>
      <c r="AG65" s="18">
        <f t="shared" si="5"/>
        <v>-0.21874378182222223</v>
      </c>
      <c r="AH65" s="18">
        <f t="shared" si="5"/>
        <v>-0.21874378182222223</v>
      </c>
      <c r="AI65" s="18">
        <f t="shared" si="5"/>
        <v>-0.21874378182222223</v>
      </c>
      <c r="AJ65" s="18">
        <f t="shared" si="5"/>
        <v>-0.21874378182222223</v>
      </c>
      <c r="AK65" s="18">
        <f t="shared" si="5"/>
        <v>-0.21874378182222223</v>
      </c>
      <c r="AL65" s="18">
        <f t="shared" si="5"/>
        <v>-0.21874378182222223</v>
      </c>
      <c r="AM65" s="18">
        <f t="shared" si="5"/>
        <v>-0.21874378182222223</v>
      </c>
      <c r="AN65" s="18">
        <f t="shared" si="5"/>
        <v>-0.21874378182222223</v>
      </c>
      <c r="AO65" s="18">
        <f t="shared" si="5"/>
        <v>-0.21874378182222223</v>
      </c>
      <c r="AP65" s="18">
        <f t="shared" si="5"/>
        <v>-0.21874378182222223</v>
      </c>
      <c r="AQ65" s="18">
        <f t="shared" si="5"/>
        <v>-0.21874378182222223</v>
      </c>
      <c r="AR65" s="18">
        <f t="shared" si="5"/>
        <v>-0.21874378182222223</v>
      </c>
      <c r="AS65" s="18">
        <f t="shared" si="5"/>
        <v>-0.21874378182222223</v>
      </c>
      <c r="AT65" s="18">
        <f t="shared" si="5"/>
        <v>-0.21874378182222223</v>
      </c>
      <c r="AU65" s="18">
        <f t="shared" si="5"/>
        <v>-0.21874378182222223</v>
      </c>
      <c r="AV65" s="18">
        <f t="shared" si="5"/>
        <v>-0.21874378182222223</v>
      </c>
      <c r="AW65" s="18">
        <f t="shared" si="5"/>
        <v>-0.21874378182222223</v>
      </c>
      <c r="AX65" s="18">
        <f t="shared" si="5"/>
        <v>-0.21874378182222223</v>
      </c>
      <c r="AY65" s="18">
        <f t="shared" si="5"/>
        <v>-0.17474832194444445</v>
      </c>
      <c r="AZ65" s="18">
        <f t="shared" si="5"/>
        <v>-0.13116403458888889</v>
      </c>
      <c r="BA65" s="18">
        <f t="shared" si="5"/>
        <v>-8.7168574711111113E-2</v>
      </c>
      <c r="BB65" s="18">
        <f t="shared" si="5"/>
        <v>-4.3584287355555557E-2</v>
      </c>
      <c r="BC65" s="18">
        <f t="shared" si="5"/>
        <v>0</v>
      </c>
      <c r="BD65" s="18">
        <f t="shared" si="5"/>
        <v>0</v>
      </c>
      <c r="BE65" s="18">
        <f t="shared" si="5"/>
        <v>0</v>
      </c>
      <c r="BF65" s="18">
        <f t="shared" si="5"/>
        <v>0</v>
      </c>
      <c r="BG65" s="18">
        <f t="shared" si="5"/>
        <v>0</v>
      </c>
      <c r="BH65" s="18">
        <f t="shared" si="5"/>
        <v>0</v>
      </c>
      <c r="BI65" s="18">
        <f t="shared" si="5"/>
        <v>0</v>
      </c>
      <c r="BJ65" s="18">
        <f t="shared" si="5"/>
        <v>0</v>
      </c>
      <c r="BK65" s="18">
        <f t="shared" si="5"/>
        <v>0</v>
      </c>
      <c r="BL65" s="18">
        <f t="shared" si="5"/>
        <v>0</v>
      </c>
    </row>
    <row r="66" spans="1:64" ht="17.149999999999999" hidden="1" customHeight="1" outlineLevel="1">
      <c r="A66" s="322"/>
      <c r="B66" s="1" t="s">
        <v>397</v>
      </c>
      <c r="C66" s="1" t="s">
        <v>398</v>
      </c>
      <c r="D66" s="1" t="s">
        <v>213</v>
      </c>
      <c r="E66" s="18">
        <v>0</v>
      </c>
      <c r="F66" s="18">
        <f>E68</f>
        <v>-1.9797956945000004</v>
      </c>
      <c r="G66" s="18">
        <f t="shared" ref="G66:BL66" si="6">F68</f>
        <v>-3.8970931656222225</v>
      </c>
      <c r="H66" s="18">
        <f t="shared" si="6"/>
        <v>-5.7893091128888896</v>
      </c>
      <c r="I66" s="18">
        <f t="shared" si="6"/>
        <v>-7.6190268367777785</v>
      </c>
      <c r="J66" s="18">
        <f t="shared" si="6"/>
        <v>-9.405160273311111</v>
      </c>
      <c r="K66" s="18">
        <f t="shared" si="6"/>
        <v>-9.1864164914888882</v>
      </c>
      <c r="L66" s="18">
        <f t="shared" si="6"/>
        <v>-8.9676727096666653</v>
      </c>
      <c r="M66" s="18">
        <f t="shared" si="6"/>
        <v>-8.7489289278444424</v>
      </c>
      <c r="N66" s="18">
        <f t="shared" si="6"/>
        <v>-8.5301851460222196</v>
      </c>
      <c r="O66" s="18">
        <f t="shared" si="6"/>
        <v>-8.3114413641999967</v>
      </c>
      <c r="P66" s="18">
        <f t="shared" si="6"/>
        <v>-8.0926975823777738</v>
      </c>
      <c r="Q66" s="18">
        <f t="shared" si="6"/>
        <v>-7.8739538005555518</v>
      </c>
      <c r="R66" s="18">
        <f t="shared" si="6"/>
        <v>-7.6552100187333298</v>
      </c>
      <c r="S66" s="18">
        <f t="shared" si="6"/>
        <v>-7.4364662369111079</v>
      </c>
      <c r="T66" s="18">
        <f t="shared" si="6"/>
        <v>-7.2177224550888859</v>
      </c>
      <c r="U66" s="18">
        <f t="shared" si="6"/>
        <v>-6.9989786732666639</v>
      </c>
      <c r="V66" s="18">
        <f t="shared" si="6"/>
        <v>-6.7802348914444419</v>
      </c>
      <c r="W66" s="18">
        <f t="shared" si="6"/>
        <v>-6.5614911096222199</v>
      </c>
      <c r="X66" s="18">
        <f t="shared" si="6"/>
        <v>-6.3427473277999979</v>
      </c>
      <c r="Y66" s="18">
        <f t="shared" si="6"/>
        <v>-6.124003545977776</v>
      </c>
      <c r="Z66" s="18">
        <f t="shared" si="6"/>
        <v>-5.905259764155554</v>
      </c>
      <c r="AA66" s="18">
        <f t="shared" si="6"/>
        <v>-5.686515982333332</v>
      </c>
      <c r="AB66" s="18">
        <f t="shared" si="6"/>
        <v>-5.46777220051111</v>
      </c>
      <c r="AC66" s="18">
        <f t="shared" si="6"/>
        <v>-5.249028418688888</v>
      </c>
      <c r="AD66" s="18">
        <f t="shared" si="6"/>
        <v>-5.030284636866666</v>
      </c>
      <c r="AE66" s="18">
        <f t="shared" si="6"/>
        <v>-4.8115408550444441</v>
      </c>
      <c r="AF66" s="18">
        <f t="shared" si="6"/>
        <v>-4.5927970732222221</v>
      </c>
      <c r="AG66" s="18">
        <f t="shared" si="6"/>
        <v>-4.3740532914000001</v>
      </c>
      <c r="AH66" s="18">
        <f>AG68</f>
        <v>-4.1553095095777781</v>
      </c>
      <c r="AI66" s="18">
        <f t="shared" si="6"/>
        <v>-3.9365657277555557</v>
      </c>
      <c r="AJ66" s="18">
        <f t="shared" si="6"/>
        <v>-3.7178219459333333</v>
      </c>
      <c r="AK66" s="18">
        <f t="shared" si="6"/>
        <v>-3.4990781641111108</v>
      </c>
      <c r="AL66" s="18">
        <f t="shared" si="6"/>
        <v>-3.2803343822888884</v>
      </c>
      <c r="AM66" s="18">
        <f>AL68</f>
        <v>-3.061590600466666</v>
      </c>
      <c r="AN66" s="18">
        <f t="shared" si="6"/>
        <v>-2.8428468186444436</v>
      </c>
      <c r="AO66" s="18">
        <f t="shared" si="6"/>
        <v>-2.6241030368222211</v>
      </c>
      <c r="AP66" s="18">
        <f t="shared" si="6"/>
        <v>-2.4053592549999987</v>
      </c>
      <c r="AQ66" s="18">
        <f t="shared" si="6"/>
        <v>-2.1866154731777763</v>
      </c>
      <c r="AR66" s="18">
        <f>AQ68</f>
        <v>-1.9678716913555541</v>
      </c>
      <c r="AS66" s="18">
        <f t="shared" si="6"/>
        <v>-1.7491279095333319</v>
      </c>
      <c r="AT66" s="18">
        <f t="shared" si="6"/>
        <v>-1.5303841277111097</v>
      </c>
      <c r="AU66" s="18">
        <f t="shared" si="6"/>
        <v>-1.3116403458888874</v>
      </c>
      <c r="AV66" s="18">
        <f t="shared" si="6"/>
        <v>-1.0928965640666652</v>
      </c>
      <c r="AW66" s="18">
        <f>AV68</f>
        <v>-0.87415278224444304</v>
      </c>
      <c r="AX66" s="18">
        <f t="shared" si="6"/>
        <v>-0.65540900042222083</v>
      </c>
      <c r="AY66" s="18">
        <f t="shared" si="6"/>
        <v>-0.43666521859999863</v>
      </c>
      <c r="AZ66" s="18">
        <f t="shared" si="6"/>
        <v>-0.26191689665555418</v>
      </c>
      <c r="BA66" s="18">
        <f>AZ68</f>
        <v>-0.13075286206666528</v>
      </c>
      <c r="BB66" s="18">
        <f t="shared" si="6"/>
        <v>-4.3584287355554169E-2</v>
      </c>
      <c r="BC66" s="18">
        <f t="shared" si="6"/>
        <v>1.3877787807814457E-15</v>
      </c>
      <c r="BD66" s="18">
        <f t="shared" si="6"/>
        <v>1.3877787807814457E-15</v>
      </c>
      <c r="BE66" s="18">
        <f t="shared" si="6"/>
        <v>1.3877787807814457E-15</v>
      </c>
      <c r="BF66" s="18">
        <f>BE68</f>
        <v>1.3877787807814457E-15</v>
      </c>
      <c r="BG66" s="18">
        <f t="shared" si="6"/>
        <v>1.3877787807814457E-15</v>
      </c>
      <c r="BH66" s="18">
        <f t="shared" si="6"/>
        <v>1.3877787807814457E-15</v>
      </c>
      <c r="BI66" s="18">
        <f t="shared" si="6"/>
        <v>1.3877787807814457E-15</v>
      </c>
      <c r="BJ66" s="18">
        <f t="shared" si="6"/>
        <v>1.3877787807814457E-15</v>
      </c>
      <c r="BK66" s="18">
        <f>BJ68</f>
        <v>1.3877787807814457E-15</v>
      </c>
      <c r="BL66" s="18">
        <f t="shared" si="6"/>
        <v>1.3877787807814457E-15</v>
      </c>
    </row>
    <row r="67" spans="1:64" ht="17.25" hidden="1" customHeight="1" outlineLevel="1">
      <c r="A67" s="322"/>
      <c r="B67" s="1" t="s">
        <v>399</v>
      </c>
      <c r="C67" s="1" t="s">
        <v>400</v>
      </c>
      <c r="D67" s="1" t="s">
        <v>213</v>
      </c>
      <c r="E67" s="18">
        <f>E68*(1/(1+'Fixed Data'!$E$8))</f>
        <v>-1.9219451456169308</v>
      </c>
      <c r="F67" s="18">
        <f>F68*(1/(1+'Fixed Data'!$E$8))</f>
        <v>-3.7832182949443962</v>
      </c>
      <c r="G67" s="18">
        <f>G68*(1/(1+'Fixed Data'!$E$8))</f>
        <v>-5.6201428141820111</v>
      </c>
      <c r="H67" s="18">
        <f>H68*(1/(1+'Fixed Data'!$E$8))</f>
        <v>-7.3963953371301603</v>
      </c>
      <c r="I67" s="18">
        <f>I68*(1/(1+'Fixed Data'!$E$8))</f>
        <v>-9.1303371258238144</v>
      </c>
      <c r="J67" s="18">
        <f>J68*(1/(1+'Fixed Data'!$E$8))</f>
        <v>-8.9179851388106854</v>
      </c>
      <c r="K67" s="18">
        <f>K68*(1/(1+'Fixed Data'!$E$8))</f>
        <v>-8.7056331517975583</v>
      </c>
      <c r="L67" s="18">
        <f>L68*(1/(1+'Fixed Data'!$E$8))</f>
        <v>-8.4932811647844311</v>
      </c>
      <c r="M67" s="18">
        <f>M68*(1/(1+'Fixed Data'!$E$8))</f>
        <v>-8.2809291777713021</v>
      </c>
      <c r="N67" s="18">
        <f>N68*(1/(1+'Fixed Data'!$E$8))</f>
        <v>-8.0685771907581749</v>
      </c>
      <c r="O67" s="18">
        <f>O68*(1/(1+'Fixed Data'!$E$8))</f>
        <v>-7.8562252037450477</v>
      </c>
      <c r="P67" s="18">
        <f>P68*(1/(1+'Fixed Data'!$E$8))</f>
        <v>-7.6438732167319206</v>
      </c>
      <c r="Q67" s="18">
        <f>Q68*(1/(1+'Fixed Data'!$E$8))</f>
        <v>-7.4315212297187934</v>
      </c>
      <c r="R67" s="18">
        <f>R68*(1/(1+'Fixed Data'!$E$8))</f>
        <v>-7.2191692427056671</v>
      </c>
      <c r="S67" s="18">
        <f>S68*(1/(1+'Fixed Data'!$E$8))</f>
        <v>-7.0068172556925399</v>
      </c>
      <c r="T67" s="18">
        <f>T68*(1/(1+'Fixed Data'!$E$8))</f>
        <v>-6.7944652686794136</v>
      </c>
      <c r="U67" s="18">
        <f>U68*(1/(1+'Fixed Data'!$E$8))</f>
        <v>-6.5821132816662864</v>
      </c>
      <c r="V67" s="18">
        <f>V68*(1/(1+'Fixed Data'!$E$8))</f>
        <v>-6.3697612946531592</v>
      </c>
      <c r="W67" s="18">
        <f>W68*(1/(1+'Fixed Data'!$E$8))</f>
        <v>-6.1574093076400329</v>
      </c>
      <c r="X67" s="18">
        <f>X68*(1/(1+'Fixed Data'!$E$8))</f>
        <v>-5.9450573206269057</v>
      </c>
      <c r="Y67" s="18">
        <f>Y68*(1/(1+'Fixed Data'!$E$8))</f>
        <v>-5.7327053336137785</v>
      </c>
      <c r="Z67" s="18">
        <f>Z68*(1/(1+'Fixed Data'!$E$8))</f>
        <v>-5.5203533466006522</v>
      </c>
      <c r="AA67" s="18">
        <f>AA68*(1/(1+'Fixed Data'!$E$8))</f>
        <v>-5.3080013595875251</v>
      </c>
      <c r="AB67" s="18">
        <f>AB68*(1/(1+'Fixed Data'!$E$8))</f>
        <v>-5.0956493725743988</v>
      </c>
      <c r="AC67" s="18">
        <f>AC68*(1/(1+'Fixed Data'!$E$8))</f>
        <v>-4.8832973855612716</v>
      </c>
      <c r="AD67" s="18">
        <f>AD68*(1/(1+'Fixed Data'!$E$8))</f>
        <v>-4.6709453985481444</v>
      </c>
      <c r="AE67" s="18">
        <f>AE68*(1/(1+'Fixed Data'!$E$8))</f>
        <v>-4.4585934115350181</v>
      </c>
      <c r="AF67" s="18">
        <f>AF68*(1/(1+'Fixed Data'!$E$8))</f>
        <v>-4.2462414245218909</v>
      </c>
      <c r="AG67" s="18">
        <f>AG68*(1/(1+'Fixed Data'!$E$8))</f>
        <v>-4.0338894375087637</v>
      </c>
      <c r="AH67" s="18">
        <f>AH68*(1/(1+'Fixed Data'!$E$8))</f>
        <v>-3.821537450495637</v>
      </c>
      <c r="AI67" s="18">
        <f>AI68*(1/(1+'Fixed Data'!$E$8))</f>
        <v>-3.6091854634825093</v>
      </c>
      <c r="AJ67" s="18">
        <f>AJ68*(1/(1+'Fixed Data'!$E$8))</f>
        <v>-3.3968334764693822</v>
      </c>
      <c r="AK67" s="18">
        <f>AK68*(1/(1+'Fixed Data'!$E$8))</f>
        <v>-3.184481489456255</v>
      </c>
      <c r="AL67" s="18">
        <f>AL68*(1/(1+'Fixed Data'!$E$8))</f>
        <v>-2.9721295024431278</v>
      </c>
      <c r="AM67" s="18">
        <f>AM68*(1/(1+'Fixed Data'!$E$8))</f>
        <v>-2.7597775154300006</v>
      </c>
      <c r="AN67" s="18">
        <f>AN68*(1/(1+'Fixed Data'!$E$8))</f>
        <v>-2.547425528416873</v>
      </c>
      <c r="AO67" s="18">
        <f>AO68*(1/(1+'Fixed Data'!$E$8))</f>
        <v>-2.3350735414037458</v>
      </c>
      <c r="AP67" s="18">
        <f>AP68*(1/(1+'Fixed Data'!$E$8))</f>
        <v>-2.1227215543906186</v>
      </c>
      <c r="AQ67" s="18">
        <f>AQ68*(1/(1+'Fixed Data'!$E$8))</f>
        <v>-1.9103695673774914</v>
      </c>
      <c r="AR67" s="18">
        <f>AR68*(1/(1+'Fixed Data'!$E$8))</f>
        <v>-1.6980175803643645</v>
      </c>
      <c r="AS67" s="18">
        <f>AS68*(1/(1+'Fixed Data'!$E$8))</f>
        <v>-1.4856655933512373</v>
      </c>
      <c r="AT67" s="18">
        <f>AT68*(1/(1+'Fixed Data'!$E$8))</f>
        <v>-1.2733136063381103</v>
      </c>
      <c r="AU67" s="18">
        <f>AU68*(1/(1+'Fixed Data'!$E$8))</f>
        <v>-1.0609616193249831</v>
      </c>
      <c r="AV67" s="18">
        <f>AV68*(1/(1+'Fixed Data'!$E$8))</f>
        <v>-0.84860963231185615</v>
      </c>
      <c r="AW67" s="18">
        <f>AW68*(1/(1+'Fixed Data'!$E$8))</f>
        <v>-0.63625764529872908</v>
      </c>
      <c r="AX67" s="18">
        <f>AX68*(1/(1+'Fixed Data'!$E$8))</f>
        <v>-0.42390565828560201</v>
      </c>
      <c r="AY67" s="18">
        <f>AY68*(1/(1+'Fixed Data'!$E$8))</f>
        <v>-0.25426356339729556</v>
      </c>
      <c r="AZ67" s="18">
        <f>AZ68*(1/(1+'Fixed Data'!$E$8))</f>
        <v>-0.12693220276348441</v>
      </c>
      <c r="BA67" s="18">
        <f>BA68*(1/(1+'Fixed Data'!$E$8))</f>
        <v>-4.2310734254493901E-2</v>
      </c>
      <c r="BB67" s="18">
        <f>BB68*(1/(1+'Fixed Data'!$E$8))</f>
        <v>1.3472272408323906E-15</v>
      </c>
      <c r="BC67" s="18">
        <f>BC68*(1/(1+'Fixed Data'!$E$8))</f>
        <v>1.3472272408323906E-15</v>
      </c>
      <c r="BD67" s="18">
        <f>BD68*(1/(1+'Fixed Data'!$E$8))</f>
        <v>1.3472272408323906E-15</v>
      </c>
      <c r="BE67" s="18">
        <f>BE68*(1/(1+'Fixed Data'!$E$8))</f>
        <v>1.3472272408323906E-15</v>
      </c>
      <c r="BF67" s="18">
        <f>BF68*(1/(1+'Fixed Data'!$E$8))</f>
        <v>1.3472272408323906E-15</v>
      </c>
      <c r="BG67" s="18">
        <f>BG68*(1/(1+'Fixed Data'!$E$8))</f>
        <v>1.3472272408323906E-15</v>
      </c>
      <c r="BH67" s="18">
        <f>BH68*(1/(1+'Fixed Data'!$E$8))</f>
        <v>1.3472272408323906E-15</v>
      </c>
      <c r="BI67" s="18">
        <f>BI68*(1/(1+'Fixed Data'!$E$8))</f>
        <v>1.3472272408323906E-15</v>
      </c>
      <c r="BJ67" s="18">
        <f>BJ68*(1/(1+'Fixed Data'!$E$8))</f>
        <v>1.3472272408323906E-15</v>
      </c>
      <c r="BK67" s="18">
        <f>BK68*(1/(1+'Fixed Data'!$E$8))</f>
        <v>1.3472272408323906E-15</v>
      </c>
      <c r="BL67" s="18">
        <f>BL68*(1/(1+'Fixed Data'!$E$8))</f>
        <v>1.3472272408323906E-15</v>
      </c>
    </row>
    <row r="68" spans="1:64" ht="16.5" hidden="1" customHeight="1" outlineLevel="1">
      <c r="A68" s="322"/>
      <c r="B68" s="1" t="s">
        <v>401</v>
      </c>
      <c r="C68" s="1" t="s">
        <v>402</v>
      </c>
      <c r="D68" s="1" t="s">
        <v>213</v>
      </c>
      <c r="E68" s="18">
        <f t="shared" ref="E68:BL68" si="7">E33-E65+E66</f>
        <v>-1.9797956945000004</v>
      </c>
      <c r="F68" s="18">
        <f t="shared" si="7"/>
        <v>-3.8970931656222225</v>
      </c>
      <c r="G68" s="18">
        <f t="shared" si="7"/>
        <v>-5.7893091128888896</v>
      </c>
      <c r="H68" s="18">
        <f t="shared" si="7"/>
        <v>-7.6190268367777785</v>
      </c>
      <c r="I68" s="18">
        <f t="shared" si="7"/>
        <v>-9.405160273311111</v>
      </c>
      <c r="J68" s="18">
        <f t="shared" si="7"/>
        <v>-9.1864164914888882</v>
      </c>
      <c r="K68" s="18">
        <f t="shared" si="7"/>
        <v>-8.9676727096666653</v>
      </c>
      <c r="L68" s="18">
        <f t="shared" si="7"/>
        <v>-8.7489289278444424</v>
      </c>
      <c r="M68" s="18">
        <f t="shared" si="7"/>
        <v>-8.5301851460222196</v>
      </c>
      <c r="N68" s="18">
        <f t="shared" si="7"/>
        <v>-8.3114413641999967</v>
      </c>
      <c r="O68" s="18">
        <f t="shared" si="7"/>
        <v>-8.0926975823777738</v>
      </c>
      <c r="P68" s="18">
        <f t="shared" si="7"/>
        <v>-7.8739538005555518</v>
      </c>
      <c r="Q68" s="18">
        <f t="shared" si="7"/>
        <v>-7.6552100187333298</v>
      </c>
      <c r="R68" s="18">
        <f t="shared" si="7"/>
        <v>-7.4364662369111079</v>
      </c>
      <c r="S68" s="18">
        <f t="shared" si="7"/>
        <v>-7.2177224550888859</v>
      </c>
      <c r="T68" s="18">
        <f t="shared" si="7"/>
        <v>-6.9989786732666639</v>
      </c>
      <c r="U68" s="18">
        <f t="shared" si="7"/>
        <v>-6.7802348914444419</v>
      </c>
      <c r="V68" s="18">
        <f t="shared" si="7"/>
        <v>-6.5614911096222199</v>
      </c>
      <c r="W68" s="18">
        <f t="shared" si="7"/>
        <v>-6.3427473277999979</v>
      </c>
      <c r="X68" s="18">
        <f t="shared" si="7"/>
        <v>-6.124003545977776</v>
      </c>
      <c r="Y68" s="18">
        <f t="shared" si="7"/>
        <v>-5.905259764155554</v>
      </c>
      <c r="Z68" s="18">
        <f t="shared" si="7"/>
        <v>-5.686515982333332</v>
      </c>
      <c r="AA68" s="18">
        <f t="shared" si="7"/>
        <v>-5.46777220051111</v>
      </c>
      <c r="AB68" s="18">
        <f t="shared" si="7"/>
        <v>-5.249028418688888</v>
      </c>
      <c r="AC68" s="18">
        <f t="shared" si="7"/>
        <v>-5.030284636866666</v>
      </c>
      <c r="AD68" s="18">
        <f t="shared" si="7"/>
        <v>-4.8115408550444441</v>
      </c>
      <c r="AE68" s="18">
        <f t="shared" si="7"/>
        <v>-4.5927970732222221</v>
      </c>
      <c r="AF68" s="18">
        <f t="shared" si="7"/>
        <v>-4.3740532914000001</v>
      </c>
      <c r="AG68" s="18">
        <f t="shared" si="7"/>
        <v>-4.1553095095777781</v>
      </c>
      <c r="AH68" s="18">
        <f t="shared" si="7"/>
        <v>-3.9365657277555557</v>
      </c>
      <c r="AI68" s="18">
        <f t="shared" si="7"/>
        <v>-3.7178219459333333</v>
      </c>
      <c r="AJ68" s="18">
        <f t="shared" si="7"/>
        <v>-3.4990781641111108</v>
      </c>
      <c r="AK68" s="18">
        <f t="shared" si="7"/>
        <v>-3.2803343822888884</v>
      </c>
      <c r="AL68" s="18">
        <f t="shared" si="7"/>
        <v>-3.061590600466666</v>
      </c>
      <c r="AM68" s="18">
        <f t="shared" si="7"/>
        <v>-2.8428468186444436</v>
      </c>
      <c r="AN68" s="18">
        <f t="shared" si="7"/>
        <v>-2.6241030368222211</v>
      </c>
      <c r="AO68" s="18">
        <f t="shared" si="7"/>
        <v>-2.4053592549999987</v>
      </c>
      <c r="AP68" s="18">
        <f t="shared" si="7"/>
        <v>-2.1866154731777763</v>
      </c>
      <c r="AQ68" s="18">
        <f t="shared" si="7"/>
        <v>-1.9678716913555541</v>
      </c>
      <c r="AR68" s="18">
        <f t="shared" si="7"/>
        <v>-1.7491279095333319</v>
      </c>
      <c r="AS68" s="18">
        <f t="shared" si="7"/>
        <v>-1.5303841277111097</v>
      </c>
      <c r="AT68" s="18">
        <f t="shared" si="7"/>
        <v>-1.3116403458888874</v>
      </c>
      <c r="AU68" s="18">
        <f t="shared" si="7"/>
        <v>-1.0928965640666652</v>
      </c>
      <c r="AV68" s="18">
        <f t="shared" si="7"/>
        <v>-0.87415278224444304</v>
      </c>
      <c r="AW68" s="18">
        <f t="shared" si="7"/>
        <v>-0.65540900042222083</v>
      </c>
      <c r="AX68" s="18">
        <f t="shared" si="7"/>
        <v>-0.43666521859999863</v>
      </c>
      <c r="AY68" s="18">
        <f t="shared" si="7"/>
        <v>-0.26191689665555418</v>
      </c>
      <c r="AZ68" s="18">
        <f t="shared" si="7"/>
        <v>-0.13075286206666528</v>
      </c>
      <c r="BA68" s="18">
        <f t="shared" si="7"/>
        <v>-4.3584287355554169E-2</v>
      </c>
      <c r="BB68" s="18">
        <f t="shared" si="7"/>
        <v>1.3877787807814457E-15</v>
      </c>
      <c r="BC68" s="18">
        <f t="shared" si="7"/>
        <v>1.3877787807814457E-15</v>
      </c>
      <c r="BD68" s="18">
        <f t="shared" si="7"/>
        <v>1.3877787807814457E-15</v>
      </c>
      <c r="BE68" s="18">
        <f t="shared" si="7"/>
        <v>1.3877787807814457E-15</v>
      </c>
      <c r="BF68" s="18">
        <f t="shared" si="7"/>
        <v>1.3877787807814457E-15</v>
      </c>
      <c r="BG68" s="18">
        <f t="shared" si="7"/>
        <v>1.3877787807814457E-15</v>
      </c>
      <c r="BH68" s="18">
        <f t="shared" si="7"/>
        <v>1.3877787807814457E-15</v>
      </c>
      <c r="BI68" s="18">
        <f t="shared" si="7"/>
        <v>1.3877787807814457E-15</v>
      </c>
      <c r="BJ68" s="18">
        <f t="shared" si="7"/>
        <v>1.3877787807814457E-15</v>
      </c>
      <c r="BK68" s="18">
        <f t="shared" si="7"/>
        <v>1.3877787807814457E-15</v>
      </c>
      <c r="BL68" s="18">
        <f t="shared" si="7"/>
        <v>1.3877787807814457E-15</v>
      </c>
    </row>
    <row r="69" spans="1:64" ht="16.5" collapsed="1">
      <c r="A69" s="322"/>
      <c r="B69" s="1" t="s">
        <v>403</v>
      </c>
      <c r="C69" s="1" t="s">
        <v>404</v>
      </c>
      <c r="D69" s="1" t="s">
        <v>213</v>
      </c>
      <c r="E69" s="18">
        <f>AVERAGE(E66:E67)*'Fixed Data'!$E$8</f>
        <v>-2.8925274441534806E-2</v>
      </c>
      <c r="F69" s="18">
        <f>AVERAGE(F66:F67)*'Fixed Data'!$E$8</f>
        <v>-8.6733360541138158E-2</v>
      </c>
      <c r="G69" s="18">
        <f>AVERAGE(G66:G67)*'Fixed Data'!$E$8</f>
        <v>-0.14323440149605371</v>
      </c>
      <c r="H69" s="18">
        <f>AVERAGE(H66:H67)*'Fixed Data'!$E$8</f>
        <v>-0.19844485197278669</v>
      </c>
      <c r="I69" s="18">
        <f>AVERAGE(I66:I67)*'Fixed Data'!$E$8</f>
        <v>-0.25207792763715392</v>
      </c>
      <c r="J69" s="18">
        <f>AVERAGE(J66:J67)*'Fixed Data'!$E$8</f>
        <v>-0.275763338452433</v>
      </c>
      <c r="K69" s="18">
        <f>AVERAGE(K66:K67)*'Fixed Data'!$E$8</f>
        <v>-0.26927534713146101</v>
      </c>
      <c r="L69" s="18">
        <f>AVERAGE(L66:L67)*'Fixed Data'!$E$8</f>
        <v>-0.26278735581048901</v>
      </c>
      <c r="M69" s="18">
        <f>AVERAGE(M66:M67)*'Fixed Data'!$E$8</f>
        <v>-0.25629936448951696</v>
      </c>
      <c r="N69" s="18">
        <f>AVERAGE(N66:N67)*'Fixed Data'!$E$8</f>
        <v>-0.24981137316854496</v>
      </c>
      <c r="O69" s="18">
        <f>AVERAGE(O66:O67)*'Fixed Data'!$E$8</f>
        <v>-0.24332338184757291</v>
      </c>
      <c r="P69" s="18">
        <f>AVERAGE(P66:P67)*'Fixed Data'!$E$8</f>
        <v>-0.23683539052660088</v>
      </c>
      <c r="Q69" s="18">
        <f>AVERAGE(Q66:Q67)*'Fixed Data'!$E$8</f>
        <v>-0.23034739920562886</v>
      </c>
      <c r="R69" s="18">
        <f>AVERAGE(R66:R67)*'Fixed Data'!$E$8</f>
        <v>-0.22385940788465689</v>
      </c>
      <c r="S69" s="18">
        <f>AVERAGE(S66:S67)*'Fixed Data'!$E$8</f>
        <v>-0.21737141656368489</v>
      </c>
      <c r="T69" s="18">
        <f>AVERAGE(T66:T67)*'Fixed Data'!$E$8</f>
        <v>-0.21088342524271289</v>
      </c>
      <c r="U69" s="18">
        <f>AVERAGE(U66:U67)*'Fixed Data'!$E$8</f>
        <v>-0.20439543392174089</v>
      </c>
      <c r="V69" s="18">
        <f>AVERAGE(V66:V67)*'Fixed Data'!$E$8</f>
        <v>-0.1979074426007689</v>
      </c>
      <c r="W69" s="18">
        <f>AVERAGE(W66:W67)*'Fixed Data'!$E$8</f>
        <v>-0.1914194512797969</v>
      </c>
      <c r="X69" s="18">
        <f>AVERAGE(X66:X67)*'Fixed Data'!$E$8</f>
        <v>-0.18493145995882487</v>
      </c>
      <c r="Y69" s="18">
        <f>AVERAGE(Y66:Y67)*'Fixed Data'!$E$8</f>
        <v>-0.17844346863785288</v>
      </c>
      <c r="Z69" s="18">
        <f>AVERAGE(Z66:Z67)*'Fixed Data'!$E$8</f>
        <v>-0.17195547731688091</v>
      </c>
      <c r="AA69" s="18">
        <f>AVERAGE(AA66:AA67)*'Fixed Data'!$E$8</f>
        <v>-0.16546748599590891</v>
      </c>
      <c r="AB69" s="18">
        <f>AVERAGE(AB66:AB67)*'Fixed Data'!$E$8</f>
        <v>-0.15897949467493691</v>
      </c>
      <c r="AC69" s="18">
        <f>AVERAGE(AC66:AC67)*'Fixed Data'!$E$8</f>
        <v>-0.15249150335396489</v>
      </c>
      <c r="AD69" s="18">
        <f>AVERAGE(AD66:AD67)*'Fixed Data'!$E$8</f>
        <v>-0.14600351203299289</v>
      </c>
      <c r="AE69" s="18">
        <f>AVERAGE(AE66:AE67)*'Fixed Data'!$E$8</f>
        <v>-0.13951552071202089</v>
      </c>
      <c r="AF69" s="18">
        <f>AVERAGE(AF66:AF67)*'Fixed Data'!$E$8</f>
        <v>-0.13302752939104889</v>
      </c>
      <c r="AG69" s="18">
        <f>AVERAGE(AG66:AG67)*'Fixed Data'!$E$8</f>
        <v>-0.1265395380700769</v>
      </c>
      <c r="AH69" s="18">
        <f>AVERAGE(AH66:AH67)*'Fixed Data'!$E$8</f>
        <v>-0.12005154674910488</v>
      </c>
      <c r="AI69" s="18">
        <f>AVERAGE(AI66:AI67)*'Fixed Data'!$E$8</f>
        <v>-0.11356355542813286</v>
      </c>
      <c r="AJ69" s="18">
        <f>AVERAGE(AJ66:AJ67)*'Fixed Data'!$E$8</f>
        <v>-0.10707556410716086</v>
      </c>
      <c r="AK69" s="18">
        <f>AVERAGE(AK66:AK67)*'Fixed Data'!$E$8</f>
        <v>-0.10058757278618885</v>
      </c>
      <c r="AL69" s="18">
        <f>AVERAGE(AL66:AL67)*'Fixed Data'!$E$8</f>
        <v>-9.4099581465216839E-2</v>
      </c>
      <c r="AM69" s="18">
        <f>AVERAGE(AM66:AM67)*'Fixed Data'!$E$8</f>
        <v>-8.7611590144244814E-2</v>
      </c>
      <c r="AN69" s="18">
        <f>AVERAGE(AN66:AN67)*'Fixed Data'!$E$8</f>
        <v>-8.1123598823272802E-2</v>
      </c>
      <c r="AO69" s="18">
        <f>AVERAGE(AO66:AO67)*'Fixed Data'!$E$8</f>
        <v>-7.4635607502300791E-2</v>
      </c>
      <c r="AP69" s="18">
        <f>AVERAGE(AP66:AP67)*'Fixed Data'!$E$8</f>
        <v>-6.8147616181328793E-2</v>
      </c>
      <c r="AQ69" s="18">
        <f>AVERAGE(AQ66:AQ67)*'Fixed Data'!$E$8</f>
        <v>-6.1659624860356775E-2</v>
      </c>
      <c r="AR69" s="18">
        <f>AVERAGE(AR66:AR67)*'Fixed Data'!$E$8</f>
        <v>-5.5171633539384771E-2</v>
      </c>
      <c r="AS69" s="18">
        <f>AVERAGE(AS66:AS67)*'Fixed Data'!$E$8</f>
        <v>-4.8683642218412766E-2</v>
      </c>
      <c r="AT69" s="18">
        <f>AVERAGE(AT66:AT67)*'Fixed Data'!$E$8</f>
        <v>-4.2195650897440762E-2</v>
      </c>
      <c r="AU69" s="18">
        <f>AVERAGE(AU66:AU67)*'Fixed Data'!$E$8</f>
        <v>-3.570765957646875E-2</v>
      </c>
      <c r="AV69" s="18">
        <f>AVERAGE(AV66:AV67)*'Fixed Data'!$E$8</f>
        <v>-2.9219668255496746E-2</v>
      </c>
      <c r="AW69" s="18">
        <f>AVERAGE(AW66:AW67)*'Fixed Data'!$E$8</f>
        <v>-2.2731676934524742E-2</v>
      </c>
      <c r="AX69" s="18">
        <f>AVERAGE(AX66:AX67)*'Fixed Data'!$E$8</f>
        <v>-1.6243685613552734E-2</v>
      </c>
      <c r="AY69" s="18">
        <f>AVERAGE(AY66:AY67)*'Fixed Data'!$E$8</f>
        <v>-1.0398478169059278E-2</v>
      </c>
      <c r="AZ69" s="18">
        <f>AVERAGE(AZ66:AZ67)*'Fixed Data'!$E$8</f>
        <v>-5.8521789462565301E-3</v>
      </c>
      <c r="BA69" s="18">
        <f>AVERAGE(BA66:BA67)*'Fixed Data'!$E$8</f>
        <v>-2.6046071246334456E-3</v>
      </c>
      <c r="BB69" s="18">
        <f>AVERAGE(BB66:BB67)*'Fixed Data'!$E$8</f>
        <v>-6.559435247010699E-4</v>
      </c>
      <c r="BC69" s="18">
        <f>AVERAGE(BC66:BC67)*'Fixed Data'!$E$8</f>
        <v>4.1161840625288231E-17</v>
      </c>
      <c r="BD69" s="18">
        <f>AVERAGE(BD66:BD67)*'Fixed Data'!$E$8</f>
        <v>4.1161840625288231E-17</v>
      </c>
      <c r="BE69" s="18">
        <f>AVERAGE(BE66:BE67)*'Fixed Data'!$E$8</f>
        <v>4.1161840625288231E-17</v>
      </c>
      <c r="BF69" s="18">
        <f>AVERAGE(BF66:BF67)*'Fixed Data'!$E$8</f>
        <v>4.1161840625288231E-17</v>
      </c>
      <c r="BG69" s="18">
        <f>AVERAGE(BG66:BG67)*'Fixed Data'!$E$8</f>
        <v>4.1161840625288231E-17</v>
      </c>
      <c r="BH69" s="18">
        <f>AVERAGE(BH66:BH67)*'Fixed Data'!$E$8</f>
        <v>4.1161840625288231E-17</v>
      </c>
      <c r="BI69" s="18">
        <f>AVERAGE(BI66:BI67)*'Fixed Data'!$E$8</f>
        <v>4.1161840625288231E-17</v>
      </c>
      <c r="BJ69" s="18">
        <f>AVERAGE(BJ66:BJ67)*'Fixed Data'!$E$8</f>
        <v>4.1161840625288231E-17</v>
      </c>
      <c r="BK69" s="18">
        <f>AVERAGE(BK66:BK67)*'Fixed Data'!$E$8</f>
        <v>4.1161840625288231E-17</v>
      </c>
      <c r="BL69" s="18">
        <f>AVERAGE(BL66:BL67)*'Fixed Data'!$E$8</f>
        <v>4.1161840625288231E-17</v>
      </c>
    </row>
    <row r="70" spans="1:64" ht="16.5" thickBot="1">
      <c r="A70" s="321"/>
      <c r="B70" s="8" t="s">
        <v>405</v>
      </c>
      <c r="C70" s="8" t="s">
        <v>406</v>
      </c>
      <c r="D70" s="8" t="s">
        <v>213</v>
      </c>
      <c r="E70" s="29">
        <f t="shared" ref="E70:BL70" si="8">E34+E65+E69</f>
        <v>-1.0949691099415346</v>
      </c>
      <c r="F70" s="29">
        <f t="shared" si="8"/>
        <v>-1.1868096294189161</v>
      </c>
      <c r="G70" s="29">
        <f t="shared" si="8"/>
        <v>-1.296857984229387</v>
      </c>
      <c r="H70" s="29">
        <f t="shared" si="8"/>
        <v>-1.3861008680838978</v>
      </c>
      <c r="I70" s="29">
        <f t="shared" si="8"/>
        <v>-1.4833182311038204</v>
      </c>
      <c r="J70" s="29">
        <f t="shared" si="8"/>
        <v>-0.49450712027465527</v>
      </c>
      <c r="K70" s="29">
        <f t="shared" si="8"/>
        <v>-0.48801912895368327</v>
      </c>
      <c r="L70" s="29">
        <f t="shared" si="8"/>
        <v>-0.48153113763271127</v>
      </c>
      <c r="M70" s="29">
        <f t="shared" si="8"/>
        <v>-0.47504314631173916</v>
      </c>
      <c r="N70" s="29">
        <f t="shared" si="8"/>
        <v>-0.46855515499076716</v>
      </c>
      <c r="O70" s="29">
        <f t="shared" si="8"/>
        <v>-0.46206716366979517</v>
      </c>
      <c r="P70" s="29">
        <f t="shared" si="8"/>
        <v>-0.45557917234882311</v>
      </c>
      <c r="Q70" s="29">
        <f t="shared" si="8"/>
        <v>-0.44909118102785106</v>
      </c>
      <c r="R70" s="29">
        <f t="shared" si="8"/>
        <v>-0.44260318970687912</v>
      </c>
      <c r="S70" s="29">
        <f t="shared" si="8"/>
        <v>-0.43611519838590712</v>
      </c>
      <c r="T70" s="29">
        <f t="shared" si="8"/>
        <v>-0.42962720706493512</v>
      </c>
      <c r="U70" s="29">
        <f t="shared" si="8"/>
        <v>-0.42313921574396313</v>
      </c>
      <c r="V70" s="29">
        <f t="shared" si="8"/>
        <v>-0.41665122442299113</v>
      </c>
      <c r="W70" s="29">
        <f t="shared" si="8"/>
        <v>-0.41016323310201913</v>
      </c>
      <c r="X70" s="29">
        <f t="shared" si="8"/>
        <v>-0.40367524178104708</v>
      </c>
      <c r="Y70" s="29">
        <f t="shared" si="8"/>
        <v>-0.39718725046007508</v>
      </c>
      <c r="Z70" s="29">
        <f t="shared" si="8"/>
        <v>-0.39069925913910314</v>
      </c>
      <c r="AA70" s="29">
        <f t="shared" si="8"/>
        <v>-0.38421126781813114</v>
      </c>
      <c r="AB70" s="29">
        <f t="shared" si="8"/>
        <v>-0.37772327649715914</v>
      </c>
      <c r="AC70" s="29">
        <f t="shared" si="8"/>
        <v>-0.37123528517618709</v>
      </c>
      <c r="AD70" s="29">
        <f t="shared" si="8"/>
        <v>-0.36474729385521509</v>
      </c>
      <c r="AE70" s="29">
        <f t="shared" si="8"/>
        <v>-0.3582593025342431</v>
      </c>
      <c r="AF70" s="29">
        <f t="shared" si="8"/>
        <v>-0.3517713112132711</v>
      </c>
      <c r="AG70" s="29">
        <f t="shared" si="8"/>
        <v>-0.3452833198922991</v>
      </c>
      <c r="AH70" s="29">
        <f t="shared" si="8"/>
        <v>-0.3387953285713271</v>
      </c>
      <c r="AI70" s="29">
        <f t="shared" si="8"/>
        <v>-0.33230733725035511</v>
      </c>
      <c r="AJ70" s="29">
        <f t="shared" si="8"/>
        <v>-0.32581934592938311</v>
      </c>
      <c r="AK70" s="29">
        <f t="shared" si="8"/>
        <v>-0.31933135460841111</v>
      </c>
      <c r="AL70" s="29">
        <f t="shared" si="8"/>
        <v>-0.31284336328743906</v>
      </c>
      <c r="AM70" s="29">
        <f t="shared" si="8"/>
        <v>-0.30635537196646706</v>
      </c>
      <c r="AN70" s="29">
        <f t="shared" si="8"/>
        <v>-0.29986738064549501</v>
      </c>
      <c r="AO70" s="29">
        <f t="shared" si="8"/>
        <v>-0.29337938932452301</v>
      </c>
      <c r="AP70" s="29">
        <f t="shared" si="8"/>
        <v>-0.28689139800355101</v>
      </c>
      <c r="AQ70" s="29">
        <f t="shared" si="8"/>
        <v>-0.28040340668257902</v>
      </c>
      <c r="AR70" s="29">
        <f t="shared" si="8"/>
        <v>-0.27391541536160702</v>
      </c>
      <c r="AS70" s="29">
        <f t="shared" si="8"/>
        <v>-0.26742742404063502</v>
      </c>
      <c r="AT70" s="29">
        <f t="shared" si="8"/>
        <v>-0.26093943271966302</v>
      </c>
      <c r="AU70" s="29">
        <f t="shared" si="8"/>
        <v>-0.25445144139869097</v>
      </c>
      <c r="AV70" s="29">
        <f t="shared" si="8"/>
        <v>-0.24796345007771897</v>
      </c>
      <c r="AW70" s="29">
        <f t="shared" si="8"/>
        <v>-0.24147545875674697</v>
      </c>
      <c r="AX70" s="29">
        <f t="shared" si="8"/>
        <v>-0.23498746743577498</v>
      </c>
      <c r="AY70" s="29">
        <f t="shared" si="8"/>
        <v>-0.18514680011350373</v>
      </c>
      <c r="AZ70" s="29">
        <f t="shared" si="8"/>
        <v>-0.13701621353514543</v>
      </c>
      <c r="BA70" s="29">
        <f t="shared" si="8"/>
        <v>-8.9773181835744564E-2</v>
      </c>
      <c r="BB70" s="29">
        <f t="shared" si="8"/>
        <v>-4.4240230880256623E-2</v>
      </c>
      <c r="BC70" s="29">
        <f t="shared" si="8"/>
        <v>4.1161840625288231E-17</v>
      </c>
      <c r="BD70" s="29">
        <f t="shared" si="8"/>
        <v>4.1161840625288231E-17</v>
      </c>
      <c r="BE70" s="29">
        <f t="shared" si="8"/>
        <v>4.1161840625288231E-17</v>
      </c>
      <c r="BF70" s="29">
        <f t="shared" si="8"/>
        <v>4.1161840625288231E-17</v>
      </c>
      <c r="BG70" s="29">
        <f t="shared" si="8"/>
        <v>4.1161840625288231E-17</v>
      </c>
      <c r="BH70" s="29">
        <f t="shared" si="8"/>
        <v>4.1161840625288231E-17</v>
      </c>
      <c r="BI70" s="29">
        <f t="shared" si="8"/>
        <v>4.1161840625288231E-17</v>
      </c>
      <c r="BJ70" s="29">
        <f t="shared" si="8"/>
        <v>4.1161840625288231E-17</v>
      </c>
      <c r="BK70" s="29">
        <f t="shared" si="8"/>
        <v>4.1161840625288231E-17</v>
      </c>
      <c r="BL70" s="29">
        <f t="shared" si="8"/>
        <v>4.1161840625288231E-17</v>
      </c>
    </row>
    <row r="71" spans="1:64" ht="12.75" customHeight="1">
      <c r="A71" s="356" t="s">
        <v>407</v>
      </c>
      <c r="B71" s="1" t="s">
        <v>111</v>
      </c>
      <c r="D71" s="1" t="s">
        <v>213</v>
      </c>
      <c r="E71" s="18">
        <f>'Fixed Data'!$K$8*E92/1000000</f>
        <v>0</v>
      </c>
      <c r="F71" s="18">
        <f>'Fixed Data'!$K$8*F92/1000000</f>
        <v>1.473301665434474E-2</v>
      </c>
      <c r="G71" s="18">
        <f>'Fixed Data'!$K$8*G92/1000000</f>
        <v>2.9328341564256351E-2</v>
      </c>
      <c r="H71" s="18">
        <f>'Fixed Data'!$K$8*H92/1000000</f>
        <v>4.4061358218601097E-2</v>
      </c>
      <c r="I71" s="18">
        <f>'Fixed Data'!$K$8*I92/1000000</f>
        <v>5.8656683128512702E-2</v>
      </c>
      <c r="J71" s="18">
        <f>'Fixed Data'!$K$8*J92/1000000</f>
        <v>7.3252008038424313E-2</v>
      </c>
      <c r="K71" s="18">
        <f>'Fixed Data'!$K$8*K92/1000000</f>
        <v>7.3252008038424313E-2</v>
      </c>
      <c r="L71" s="18">
        <f>'Fixed Data'!$K$8*L92/1000000</f>
        <v>7.3252008038424313E-2</v>
      </c>
      <c r="M71" s="18">
        <f>'Fixed Data'!$K$8*M92/1000000</f>
        <v>7.3252008038424313E-2</v>
      </c>
      <c r="N71" s="18">
        <f>'Fixed Data'!$K$8*N92/1000000</f>
        <v>7.3252008038424313E-2</v>
      </c>
      <c r="O71" s="18">
        <f>'Fixed Data'!$K$8*O92/1000000</f>
        <v>7.3252008038424313E-2</v>
      </c>
      <c r="P71" s="18">
        <f>'Fixed Data'!$K$8*P92/1000000</f>
        <v>7.3252008038424313E-2</v>
      </c>
      <c r="Q71" s="18">
        <f>'Fixed Data'!$K$8*Q92/1000000</f>
        <v>7.3252008038424313E-2</v>
      </c>
      <c r="R71" s="18">
        <f>'Fixed Data'!$K$8*R92/1000000</f>
        <v>7.3252008038424313E-2</v>
      </c>
      <c r="S71" s="18">
        <f>'Fixed Data'!$K$8*S92/1000000</f>
        <v>7.3252008038424313E-2</v>
      </c>
      <c r="T71" s="18">
        <f>'Fixed Data'!$K$8*T92/1000000</f>
        <v>7.3252008038424313E-2</v>
      </c>
      <c r="U71" s="18">
        <f>'Fixed Data'!$K$8*U92/1000000</f>
        <v>7.3252008038424313E-2</v>
      </c>
      <c r="V71" s="18">
        <f>'Fixed Data'!$K$8*V92/1000000</f>
        <v>7.3252008038424313E-2</v>
      </c>
      <c r="W71" s="18">
        <f>'Fixed Data'!$K$8*W92/1000000</f>
        <v>7.3252008038424313E-2</v>
      </c>
      <c r="X71" s="18">
        <f>'Fixed Data'!$K$8*X92/1000000</f>
        <v>7.3252008038424313E-2</v>
      </c>
      <c r="Y71" s="18">
        <f>'Fixed Data'!$K$8*Y92/1000000</f>
        <v>7.3252008038424313E-2</v>
      </c>
      <c r="Z71" s="18">
        <f>'Fixed Data'!$K$8*Z92/1000000</f>
        <v>7.3252008038424313E-2</v>
      </c>
      <c r="AA71" s="18">
        <f>'Fixed Data'!$K$8*AA92/1000000</f>
        <v>7.3252008038424313E-2</v>
      </c>
      <c r="AB71" s="18">
        <f>'Fixed Data'!$K$8*AB92/1000000</f>
        <v>7.3252008038424313E-2</v>
      </c>
      <c r="AC71" s="18">
        <f>'Fixed Data'!$K$8*AC92/1000000</f>
        <v>7.3252008038424313E-2</v>
      </c>
      <c r="AD71" s="18">
        <f>'Fixed Data'!$K$8*AD92/1000000</f>
        <v>7.3252008038424313E-2</v>
      </c>
      <c r="AE71" s="18">
        <f>'Fixed Data'!$K$8*AE92/1000000</f>
        <v>7.3252008038424313E-2</v>
      </c>
      <c r="AF71" s="18">
        <f>'Fixed Data'!$K$8*AF92/1000000</f>
        <v>7.3252008038424313E-2</v>
      </c>
      <c r="AG71" s="18">
        <f>'Fixed Data'!$K$8*AG92/1000000</f>
        <v>7.3252008038424313E-2</v>
      </c>
      <c r="AH71" s="18">
        <f>'Fixed Data'!$K$8*AH92/1000000</f>
        <v>7.3252008038424313E-2</v>
      </c>
      <c r="AI71" s="18">
        <f>'Fixed Data'!$K$8*AI92/1000000</f>
        <v>7.3252008038424313E-2</v>
      </c>
      <c r="AJ71" s="18">
        <f>'Fixed Data'!$K$8*AJ92/1000000</f>
        <v>7.3252008038424313E-2</v>
      </c>
      <c r="AK71" s="18">
        <f>'Fixed Data'!$K$8*AK92/1000000</f>
        <v>7.3252008038424313E-2</v>
      </c>
      <c r="AL71" s="18">
        <f>'Fixed Data'!$K$8*AL92/1000000</f>
        <v>7.3252008038424313E-2</v>
      </c>
      <c r="AM71" s="18">
        <f>'Fixed Data'!$K$8*AM92/1000000</f>
        <v>7.3252008038424313E-2</v>
      </c>
      <c r="AN71" s="18">
        <f>'Fixed Data'!$K$8*AN92/1000000</f>
        <v>7.3252008038424313E-2</v>
      </c>
      <c r="AO71" s="18">
        <f>'Fixed Data'!$K$8*AO92/1000000</f>
        <v>7.3252008038424313E-2</v>
      </c>
      <c r="AP71" s="18">
        <f>'Fixed Data'!$K$8*AP92/1000000</f>
        <v>7.3252008038424313E-2</v>
      </c>
      <c r="AQ71" s="18">
        <f>'Fixed Data'!$K$8*AQ92/1000000</f>
        <v>7.3252008038424313E-2</v>
      </c>
      <c r="AR71" s="18">
        <f>'Fixed Data'!$K$8*AR92/1000000</f>
        <v>7.3252008038424313E-2</v>
      </c>
      <c r="AS71" s="18">
        <f>'Fixed Data'!$K$8*AS92/1000000</f>
        <v>7.3252008038424313E-2</v>
      </c>
      <c r="AT71" s="18">
        <f>'Fixed Data'!$K$8*AT92/1000000</f>
        <v>7.3252008038424313E-2</v>
      </c>
      <c r="AU71" s="18">
        <f>'Fixed Data'!$K$8*AU92/1000000</f>
        <v>7.3252008038424313E-2</v>
      </c>
      <c r="AV71" s="18">
        <f>'Fixed Data'!$K$8*AV92/1000000</f>
        <v>7.3252008038424313E-2</v>
      </c>
      <c r="AW71" s="18">
        <f>'Fixed Data'!$K$8*AW92/1000000</f>
        <v>7.3252008038424313E-2</v>
      </c>
      <c r="AX71" s="18">
        <f>'Fixed Data'!$K$8*AX92/1000000</f>
        <v>7.3252008038424313E-2</v>
      </c>
      <c r="AY71" s="18">
        <f>'Fixed Data'!$K$8*AY92/1000000</f>
        <v>7.3252008038424313E-2</v>
      </c>
      <c r="AZ71" s="18">
        <f>'Fixed Data'!$K$8*AZ92/1000000</f>
        <v>7.3252008038424313E-2</v>
      </c>
      <c r="BA71" s="18">
        <f>'Fixed Data'!$K$8*BA92/1000000</f>
        <v>7.3252008038424313E-2</v>
      </c>
      <c r="BB71" s="18">
        <f>'Fixed Data'!$K$8*BB92/1000000</f>
        <v>7.3252008038424313E-2</v>
      </c>
      <c r="BC71" s="18">
        <f>'Fixed Data'!$K$8*BC92/1000000</f>
        <v>7.3252008038424313E-2</v>
      </c>
      <c r="BD71" s="18">
        <f>'Fixed Data'!$K$8*BD92/1000000</f>
        <v>7.3252008038424313E-2</v>
      </c>
      <c r="BE71" s="18">
        <f>'Fixed Data'!$K$8*BE92/1000000</f>
        <v>7.3252008038424313E-2</v>
      </c>
      <c r="BF71" s="18">
        <f>'Fixed Data'!$K$8*BF92/1000000</f>
        <v>0</v>
      </c>
      <c r="BG71" s="18">
        <f>'Fixed Data'!$K$8*BG92/1000000</f>
        <v>0</v>
      </c>
      <c r="BH71" s="18">
        <f>'Fixed Data'!$K$8*BH92/1000000</f>
        <v>0</v>
      </c>
      <c r="BI71" s="18">
        <f>'Fixed Data'!$K$8*BI92/1000000</f>
        <v>0</v>
      </c>
      <c r="BJ71" s="18">
        <f>'Fixed Data'!$K$8*BJ92/1000000</f>
        <v>0</v>
      </c>
      <c r="BK71" s="18">
        <f>'Fixed Data'!$K$8*BK92/1000000</f>
        <v>0</v>
      </c>
      <c r="BL71" s="18">
        <f>'Fixed Data'!$K$8*BL92/1000000</f>
        <v>0</v>
      </c>
    </row>
    <row r="72" spans="1:64" ht="15" customHeight="1">
      <c r="A72" s="357"/>
      <c r="B72" s="1" t="s">
        <v>218</v>
      </c>
      <c r="D72" s="1" t="s">
        <v>213</v>
      </c>
      <c r="E72" s="18">
        <f>E93*'Fixed Data'!H$21/1000000</f>
        <v>0</v>
      </c>
      <c r="F72" s="18">
        <f>F93*'Fixed Data'!I$21/1000000</f>
        <v>2.8226714176298349E-3</v>
      </c>
      <c r="G72" s="18">
        <f>G93*'Fixed Data'!J$21/1000000</f>
        <v>6.1694543943752907E-3</v>
      </c>
      <c r="H72" s="18">
        <f>H93*'Fixed Data'!K$21/1000000</f>
        <v>1.0004435273808586E-2</v>
      </c>
      <c r="I72" s="18">
        <f>I93*'Fixed Data'!L$21/1000000</f>
        <v>1.4176412465626988E-2</v>
      </c>
      <c r="J72" s="18">
        <f>J93*'Fixed Data'!M$21/1000000</f>
        <v>1.8623662571306872E-2</v>
      </c>
      <c r="K72" s="18">
        <f>K93*'Fixed Data'!N$21/1000000</f>
        <v>2.1494600536516729E-2</v>
      </c>
      <c r="L72" s="18">
        <f>L93*'Fixed Data'!O$21/1000000</f>
        <v>2.2528206366895717E-2</v>
      </c>
      <c r="M72" s="18">
        <f>M93*'Fixed Data'!P$21/1000000</f>
        <v>2.3080847115853412E-2</v>
      </c>
      <c r="N72" s="18">
        <f>N93*'Fixed Data'!Q$21/1000000</f>
        <v>2.3723179387422508E-2</v>
      </c>
      <c r="O72" s="18">
        <f>O93*'Fixed Data'!R$21/1000000</f>
        <v>2.3913529804148799E-2</v>
      </c>
      <c r="P72" s="18">
        <f>P93*'Fixed Data'!S$21/1000000</f>
        <v>2.4164588516908E-2</v>
      </c>
      <c r="Q72" s="18">
        <f>Q93*'Fixed Data'!T$21/1000000</f>
        <v>2.3992648601402905E-2</v>
      </c>
      <c r="R72" s="18">
        <f>R93*'Fixed Data'!U$21/1000000</f>
        <v>2.3852433755352197E-2</v>
      </c>
      <c r="S72" s="18">
        <f>S93*'Fixed Data'!V$21/1000000</f>
        <v>2.3318203507615726E-2</v>
      </c>
      <c r="T72" s="18">
        <f>T93*'Fixed Data'!W$21/1000000</f>
        <v>2.2786715102755119E-2</v>
      </c>
      <c r="U72" s="18">
        <f>U93*'Fixed Data'!X$21/1000000</f>
        <v>2.1890194522787253E-2</v>
      </c>
      <c r="V72" s="18">
        <f>V93*'Fixed Data'!Y$21/1000000</f>
        <v>2.0967432559116747E-2</v>
      </c>
      <c r="W72" s="18">
        <f>W93*'Fixed Data'!Z$21/1000000</f>
        <v>1.9708621646917487E-2</v>
      </c>
      <c r="X72" s="18">
        <f>X93*'Fixed Data'!AA$21/1000000</f>
        <v>1.8394586124437087E-2</v>
      </c>
      <c r="Y72" s="18">
        <f>Y93*'Fixed Data'!AB$21/1000000</f>
        <v>1.6773484880006434E-2</v>
      </c>
      <c r="Z72" s="18">
        <f>Z93*'Fixed Data'!AC$21/1000000</f>
        <v>1.5068175798716126E-2</v>
      </c>
      <c r="AA72" s="18">
        <f>AA93*'Fixed Data'!AD$21/1000000</f>
        <v>1.3084784222054089E-2</v>
      </c>
      <c r="AB72" s="18">
        <f>AB93*'Fixed Data'!AE$21/1000000</f>
        <v>1.0988201581953879E-2</v>
      </c>
      <c r="AC72" s="18">
        <f>AC93*'Fixed Data'!AF$21/1000000</f>
        <v>8.6425196730604524E-3</v>
      </c>
      <c r="AD72" s="18">
        <f>AD93*'Fixed Data'!AG$21/1000000</f>
        <v>6.1546634741503443E-3</v>
      </c>
      <c r="AE72" s="18">
        <f>AE93*'Fixed Data'!AH$21/1000000</f>
        <v>3.446691233025467E-3</v>
      </c>
      <c r="AF72" s="18">
        <f>AF93*'Fixed Data'!AI$21/1000000</f>
        <v>3.5673254261813581E-3</v>
      </c>
      <c r="AG72" s="18">
        <f>AG93*'Fixed Data'!AJ$21/1000000</f>
        <v>3.6879596193372501E-3</v>
      </c>
      <c r="AH72" s="18">
        <f>AH93*'Fixed Data'!AJ$21/1000000</f>
        <v>3.6879596193372501E-3</v>
      </c>
      <c r="AI72" s="18">
        <f>AI93*'Fixed Data'!AK$21/1000000</f>
        <v>3.8085938124931408E-3</v>
      </c>
      <c r="AJ72" s="18">
        <f>AJ93*'Fixed Data'!AL$21/1000000</f>
        <v>3.9292280056490323E-3</v>
      </c>
      <c r="AK72" s="18">
        <f>AK93*'Fixed Data'!AM$21/1000000</f>
        <v>4.0326287426397968E-3</v>
      </c>
      <c r="AL72" s="18">
        <f>AL93*'Fixed Data'!AN$21/1000000</f>
        <v>4.1532629357956888E-3</v>
      </c>
      <c r="AM72" s="18">
        <f>AM93*'Fixed Data'!AN$21/1000000</f>
        <v>4.1532629357956888E-3</v>
      </c>
      <c r="AN72" s="18">
        <f>AN93*'Fixed Data'!AO$21/1000000</f>
        <v>4.273897128951579E-3</v>
      </c>
      <c r="AO72" s="18">
        <f>AO93*'Fixed Data'!AP$21/1000000</f>
        <v>4.3772978659423435E-3</v>
      </c>
      <c r="AP72" s="18">
        <f>AP93*'Fixed Data'!AQ$21/1000000</f>
        <v>4.4806986029331071E-3</v>
      </c>
      <c r="AQ72" s="18">
        <f>AQ93*'Fixed Data'!AR$21/1000000</f>
        <v>4.5840993399238724E-3</v>
      </c>
      <c r="AR72" s="18">
        <f>AR93*'Fixed Data'!AR$21/1000000</f>
        <v>4.5840993399238724E-3</v>
      </c>
      <c r="AS72" s="18">
        <f>AS93*'Fixed Data'!AS$21/1000000</f>
        <v>4.6702666207495075E-3</v>
      </c>
      <c r="AT72" s="18">
        <f>AT93*'Fixed Data'!AT$21/1000000</f>
        <v>4.7564339015751444E-3</v>
      </c>
      <c r="AU72" s="18">
        <f>AU93*'Fixed Data'!AU$21/1000000</f>
        <v>4.8253677262356546E-3</v>
      </c>
      <c r="AV72" s="18">
        <f>AV93*'Fixed Data'!AV$21/1000000</f>
        <v>4.8943015508961631E-3</v>
      </c>
      <c r="AW72" s="18">
        <f>AW93*'Fixed Data'!AV$21/1000000</f>
        <v>4.8943015508961631E-3</v>
      </c>
      <c r="AX72" s="18">
        <f>AX93*'Fixed Data'!AW$21/1000000</f>
        <v>4.9632353755566724E-3</v>
      </c>
      <c r="AY72" s="18">
        <f>AY93*'Fixed Data'!AX$21/1000000</f>
        <v>5.0149357440520542E-3</v>
      </c>
      <c r="AZ72" s="18">
        <f>AZ93*'Fixed Data'!AY$21/1000000</f>
        <v>5.0666361125474377E-3</v>
      </c>
      <c r="BA72" s="18">
        <f>BA93*'Fixed Data'!AY$21/1000000</f>
        <v>5.0666361125474377E-3</v>
      </c>
      <c r="BB72" s="18">
        <f>BB93*'Fixed Data'!AZ$21/1000000</f>
        <v>5.1183364810428187E-3</v>
      </c>
      <c r="BC72" s="18">
        <f>BC93*'Fixed Data'!BA$21/1000000</f>
        <v>5.1528033933730738E-3</v>
      </c>
      <c r="BD72" s="18">
        <f>BD93*'Fixed Data'!BB$21/1000000</f>
        <v>5.187270305703328E-3</v>
      </c>
      <c r="BE72" s="18">
        <f>BE93*'Fixed Data'!BC$21/1000000</f>
        <v>5.2217372180335822E-3</v>
      </c>
      <c r="BF72" s="18">
        <f>BF93*'Fixed Data'!BC$21/1000000</f>
        <v>0</v>
      </c>
      <c r="BG72" s="18">
        <f>BG93*'Fixed Data'!BD$21/1000000</f>
        <v>0</v>
      </c>
      <c r="BH72" s="18">
        <f>BH93*'Fixed Data'!BE$21/1000000</f>
        <v>0</v>
      </c>
      <c r="BI72" s="18">
        <f>BI93*'Fixed Data'!BF$21/1000000</f>
        <v>0</v>
      </c>
      <c r="BJ72" s="18">
        <f>BJ93*'Fixed Data'!BG$21/1000000</f>
        <v>0</v>
      </c>
      <c r="BK72" s="18">
        <f>BK93*'Fixed Data'!BG$21/1000000</f>
        <v>0</v>
      </c>
      <c r="BL72" s="18">
        <f>BL93*'Fixed Data'!BH$21/1000000</f>
        <v>0</v>
      </c>
    </row>
    <row r="73" spans="1:64" ht="15" customHeight="1">
      <c r="A73" s="357"/>
      <c r="B73" s="1" t="s">
        <v>219</v>
      </c>
      <c r="D73" s="1" t="s">
        <v>213</v>
      </c>
      <c r="E73" s="41">
        <f>'Fixed Data'!$K$10*E$94/1000000</f>
        <v>0</v>
      </c>
      <c r="F73" s="41">
        <f>'Fixed Data'!$K$10*F$94/1000000</f>
        <v>3.3068393369546325E-4</v>
      </c>
      <c r="G73" s="41">
        <f>'Fixed Data'!$K$10*G$94/1000000</f>
        <v>6.5827736333769736E-4</v>
      </c>
      <c r="H73" s="41">
        <f>'Fixed Data'!$K$10*H$94/1000000</f>
        <v>9.8896129703316044E-4</v>
      </c>
      <c r="I73" s="41">
        <f>'Fixed Data'!$K$10*I$94/1000000</f>
        <v>1.3165547266753949E-3</v>
      </c>
      <c r="J73" s="41">
        <f>'Fixed Data'!$K$10*J$94/1000000</f>
        <v>1.6441481563176292E-3</v>
      </c>
      <c r="K73" s="41">
        <f>'Fixed Data'!$K$10*K$94/1000000</f>
        <v>1.5619407485017475E-3</v>
      </c>
      <c r="L73" s="41">
        <f>'Fixed Data'!$K$10*L$94/1000000</f>
        <v>1.4838437110766601E-3</v>
      </c>
      <c r="M73" s="41">
        <f>'Fixed Data'!$K$10*M$94/1000000</f>
        <v>1.4096515255228271E-3</v>
      </c>
      <c r="N73" s="41">
        <f>'Fixed Data'!$K$10*N$94/1000000</f>
        <v>1.3391689492466858E-3</v>
      </c>
      <c r="O73" s="41">
        <f>'Fixed Data'!$K$10*O$94/1000000</f>
        <v>1.2722105017843512E-3</v>
      </c>
      <c r="P73" s="41">
        <f>'Fixed Data'!$K$10*P$94/1000000</f>
        <v>1.2085999766951337E-3</v>
      </c>
      <c r="Q73" s="41">
        <f>'Fixed Data'!$K$10*Q$94/1000000</f>
        <v>1.148169977860377E-3</v>
      </c>
      <c r="R73" s="41">
        <f>'Fixed Data'!$K$10*R$94/1000000</f>
        <v>1.090761478967358E-3</v>
      </c>
      <c r="S73" s="41">
        <f>'Fixed Data'!$K$10*S$94/1000000</f>
        <v>1.0362234050189899E-3</v>
      </c>
      <c r="T73" s="41">
        <f>'Fixed Data'!$K$10*T$94/1000000</f>
        <v>9.8441223476804034E-4</v>
      </c>
      <c r="U73" s="41">
        <f>'Fixed Data'!$K$10*U$94/1000000</f>
        <v>9.3519162302963834E-4</v>
      </c>
      <c r="V73" s="41">
        <f>'Fixed Data'!$K$10*V$94/1000000</f>
        <v>8.8843204187815641E-4</v>
      </c>
      <c r="W73" s="41">
        <f>'Fixed Data'!$K$10*W$94/1000000</f>
        <v>8.4401043978424859E-4</v>
      </c>
      <c r="X73" s="41">
        <f>'Fixed Data'!$K$10*X$94/1000000</f>
        <v>8.0180991779503605E-4</v>
      </c>
      <c r="Y73" s="41">
        <f>'Fixed Data'!$K$10*Y$94/1000000</f>
        <v>7.6171942190528437E-4</v>
      </c>
      <c r="Z73" s="41">
        <f>'Fixed Data'!$K$10*Z$94/1000000</f>
        <v>7.2363345081001996E-4</v>
      </c>
      <c r="AA73" s="41">
        <f>'Fixed Data'!$K$10*AA$94/1000000</f>
        <v>6.8745177826951898E-4</v>
      </c>
      <c r="AB73" s="41">
        <f>'Fixed Data'!$K$10*AB$94/1000000</f>
        <v>6.5307918935604288E-4</v>
      </c>
      <c r="AC73" s="41">
        <f>'Fixed Data'!$K$10*AC$94/1000000</f>
        <v>6.2042522988824079E-4</v>
      </c>
      <c r="AD73" s="41">
        <f>'Fixed Data'!$K$10*AD$94/1000000</f>
        <v>5.8940396839382884E-4</v>
      </c>
      <c r="AE73" s="41">
        <f>'Fixed Data'!$K$10*AE$94/1000000</f>
        <v>5.5993376997413738E-4</v>
      </c>
      <c r="AF73" s="41">
        <f>'Fixed Data'!$K$10*AF$94/1000000</f>
        <v>5.3193708147543047E-4</v>
      </c>
      <c r="AG73" s="41">
        <f>'Fixed Data'!$K$10*AG$94/1000000</f>
        <v>5.0534022740165887E-4</v>
      </c>
      <c r="AH73" s="41">
        <f>'Fixed Data'!$K$10*AH$94/1000000</f>
        <v>4.8007321603157595E-4</v>
      </c>
      <c r="AI73" s="41">
        <f>'Fixed Data'!$K$10*AI$94/1000000</f>
        <v>4.5606955522999715E-4</v>
      </c>
      <c r="AJ73" s="41">
        <f>'Fixed Data'!$K$10*AJ$94/1000000</f>
        <v>4.3326607746849724E-4</v>
      </c>
      <c r="AK73" s="41">
        <f>'Fixed Data'!$K$10*AK$94/1000000</f>
        <v>4.1160277359507245E-4</v>
      </c>
      <c r="AL73" s="41">
        <f>'Fixed Data'!$K$10*AL$94/1000000</f>
        <v>3.9102263491531882E-4</v>
      </c>
      <c r="AM73" s="41">
        <f>'Fixed Data'!$K$10*AM$94/1000000</f>
        <v>3.714715031695528E-4</v>
      </c>
      <c r="AN73" s="41">
        <f>'Fixed Data'!$K$10*AN$94/1000000</f>
        <v>3.5289792801107518E-4</v>
      </c>
      <c r="AO73" s="41">
        <f>'Fixed Data'!$K$10*AO$94/1000000</f>
        <v>3.3525303161052137E-4</v>
      </c>
      <c r="AP73" s="41">
        <f>'Fixed Data'!$K$10*AP$94/1000000</f>
        <v>3.1849038002999526E-4</v>
      </c>
      <c r="AQ73" s="41">
        <f>'Fixed Data'!$K$10*AQ$94/1000000</f>
        <v>3.0256586102849555E-4</v>
      </c>
      <c r="AR73" s="41">
        <f>'Fixed Data'!$K$10*AR$94/1000000</f>
        <v>2.8743756797707074E-4</v>
      </c>
      <c r="AS73" s="41">
        <f>'Fixed Data'!$K$10*AS$94/1000000</f>
        <v>2.7306568957821719E-4</v>
      </c>
      <c r="AT73" s="41">
        <f>'Fixed Data'!$K$10*AT$94/1000000</f>
        <v>2.5941240509930636E-4</v>
      </c>
      <c r="AU73" s="41">
        <f>'Fixed Data'!$K$10*AU$94/1000000</f>
        <v>2.4644178484434096E-4</v>
      </c>
      <c r="AV73" s="41">
        <f>'Fixed Data'!$K$10*AV$94/1000000</f>
        <v>2.3411969560212391E-4</v>
      </c>
      <c r="AW73" s="41">
        <f>'Fixed Data'!$K$10*AW$94/1000000</f>
        <v>2.2241371082201773E-4</v>
      </c>
      <c r="AX73" s="41">
        <f>'Fixed Data'!$K$10*AX$94/1000000</f>
        <v>2.1129302528091683E-4</v>
      </c>
      <c r="AY73" s="41">
        <f>'Fixed Data'!$K$10*AY$94/1000000</f>
        <v>2.0072837401687095E-4</v>
      </c>
      <c r="AZ73" s="41">
        <f>'Fixed Data'!$K$10*AZ$94/1000000</f>
        <v>1.906919553160274E-4</v>
      </c>
      <c r="BA73" s="41">
        <f>'Fixed Data'!$K$10*BA$94/1000000</f>
        <v>1.8115735755022601E-4</v>
      </c>
      <c r="BB73" s="41">
        <f>'Fixed Data'!$K$10*BB$94/1000000</f>
        <v>1.7209948967271472E-4</v>
      </c>
      <c r="BC73" s="41">
        <f>'Fixed Data'!$K$10*BC$94/1000000</f>
        <v>1.6349451518907896E-4</v>
      </c>
      <c r="BD73" s="41">
        <f>'Fixed Data'!$K$10*BD$94/1000000</f>
        <v>1.5531978942962503E-4</v>
      </c>
      <c r="BE73" s="41">
        <f>'Fixed Data'!$K$10*BE$94/1000000</f>
        <v>1.4755379995814378E-4</v>
      </c>
      <c r="BF73" s="41">
        <f>'Fixed Data'!$K$10*BF$94/1000000</f>
        <v>0</v>
      </c>
      <c r="BG73" s="41">
        <f>'Fixed Data'!$K$10*BG$94/1000000</f>
        <v>0</v>
      </c>
      <c r="BH73" s="41">
        <f>'Fixed Data'!$K$10*BH$94/1000000</f>
        <v>0</v>
      </c>
      <c r="BI73" s="41">
        <f>'Fixed Data'!$K$10*BI$94/1000000</f>
        <v>0</v>
      </c>
      <c r="BJ73" s="41">
        <f>'Fixed Data'!$K$10*BJ$94/1000000</f>
        <v>0</v>
      </c>
      <c r="BK73" s="41">
        <f>'Fixed Data'!$K$10*BK$94/1000000</f>
        <v>0</v>
      </c>
      <c r="BL73" s="41">
        <f>'Fixed Data'!$K$10*BL$94/1000000</f>
        <v>0</v>
      </c>
    </row>
    <row r="74" spans="1:64" ht="15" customHeight="1">
      <c r="A74" s="357"/>
      <c r="B74" s="1" t="s">
        <v>220</v>
      </c>
      <c r="D74" s="1" t="s">
        <v>213</v>
      </c>
      <c r="E74" s="41">
        <f>'Fixed Data'!$K$11*E95/1000000</f>
        <v>0</v>
      </c>
      <c r="F74" s="41">
        <f>'Fixed Data'!$K$11*F95/1000000</f>
        <v>7.4324168307899675E-4</v>
      </c>
      <c r="G74" s="41">
        <f>'Fixed Data'!$K$11*G95/1000000</f>
        <v>1.479537182203983E-3</v>
      </c>
      <c r="H74" s="41">
        <f>'Fixed Data'!$K$11*H95/1000000</f>
        <v>2.2227788652829789E-3</v>
      </c>
      <c r="I74" s="41">
        <f>'Fixed Data'!$K$11*I95/1000000</f>
        <v>2.9590743644079664E-3</v>
      </c>
      <c r="J74" s="41">
        <f>'Fixed Data'!$K$11*J95/1000000</f>
        <v>3.695369863532953E-3</v>
      </c>
      <c r="K74" s="41">
        <f>'Fixed Data'!$K$11*K95/1000000</f>
        <v>3.510601370356305E-3</v>
      </c>
      <c r="L74" s="41">
        <f>'Fixed Data'!$K$11*L95/1000000</f>
        <v>3.3350713018384893E-3</v>
      </c>
      <c r="M74" s="41">
        <f>'Fixed Data'!$K$11*M95/1000000</f>
        <v>3.1683177367465652E-3</v>
      </c>
      <c r="N74" s="41">
        <f>'Fixed Data'!$K$11*N95/1000000</f>
        <v>3.0099018499092369E-3</v>
      </c>
      <c r="O74" s="41">
        <f>'Fixed Data'!$K$11*O95/1000000</f>
        <v>2.859406757413775E-3</v>
      </c>
      <c r="P74" s="41">
        <f>'Fixed Data'!$K$11*P95/1000000</f>
        <v>2.7164364195430856E-3</v>
      </c>
      <c r="Q74" s="41">
        <f>'Fixed Data'!$K$11*Q95/1000000</f>
        <v>2.5806145985659314E-3</v>
      </c>
      <c r="R74" s="41">
        <f>'Fixed Data'!$K$11*R95/1000000</f>
        <v>2.4515838686376347E-3</v>
      </c>
      <c r="S74" s="41">
        <f>'Fixed Data'!$K$11*S95/1000000</f>
        <v>2.3290046752057528E-3</v>
      </c>
      <c r="T74" s="41">
        <f>'Fixed Data'!$K$11*T95/1000000</f>
        <v>2.2125544414454646E-3</v>
      </c>
      <c r="U74" s="41">
        <f>'Fixed Data'!$K$11*U95/1000000</f>
        <v>2.1019267193731917E-3</v>
      </c>
      <c r="V74" s="41">
        <f>'Fixed Data'!$K$11*V95/1000000</f>
        <v>1.9968303834045323E-3</v>
      </c>
      <c r="W74" s="41">
        <f>'Fixed Data'!$K$11*W95/1000000</f>
        <v>1.8969888642343055E-3</v>
      </c>
      <c r="X74" s="41">
        <f>'Fixed Data'!$K$11*X95/1000000</f>
        <v>1.8021394210225902E-3</v>
      </c>
      <c r="Y74" s="41">
        <f>'Fixed Data'!$K$11*Y95/1000000</f>
        <v>1.7120324499714605E-3</v>
      </c>
      <c r="Z74" s="41">
        <f>'Fixed Data'!$K$11*Z95/1000000</f>
        <v>1.6264308274728874E-3</v>
      </c>
      <c r="AA74" s="41">
        <f>'Fixed Data'!$K$11*AA95/1000000</f>
        <v>1.5451092860992431E-3</v>
      </c>
      <c r="AB74" s="41">
        <f>'Fixed Data'!$K$11*AB95/1000000</f>
        <v>1.4678538217942807E-3</v>
      </c>
      <c r="AC74" s="41">
        <f>'Fixed Data'!$K$11*AC95/1000000</f>
        <v>1.3944611307045666E-3</v>
      </c>
      <c r="AD74" s="41">
        <f>'Fixed Data'!$K$11*AD95/1000000</f>
        <v>1.3247380741693382E-3</v>
      </c>
      <c r="AE74" s="41">
        <f>'Fixed Data'!$K$11*AE95/1000000</f>
        <v>1.2585011704608713E-3</v>
      </c>
      <c r="AF74" s="41">
        <f>'Fixed Data'!$K$11*AF95/1000000</f>
        <v>1.1955761119378276E-3</v>
      </c>
      <c r="AG74" s="41">
        <f>'Fixed Data'!$K$11*AG95/1000000</f>
        <v>1.1357973063409364E-3</v>
      </c>
      <c r="AH74" s="41">
        <f>'Fixed Data'!$K$11*AH95/1000000</f>
        <v>1.0790074410238894E-3</v>
      </c>
      <c r="AI74" s="41">
        <f>'Fixed Data'!$K$11*AI95/1000000</f>
        <v>1.0250570689726952E-3</v>
      </c>
      <c r="AJ74" s="41">
        <f>'Fixed Data'!$K$11*AJ95/1000000</f>
        <v>9.7380421552406028E-4</v>
      </c>
      <c r="AK74" s="41">
        <f>'Fixed Data'!$K$11*AK95/1000000</f>
        <v>9.2511400474785716E-4</v>
      </c>
      <c r="AL74" s="41">
        <f>'Fixed Data'!$K$11*AL95/1000000</f>
        <v>8.788583045104642E-4</v>
      </c>
      <c r="AM74" s="41">
        <f>'Fixed Data'!$K$11*AM95/1000000</f>
        <v>8.3491538928494107E-4</v>
      </c>
      <c r="AN74" s="41">
        <f>'Fixed Data'!$K$11*AN95/1000000</f>
        <v>7.9316961982069394E-4</v>
      </c>
      <c r="AO74" s="41">
        <f>'Fixed Data'!$K$11*AO95/1000000</f>
        <v>7.5351113882965925E-4</v>
      </c>
      <c r="AP74" s="41">
        <f>'Fixed Data'!$K$11*AP95/1000000</f>
        <v>7.1583558188817616E-4</v>
      </c>
      <c r="AQ74" s="41">
        <f>'Fixed Data'!$K$11*AQ95/1000000</f>
        <v>6.800438027937673E-4</v>
      </c>
      <c r="AR74" s="41">
        <f>'Fixed Data'!$K$11*AR95/1000000</f>
        <v>6.4604161265407892E-4</v>
      </c>
      <c r="AS74" s="41">
        <f>'Fixed Data'!$K$11*AS95/1000000</f>
        <v>6.1373953202137495E-4</v>
      </c>
      <c r="AT74" s="41">
        <f>'Fixed Data'!$K$11*AT95/1000000</f>
        <v>5.8305255542030613E-4</v>
      </c>
      <c r="AU74" s="41">
        <f>'Fixed Data'!$K$11*AU95/1000000</f>
        <v>5.5389992764929077E-4</v>
      </c>
      <c r="AV74" s="41">
        <f>'Fixed Data'!$K$11*AV95/1000000</f>
        <v>5.262049312668263E-4</v>
      </c>
      <c r="AW74" s="41">
        <f>'Fixed Data'!$K$11*AW95/1000000</f>
        <v>4.9989468470348496E-4</v>
      </c>
      <c r="AX74" s="41">
        <f>'Fixed Data'!$K$11*AX95/1000000</f>
        <v>4.748999504683107E-4</v>
      </c>
      <c r="AY74" s="41">
        <f>'Fixed Data'!$K$11*AY95/1000000</f>
        <v>4.5115495294489514E-4</v>
      </c>
      <c r="AZ74" s="41">
        <f>'Fixed Data'!$K$11*AZ95/1000000</f>
        <v>4.2859720529765037E-4</v>
      </c>
      <c r="BA74" s="41">
        <f>'Fixed Data'!$K$11*BA95/1000000</f>
        <v>4.0716734503276782E-4</v>
      </c>
      <c r="BB74" s="41">
        <f>'Fixed Data'!$K$11*BB95/1000000</f>
        <v>3.8680897778112943E-4</v>
      </c>
      <c r="BC74" s="41">
        <f>'Fixed Data'!$K$11*BC95/1000000</f>
        <v>3.674685288920729E-4</v>
      </c>
      <c r="BD74" s="41">
        <f>'Fixed Data'!$K$11*BD95/1000000</f>
        <v>3.4909510244746924E-4</v>
      </c>
      <c r="BE74" s="41">
        <f>'Fixed Data'!$K$11*BE95/1000000</f>
        <v>3.3164034732509573E-4</v>
      </c>
      <c r="BF74" s="41">
        <f>'Fixed Data'!$K$11*BF95/1000000</f>
        <v>0</v>
      </c>
      <c r="BG74" s="41">
        <f>'Fixed Data'!$K$11*BG95/1000000</f>
        <v>0</v>
      </c>
      <c r="BH74" s="41">
        <f>'Fixed Data'!$K$11*BH95/1000000</f>
        <v>0</v>
      </c>
      <c r="BI74" s="41">
        <f>'Fixed Data'!$K$11*BI95/1000000</f>
        <v>0</v>
      </c>
      <c r="BJ74" s="41">
        <f>'Fixed Data'!$K$11*BJ95/1000000</f>
        <v>0</v>
      </c>
      <c r="BK74" s="41">
        <f>'Fixed Data'!$K$11*BK95/1000000</f>
        <v>0</v>
      </c>
      <c r="BL74" s="41">
        <f>'Fixed Data'!$K$11*BL95/1000000</f>
        <v>0</v>
      </c>
    </row>
    <row r="75" spans="1:64" ht="15" customHeight="1">
      <c r="A75" s="357"/>
      <c r="B75" s="1" t="s">
        <v>221</v>
      </c>
      <c r="D75" s="1" t="s">
        <v>213</v>
      </c>
      <c r="E75" s="18">
        <f>E96*'Fixed Data'!H$21/1000000</f>
        <v>-2.3265534572130101E-2</v>
      </c>
      <c r="F75" s="18">
        <f>F96*'Fixed Data'!I$21/1000000</f>
        <v>9.525995225068791E-2</v>
      </c>
      <c r="G75" s="18">
        <f>G96*'Fixed Data'!J$21/1000000</f>
        <v>0.23633476560891586</v>
      </c>
      <c r="H75" s="18">
        <f>H96*'Fixed Data'!K$21/1000000</f>
        <v>0.39964271640723142</v>
      </c>
      <c r="I75" s="18">
        <f>I96*'Fixed Data'!L$21/1000000</f>
        <v>0.57791474871803428</v>
      </c>
      <c r="J75" s="18">
        <f>J96*'Fixed Data'!M$21/1000000</f>
        <v>0.81095727197203604</v>
      </c>
      <c r="K75" s="18">
        <f>K96*'Fixed Data'!N$21/1000000</f>
        <v>0.93787556111521009</v>
      </c>
      <c r="L75" s="18">
        <f>L96*'Fixed Data'!O$21/1000000</f>
        <v>0.98516919125703495</v>
      </c>
      <c r="M75" s="18">
        <f>M96*'Fixed Data'!P$21/1000000</f>
        <v>1.0118187924525865</v>
      </c>
      <c r="N75" s="18">
        <f>N96*'Fixed Data'!Q$21/1000000</f>
        <v>1.0428093576439992</v>
      </c>
      <c r="O75" s="18">
        <f>O96*'Fixed Data'!R$21/1000000</f>
        <v>1.0543635283299089</v>
      </c>
      <c r="P75" s="18">
        <f>P96*'Fixed Data'!S$21/1000000</f>
        <v>1.0690510285709083</v>
      </c>
      <c r="Q75" s="18">
        <f>Q96*'Fixed Data'!T$21/1000000</f>
        <v>1.0655097687471768</v>
      </c>
      <c r="R75" s="18">
        <f>R96*'Fixed Data'!U$21/1000000</f>
        <v>1.0638942040377637</v>
      </c>
      <c r="S75" s="18">
        <f>S96*'Fixed Data'!V$21/1000000</f>
        <v>1.0452575137043907</v>
      </c>
      <c r="T75" s="18">
        <f>T96*'Fixed Data'!W$21/1000000</f>
        <v>1.0273388840445645</v>
      </c>
      <c r="U75" s="18">
        <f>U96*'Fixed Data'!X$21/1000000</f>
        <v>0.99360676320154995</v>
      </c>
      <c r="V75" s="18">
        <f>V96*'Fixed Data'!Y$21/1000000</f>
        <v>0.95938506859131112</v>
      </c>
      <c r="W75" s="18">
        <f>W96*'Fixed Data'!Z$21/1000000</f>
        <v>0.91055751723865508</v>
      </c>
      <c r="X75" s="18">
        <f>X96*'Fixed Data'!AA$21/1000000</f>
        <v>0.86003275767800336</v>
      </c>
      <c r="Y75" s="18">
        <f>Y96*'Fixed Data'!AB$21/1000000</f>
        <v>0.79610977581570574</v>
      </c>
      <c r="Z75" s="18">
        <f>Z96*'Fixed Data'!AC$21/1000000</f>
        <v>0.72928195130464124</v>
      </c>
      <c r="AA75" s="18">
        <f>AA96*'Fixed Data'!AD$21/1000000</f>
        <v>0.65026353893270217</v>
      </c>
      <c r="AB75" s="18">
        <f>AB96*'Fixed Data'!AE$21/1000000</f>
        <v>0.56713264947122477</v>
      </c>
      <c r="AC75" s="18">
        <f>AC96*'Fixed Data'!AF$21/1000000</f>
        <v>0.47301880658964413</v>
      </c>
      <c r="AD75" s="18">
        <f>AD96*'Fixed Data'!AG$21/1000000</f>
        <v>0.37358485217775395</v>
      </c>
      <c r="AE75" s="18">
        <f>AE96*'Fixed Data'!AH$21/1000000</f>
        <v>0.26437557878653167</v>
      </c>
      <c r="AF75" s="18">
        <f>AF96*'Fixed Data'!AI$21/1000000</f>
        <v>0.14863855942422602</v>
      </c>
      <c r="AG75" s="18">
        <f>AG96*'Fixed Data'!AJ$21/1000000</f>
        <v>0.15366498413905497</v>
      </c>
      <c r="AH75" s="18">
        <f>AH96*'Fixed Data'!AJ$21/1000000</f>
        <v>0.15366498413905497</v>
      </c>
      <c r="AI75" s="18">
        <f>AI96*'Fixed Data'!AK$21/1000000</f>
        <v>0.15869140885388386</v>
      </c>
      <c r="AJ75" s="18">
        <f>AJ96*'Fixed Data'!AL$21/1000000</f>
        <v>0.16371783356871275</v>
      </c>
      <c r="AK75" s="18">
        <f>AK96*'Fixed Data'!AM$21/1000000</f>
        <v>0.16802619760999468</v>
      </c>
      <c r="AL75" s="18">
        <f>AL96*'Fixed Data'!AN$21/1000000</f>
        <v>0.1730526223248236</v>
      </c>
      <c r="AM75" s="18">
        <f>AM96*'Fixed Data'!AN$21/1000000</f>
        <v>0.1730526223248236</v>
      </c>
      <c r="AN75" s="18">
        <f>AN96*'Fixed Data'!AO$21/1000000</f>
        <v>0.17807904703965247</v>
      </c>
      <c r="AO75" s="18">
        <f>AO96*'Fixed Data'!AP$21/1000000</f>
        <v>0.1823874110809344</v>
      </c>
      <c r="AP75" s="18">
        <f>AP96*'Fixed Data'!AQ$21/1000000</f>
        <v>0.18669577512221633</v>
      </c>
      <c r="AQ75" s="18">
        <f>AQ96*'Fixed Data'!AR$21/1000000</f>
        <v>0.19100413916349823</v>
      </c>
      <c r="AR75" s="18">
        <f>AR96*'Fixed Data'!AR$21/1000000</f>
        <v>0.19100413916349823</v>
      </c>
      <c r="AS75" s="18">
        <f>AS96*'Fixed Data'!AS$21/1000000</f>
        <v>0.19459444253123315</v>
      </c>
      <c r="AT75" s="18">
        <f>AT96*'Fixed Data'!AT$21/1000000</f>
        <v>0.19818474589896809</v>
      </c>
      <c r="AU75" s="18">
        <f>AU96*'Fixed Data'!AU$21/1000000</f>
        <v>0.20105698859315604</v>
      </c>
      <c r="AV75" s="18">
        <f>AV96*'Fixed Data'!AV$21/1000000</f>
        <v>0.20392923128734397</v>
      </c>
      <c r="AW75" s="18">
        <f>AW96*'Fixed Data'!AV$21/1000000</f>
        <v>0.20392923128734397</v>
      </c>
      <c r="AX75" s="18">
        <f>AX96*'Fixed Data'!AW$21/1000000</f>
        <v>0.20680147398153192</v>
      </c>
      <c r="AY75" s="18">
        <f>AY96*'Fixed Data'!AX$21/1000000</f>
        <v>0.20895565600217289</v>
      </c>
      <c r="AZ75" s="18">
        <f>AZ96*'Fixed Data'!AY$21/1000000</f>
        <v>0.21110983802281388</v>
      </c>
      <c r="BA75" s="18">
        <f>BA96*'Fixed Data'!AY$21/1000000</f>
        <v>0.21110983802281388</v>
      </c>
      <c r="BB75" s="18">
        <f>BB96*'Fixed Data'!AZ$21/1000000</f>
        <v>0.21326402004345477</v>
      </c>
      <c r="BC75" s="18">
        <f>BC96*'Fixed Data'!BA$21/1000000</f>
        <v>0.21470014139054874</v>
      </c>
      <c r="BD75" s="18">
        <f>BD96*'Fixed Data'!BB$21/1000000</f>
        <v>0.21613626273764272</v>
      </c>
      <c r="BE75" s="18">
        <f>BE96*'Fixed Data'!BC$21/1000000</f>
        <v>0.2175723840847367</v>
      </c>
      <c r="BF75" s="18">
        <f>BF96*'Fixed Data'!BC$21/1000000</f>
        <v>0</v>
      </c>
      <c r="BG75" s="18">
        <f>BG96*'Fixed Data'!BD$21/1000000</f>
        <v>0</v>
      </c>
      <c r="BH75" s="18">
        <f>BH96*'Fixed Data'!BE$21/1000000</f>
        <v>0</v>
      </c>
      <c r="BI75" s="18">
        <f>BI96*'Fixed Data'!BF$21/1000000</f>
        <v>0</v>
      </c>
      <c r="BJ75" s="18">
        <f>BJ96*'Fixed Data'!BG$21/1000000</f>
        <v>0</v>
      </c>
      <c r="BK75" s="18">
        <f>BK96*'Fixed Data'!BG$21/1000000</f>
        <v>0</v>
      </c>
      <c r="BL75" s="18">
        <f>BL96*'Fixed Data'!BH$21/1000000</f>
        <v>0</v>
      </c>
    </row>
    <row r="76" spans="1:64" ht="15" customHeight="1">
      <c r="A76" s="357"/>
      <c r="B76" s="1" t="s">
        <v>116</v>
      </c>
      <c r="D76" s="1" t="s">
        <v>213</v>
      </c>
      <c r="E76" s="18">
        <f>E97*'Fixed Data'!$E$14</f>
        <v>0</v>
      </c>
      <c r="F76" s="18">
        <f>F97*'Fixed Data'!$E$14</f>
        <v>4.9472558557644584E-4</v>
      </c>
      <c r="G76" s="18">
        <f>G97*'Fixed Data'!$E$14</f>
        <v>9.8214536462962686E-4</v>
      </c>
      <c r="H76" s="18">
        <f>H97*'Fixed Data'!$E$14</f>
        <v>1.4728527628474642E-3</v>
      </c>
      <c r="I76" s="18">
        <f>I97*'Fixed Data'!$E$14</f>
        <v>1.95917666884576E-3</v>
      </c>
      <c r="J76" s="18">
        <f>J97*'Fixed Data'!$E$14</f>
        <v>2.4455005748440554E-3</v>
      </c>
      <c r="K76" s="18">
        <f>K97*'Fixed Data'!$E$14</f>
        <v>2.3232255461018521E-3</v>
      </c>
      <c r="L76" s="18">
        <f>L97*'Fixed Data'!$E$14</f>
        <v>2.2070642687967595E-3</v>
      </c>
      <c r="M76" s="18">
        <f>M97*'Fixed Data'!$E$14</f>
        <v>2.0967110553569215E-3</v>
      </c>
      <c r="N76" s="18">
        <f>N97*'Fixed Data'!$E$14</f>
        <v>1.9918755025890751E-3</v>
      </c>
      <c r="O76" s="18">
        <f>O97*'Fixed Data'!$E$14</f>
        <v>1.8922817274596214E-3</v>
      </c>
      <c r="P76" s="18">
        <f>P97*'Fixed Data'!$E$14</f>
        <v>1.7976676410866403E-3</v>
      </c>
      <c r="Q76" s="18">
        <f>Q97*'Fixed Data'!$E$14</f>
        <v>1.7077842590323084E-3</v>
      </c>
      <c r="R76" s="18">
        <f>R97*'Fixed Data'!$E$14</f>
        <v>1.6223950460806931E-3</v>
      </c>
      <c r="S76" s="18">
        <f>S97*'Fixed Data'!$E$14</f>
        <v>1.5412752937766583E-3</v>
      </c>
      <c r="T76" s="18">
        <f>T97*'Fixed Data'!$E$14</f>
        <v>1.4642115290878256E-3</v>
      </c>
      <c r="U76" s="18">
        <f>U97*'Fixed Data'!$E$14</f>
        <v>1.3910009526334343E-3</v>
      </c>
      <c r="V76" s="18">
        <f>V97*'Fixed Data'!$E$14</f>
        <v>1.3214509050017626E-3</v>
      </c>
      <c r="W76" s="18">
        <f>W97*'Fixed Data'!$E$14</f>
        <v>1.2553783597516743E-3</v>
      </c>
      <c r="X76" s="18">
        <f>X97*'Fixed Data'!$E$14</f>
        <v>1.1926094417640904E-3</v>
      </c>
      <c r="Y76" s="18">
        <f>Y97*'Fixed Data'!$E$14</f>
        <v>1.1329789696758858E-3</v>
      </c>
      <c r="Z76" s="18">
        <f>Z97*'Fixed Data'!$E$14</f>
        <v>1.0763300211920914E-3</v>
      </c>
      <c r="AA76" s="18">
        <f>AA97*'Fixed Data'!$E$14</f>
        <v>1.0225135201324868E-3</v>
      </c>
      <c r="AB76" s="18">
        <f>AB97*'Fixed Data'!$E$14</f>
        <v>9.7138784412586262E-4</v>
      </c>
      <c r="AC76" s="18">
        <f>AC97*'Fixed Data'!$E$14</f>
        <v>9.2281845191956942E-4</v>
      </c>
      <c r="AD76" s="18">
        <f>AD97*'Fixed Data'!$E$14</f>
        <v>8.766775293235909E-4</v>
      </c>
      <c r="AE76" s="18">
        <f>AE97*'Fixed Data'!$E$14</f>
        <v>8.3284365285741136E-4</v>
      </c>
      <c r="AF76" s="18">
        <f>AF97*'Fixed Data'!$E$14</f>
        <v>7.9120147021454076E-4</v>
      </c>
      <c r="AG76" s="18">
        <f>AG97*'Fixed Data'!$E$14</f>
        <v>7.5164139670381362E-4</v>
      </c>
      <c r="AH76" s="18">
        <f>AH97*'Fixed Data'!$E$14</f>
        <v>7.1405932686862295E-4</v>
      </c>
      <c r="AI76" s="18">
        <f>AI97*'Fixed Data'!$E$14</f>
        <v>6.7835636052519181E-4</v>
      </c>
      <c r="AJ76" s="18">
        <f>AJ97*'Fixed Data'!$E$14</f>
        <v>6.4443854249893217E-4</v>
      </c>
      <c r="AK76" s="18">
        <f>AK97*'Fixed Data'!$E$14</f>
        <v>6.1221661537398555E-4</v>
      </c>
      <c r="AL76" s="18">
        <f>AL97*'Fixed Data'!$E$14</f>
        <v>5.8160578460528624E-4</v>
      </c>
      <c r="AM76" s="18">
        <f>AM97*'Fixed Data'!$E$14</f>
        <v>5.5252549537502193E-4</v>
      </c>
      <c r="AN76" s="18">
        <f>AN97*'Fixed Data'!$E$14</f>
        <v>5.2489922060627078E-4</v>
      </c>
      <c r="AO76" s="18">
        <f>AO97*'Fixed Data'!$E$14</f>
        <v>4.9865425957595715E-4</v>
      </c>
      <c r="AP76" s="18">
        <f>AP97*'Fixed Data'!$E$14</f>
        <v>4.7372154659715933E-4</v>
      </c>
      <c r="AQ76" s="18">
        <f>AQ97*'Fixed Data'!$E$14</f>
        <v>4.5003546926730128E-4</v>
      </c>
      <c r="AR76" s="18">
        <f>AR97*'Fixed Data'!$E$14</f>
        <v>4.2753369580393624E-4</v>
      </c>
      <c r="AS76" s="18">
        <f>AS97*'Fixed Data'!$E$14</f>
        <v>4.0615701101373943E-4</v>
      </c>
      <c r="AT76" s="18">
        <f>AT97*'Fixed Data'!$E$14</f>
        <v>3.8584916046305242E-4</v>
      </c>
      <c r="AU76" s="18">
        <f>AU97*'Fixed Data'!$E$14</f>
        <v>3.6655670243989979E-4</v>
      </c>
      <c r="AV76" s="18">
        <f>AV97*'Fixed Data'!$E$14</f>
        <v>3.4822886731790479E-4</v>
      </c>
      <c r="AW76" s="18">
        <f>AW97*'Fixed Data'!$E$14</f>
        <v>3.3081742395200953E-4</v>
      </c>
      <c r="AX76" s="18">
        <f>AX97*'Fixed Data'!$E$14</f>
        <v>3.1427655275440903E-4</v>
      </c>
      <c r="AY76" s="18">
        <f>AY97*'Fixed Data'!$E$14</f>
        <v>2.9856272511668858E-4</v>
      </c>
      <c r="AZ76" s="18">
        <f>AZ97*'Fixed Data'!$E$14</f>
        <v>2.8363458886085412E-4</v>
      </c>
      <c r="BA76" s="18">
        <f>BA97*'Fixed Data'!$E$14</f>
        <v>2.6945285941781143E-4</v>
      </c>
      <c r="BB76" s="18">
        <f>BB97*'Fixed Data'!$E$14</f>
        <v>2.5598021644692088E-4</v>
      </c>
      <c r="BC76" s="18">
        <f>BC97*'Fixed Data'!$E$14</f>
        <v>2.431812056245748E-4</v>
      </c>
      <c r="BD76" s="18">
        <f>BD97*'Fixed Data'!$E$14</f>
        <v>2.3102214534334603E-4</v>
      </c>
      <c r="BE76" s="18">
        <f>BE97*'Fixed Data'!$E$14</f>
        <v>2.1947103807617874E-4</v>
      </c>
      <c r="BF76" s="18">
        <f>BF97*'Fixed Data'!$E$14</f>
        <v>0</v>
      </c>
      <c r="BG76" s="18">
        <f>BG97*'Fixed Data'!$E$14</f>
        <v>0</v>
      </c>
      <c r="BH76" s="18">
        <f>BH97*'Fixed Data'!$E$14</f>
        <v>0</v>
      </c>
      <c r="BI76" s="18">
        <f>BI97*'Fixed Data'!$E$14</f>
        <v>0</v>
      </c>
      <c r="BJ76" s="18">
        <f>BJ97*'Fixed Data'!$E$14</f>
        <v>0</v>
      </c>
      <c r="BK76" s="18">
        <f>BK97*'Fixed Data'!$E$14</f>
        <v>0</v>
      </c>
      <c r="BL76" s="18">
        <f>BL97*'Fixed Data'!$E$14</f>
        <v>0</v>
      </c>
    </row>
    <row r="77" spans="1:64" ht="15" customHeight="1">
      <c r="A77" s="357"/>
      <c r="B77" s="1" t="s">
        <v>222</v>
      </c>
      <c r="D77" s="1" t="s">
        <v>213</v>
      </c>
      <c r="E77" s="18">
        <f>E98*'Fixed Data'!$E$15</f>
        <v>0</v>
      </c>
      <c r="F77" s="18">
        <f>F98*'Fixed Data'!$E$15</f>
        <v>0</v>
      </c>
      <c r="G77" s="18">
        <f>G98*'Fixed Data'!$E$15</f>
        <v>0</v>
      </c>
      <c r="H77" s="18">
        <f>H98*'Fixed Data'!$E$15</f>
        <v>0</v>
      </c>
      <c r="I77" s="18">
        <f>I98*'Fixed Data'!$E$15</f>
        <v>0</v>
      </c>
      <c r="J77" s="18">
        <f>J98*'Fixed Data'!$E$15</f>
        <v>0</v>
      </c>
      <c r="K77" s="18">
        <f>K98*'Fixed Data'!$E$15</f>
        <v>0</v>
      </c>
      <c r="L77" s="18">
        <f>L98*'Fixed Data'!$E$15</f>
        <v>0</v>
      </c>
      <c r="M77" s="18">
        <f>M98*'Fixed Data'!$E$15</f>
        <v>0</v>
      </c>
      <c r="N77" s="18">
        <f>N98*'Fixed Data'!$E$15</f>
        <v>0</v>
      </c>
      <c r="O77" s="18">
        <f>O98*'Fixed Data'!$E$15</f>
        <v>0</v>
      </c>
      <c r="P77" s="18">
        <f>P98*'Fixed Data'!$E$15</f>
        <v>0</v>
      </c>
      <c r="Q77" s="18">
        <f>Q98*'Fixed Data'!$E$15</f>
        <v>0</v>
      </c>
      <c r="R77" s="18">
        <f>R98*'Fixed Data'!$E$15</f>
        <v>0</v>
      </c>
      <c r="S77" s="18">
        <f>S98*'Fixed Data'!$E$15</f>
        <v>0</v>
      </c>
      <c r="T77" s="18">
        <f>T98*'Fixed Data'!$E$15</f>
        <v>0</v>
      </c>
      <c r="U77" s="18">
        <f>U98*'Fixed Data'!$E$15</f>
        <v>0</v>
      </c>
      <c r="V77" s="18">
        <f>V98*'Fixed Data'!$E$15</f>
        <v>0</v>
      </c>
      <c r="W77" s="18">
        <f>W98*'Fixed Data'!$E$15</f>
        <v>0</v>
      </c>
      <c r="X77" s="18">
        <f>X98*'Fixed Data'!$E$15</f>
        <v>0</v>
      </c>
      <c r="Y77" s="18">
        <f>Y98*'Fixed Data'!$E$15</f>
        <v>0</v>
      </c>
      <c r="Z77" s="18">
        <f>Z98*'Fixed Data'!$E$15</f>
        <v>0</v>
      </c>
      <c r="AA77" s="18">
        <f>AA98*'Fixed Data'!$E$15</f>
        <v>0</v>
      </c>
      <c r="AB77" s="18">
        <f>AB98*'Fixed Data'!$E$15</f>
        <v>0</v>
      </c>
      <c r="AC77" s="18">
        <f>AC98*'Fixed Data'!$E$15</f>
        <v>0</v>
      </c>
      <c r="AD77" s="18">
        <f>AD98*'Fixed Data'!$E$15</f>
        <v>0</v>
      </c>
      <c r="AE77" s="18">
        <f>AE98*'Fixed Data'!$E$15</f>
        <v>0</v>
      </c>
      <c r="AF77" s="18">
        <f>AF98*'Fixed Data'!$E$15</f>
        <v>0</v>
      </c>
      <c r="AG77" s="18">
        <f>AG98*'Fixed Data'!$E$15</f>
        <v>0</v>
      </c>
      <c r="AH77" s="18">
        <f>AH98*'Fixed Data'!$E$15</f>
        <v>0</v>
      </c>
      <c r="AI77" s="18">
        <f>AI98*'Fixed Data'!$E$15</f>
        <v>0</v>
      </c>
      <c r="AJ77" s="18">
        <f>AJ98*'Fixed Data'!$E$15</f>
        <v>0</v>
      </c>
      <c r="AK77" s="18">
        <f>AK98*'Fixed Data'!$E$15</f>
        <v>0</v>
      </c>
      <c r="AL77" s="18">
        <f>AL98*'Fixed Data'!$E$15</f>
        <v>0</v>
      </c>
      <c r="AM77" s="18">
        <f>AM98*'Fixed Data'!$E$15</f>
        <v>0</v>
      </c>
      <c r="AN77" s="18">
        <f>AN98*'Fixed Data'!$E$15</f>
        <v>0</v>
      </c>
      <c r="AO77" s="18">
        <f>AO98*'Fixed Data'!$E$15</f>
        <v>0</v>
      </c>
      <c r="AP77" s="18">
        <f>AP98*'Fixed Data'!$E$15</f>
        <v>0</v>
      </c>
      <c r="AQ77" s="18">
        <f>AQ98*'Fixed Data'!$E$15</f>
        <v>0</v>
      </c>
      <c r="AR77" s="18">
        <f>AR98*'Fixed Data'!$E$15</f>
        <v>0</v>
      </c>
      <c r="AS77" s="18">
        <f>AS98*'Fixed Data'!$E$15</f>
        <v>0</v>
      </c>
      <c r="AT77" s="18">
        <f>AT98*'Fixed Data'!$E$15</f>
        <v>0</v>
      </c>
      <c r="AU77" s="18">
        <f>AU98*'Fixed Data'!$E$15</f>
        <v>0</v>
      </c>
      <c r="AV77" s="18">
        <f>AV98*'Fixed Data'!$E$15</f>
        <v>0</v>
      </c>
      <c r="AW77" s="18">
        <f>AW98*'Fixed Data'!$E$15</f>
        <v>0</v>
      </c>
      <c r="AX77" s="18">
        <f>AX98*'Fixed Data'!$E$15</f>
        <v>0</v>
      </c>
      <c r="AY77" s="18">
        <f>AY98*'Fixed Data'!$E$15</f>
        <v>0</v>
      </c>
      <c r="AZ77" s="18">
        <f>AZ98*'Fixed Data'!$E$15</f>
        <v>0</v>
      </c>
      <c r="BA77" s="18">
        <f>BA98*'Fixed Data'!$E$15</f>
        <v>0</v>
      </c>
      <c r="BB77" s="18">
        <f>BB98*'Fixed Data'!$E$15</f>
        <v>0</v>
      </c>
      <c r="BC77" s="18">
        <f>BC98*'Fixed Data'!$E$15</f>
        <v>0</v>
      </c>
      <c r="BD77" s="18">
        <f>BD98*'Fixed Data'!$E$15</f>
        <v>0</v>
      </c>
      <c r="BE77" s="18">
        <f>BE98*'Fixed Data'!$E$15</f>
        <v>0</v>
      </c>
      <c r="BF77" s="18">
        <f>BF98*'Fixed Data'!$E$15</f>
        <v>0</v>
      </c>
      <c r="BG77" s="18">
        <f>BG98*'Fixed Data'!$E$15</f>
        <v>0</v>
      </c>
      <c r="BH77" s="18">
        <f>BH98*'Fixed Data'!$E$15</f>
        <v>0</v>
      </c>
      <c r="BI77" s="18">
        <f>BI98*'Fixed Data'!$E$15</f>
        <v>0</v>
      </c>
      <c r="BJ77" s="18">
        <f>BJ98*'Fixed Data'!$E$15</f>
        <v>0</v>
      </c>
      <c r="BK77" s="18">
        <f>BK98*'Fixed Data'!$E$15</f>
        <v>0</v>
      </c>
      <c r="BL77" s="18">
        <f>BL98*'Fixed Data'!$E$15</f>
        <v>0</v>
      </c>
    </row>
    <row r="78" spans="1:64" ht="15" customHeight="1">
      <c r="A78" s="357"/>
      <c r="B78" s="1" t="s">
        <v>223</v>
      </c>
      <c r="D78" s="1" t="s">
        <v>213</v>
      </c>
      <c r="E78" s="18">
        <f>'Fixed Data'!$K$9*E99/1000000</f>
        <v>0</v>
      </c>
      <c r="F78" s="18">
        <f>'Fixed Data'!$K$9*F99/1000000</f>
        <v>1.347544879988003E-3</v>
      </c>
      <c r="G78" s="18">
        <f>'Fixed Data'!$K$9*G99/1000000</f>
        <v>2.6824958825929402E-3</v>
      </c>
      <c r="H78" s="18">
        <f>'Fixed Data'!$K$9*H99/1000000</f>
        <v>4.0300407625809432E-3</v>
      </c>
      <c r="I78" s="18">
        <f>'Fixed Data'!$K$9*I99/1000000</f>
        <v>5.3649917651858803E-3</v>
      </c>
      <c r="J78" s="18">
        <f>'Fixed Data'!$K$9*J99/1000000</f>
        <v>6.6999427677908192E-3</v>
      </c>
      <c r="K78" s="18">
        <f>'Fixed Data'!$K$9*K99/1000000</f>
        <v>6.3649456294012771E-3</v>
      </c>
      <c r="L78" s="18">
        <f>'Fixed Data'!$K$9*L99/1000000</f>
        <v>6.0466983479312139E-3</v>
      </c>
      <c r="M78" s="18">
        <f>'Fixed Data'!$K$9*M99/1000000</f>
        <v>5.7443634305346519E-3</v>
      </c>
      <c r="N78" s="18">
        <f>'Fixed Data'!$K$9*N99/1000000</f>
        <v>5.4571452590079202E-3</v>
      </c>
      <c r="O78" s="18">
        <f>'Fixed Data'!$K$9*O99/1000000</f>
        <v>5.1842879960575239E-3</v>
      </c>
      <c r="P78" s="18">
        <f>'Fixed Data'!$K$9*P99/1000000</f>
        <v>4.9250735962546466E-3</v>
      </c>
      <c r="Q78" s="18">
        <f>'Fixed Data'!$K$9*Q99/1000000</f>
        <v>4.6788199164419144E-3</v>
      </c>
      <c r="R78" s="18">
        <f>'Fixed Data'!$K$9*R99/1000000</f>
        <v>4.4448789206198193E-3</v>
      </c>
      <c r="S78" s="18">
        <f>'Fixed Data'!$K$9*S99/1000000</f>
        <v>4.2226349745888275E-3</v>
      </c>
      <c r="T78" s="18">
        <f>'Fixed Data'!$K$9*T99/1000000</f>
        <v>4.0115032258593863E-3</v>
      </c>
      <c r="U78" s="18">
        <f>'Fixed Data'!$K$9*U99/1000000</f>
        <v>3.8109280645664168E-3</v>
      </c>
      <c r="V78" s="18">
        <f>'Fixed Data'!$K$9*V99/1000000</f>
        <v>3.6203816613380956E-3</v>
      </c>
      <c r="W78" s="18">
        <f>'Fixed Data'!$K$9*W99/1000000</f>
        <v>3.4393625782711905E-3</v>
      </c>
      <c r="X78" s="18">
        <f>'Fixed Data'!$K$9*X99/1000000</f>
        <v>3.2673944493576304E-3</v>
      </c>
      <c r="Y78" s="18">
        <f>'Fixed Data'!$K$9*Y99/1000000</f>
        <v>3.1040247268897493E-3</v>
      </c>
      <c r="Z78" s="18">
        <f>'Fixed Data'!$K$9*Z99/1000000</f>
        <v>2.9488234905452613E-3</v>
      </c>
      <c r="AA78" s="18">
        <f>'Fixed Data'!$K$9*AA99/1000000</f>
        <v>2.8013823160179981E-3</v>
      </c>
      <c r="AB78" s="18">
        <f>'Fixed Data'!$K$9*AB99/1000000</f>
        <v>2.6613132002170983E-3</v>
      </c>
      <c r="AC78" s="18">
        <f>'Fixed Data'!$K$9*AC99/1000000</f>
        <v>2.5282475402062434E-3</v>
      </c>
      <c r="AD78" s="18">
        <f>'Fixed Data'!$K$9*AD99/1000000</f>
        <v>2.4018351631959309E-3</v>
      </c>
      <c r="AE78" s="18">
        <f>'Fixed Data'!$K$9*AE99/1000000</f>
        <v>2.2817434050361341E-3</v>
      </c>
      <c r="AF78" s="18">
        <f>'Fixed Data'!$K$9*AF99/1000000</f>
        <v>2.1676562347843274E-3</v>
      </c>
      <c r="AG78" s="18">
        <f>'Fixed Data'!$K$9*AG99/1000000</f>
        <v>2.059273423045111E-3</v>
      </c>
      <c r="AH78" s="18">
        <f>'Fixed Data'!$K$9*AH99/1000000</f>
        <v>1.9563097518928555E-3</v>
      </c>
      <c r="AI78" s="18">
        <f>'Fixed Data'!$K$9*AI99/1000000</f>
        <v>1.8584942642982125E-3</v>
      </c>
      <c r="AJ78" s="18">
        <f>'Fixed Data'!$K$9*AJ99/1000000</f>
        <v>1.7655695510833019E-3</v>
      </c>
      <c r="AK78" s="18">
        <f>'Fixed Data'!$K$9*AK99/1000000</f>
        <v>1.6772910735291366E-3</v>
      </c>
      <c r="AL78" s="18">
        <f>'Fixed Data'!$K$9*AL99/1000000</f>
        <v>1.5934265198526798E-3</v>
      </c>
      <c r="AM78" s="18">
        <f>'Fixed Data'!$K$9*AM99/1000000</f>
        <v>1.5137551938600457E-3</v>
      </c>
      <c r="AN78" s="18">
        <f>'Fixed Data'!$K$9*AN99/1000000</f>
        <v>1.4380674341670434E-3</v>
      </c>
      <c r="AO78" s="18">
        <f>'Fixed Data'!$K$9*AO99/1000000</f>
        <v>1.3661640624586912E-3</v>
      </c>
      <c r="AP78" s="18">
        <f>'Fixed Data'!$K$9*AP99/1000000</f>
        <v>1.2978558593357563E-3</v>
      </c>
      <c r="AQ78" s="18">
        <f>'Fixed Data'!$K$9*AQ99/1000000</f>
        <v>1.2329630663689686E-3</v>
      </c>
      <c r="AR78" s="18">
        <f>'Fixed Data'!$K$9*AR99/1000000</f>
        <v>1.1713149130505201E-3</v>
      </c>
      <c r="AS78" s="18">
        <f>'Fixed Data'!$K$9*AS99/1000000</f>
        <v>1.112749167397994E-3</v>
      </c>
      <c r="AT78" s="18">
        <f>'Fixed Data'!$K$9*AT99/1000000</f>
        <v>1.0571117090280942E-3</v>
      </c>
      <c r="AU78" s="18">
        <f>'Fixed Data'!$K$9*AU99/1000000</f>
        <v>1.0042561235766893E-3</v>
      </c>
      <c r="AV78" s="18">
        <f>'Fixed Data'!$K$9*AV99/1000000</f>
        <v>9.5404331739785497E-4</v>
      </c>
      <c r="AW78" s="18">
        <f>'Fixed Data'!$K$9*AW99/1000000</f>
        <v>9.0634115152796223E-4</v>
      </c>
      <c r="AX78" s="18">
        <f>'Fixed Data'!$K$9*AX99/1000000</f>
        <v>8.6102409395156403E-4</v>
      </c>
      <c r="AY78" s="18">
        <f>'Fixed Data'!$K$9*AY99/1000000</f>
        <v>8.179728892539858E-4</v>
      </c>
      <c r="AZ78" s="18">
        <f>'Fixed Data'!$K$9*AZ99/1000000</f>
        <v>7.7707424479128652E-4</v>
      </c>
      <c r="BA78" s="18">
        <f>'Fixed Data'!$K$9*BA99/1000000</f>
        <v>7.3822053255172217E-4</v>
      </c>
      <c r="BB78" s="18">
        <f>'Fixed Data'!$K$9*BB99/1000000</f>
        <v>7.0130950592413603E-4</v>
      </c>
      <c r="BC78" s="18">
        <f>'Fixed Data'!$K$9*BC99/1000000</f>
        <v>6.662440306279292E-4</v>
      </c>
      <c r="BD78" s="18">
        <f>'Fixed Data'!$K$9*BD99/1000000</f>
        <v>6.3293182909653274E-4</v>
      </c>
      <c r="BE78" s="18">
        <f>'Fixed Data'!$K$9*BE99/1000000</f>
        <v>6.0128523764170602E-4</v>
      </c>
      <c r="BF78" s="18">
        <f>'Fixed Data'!$K$9*BF99/1000000</f>
        <v>0</v>
      </c>
      <c r="BG78" s="18">
        <f>'Fixed Data'!$K$9*BG99/1000000</f>
        <v>0</v>
      </c>
      <c r="BH78" s="18">
        <f>'Fixed Data'!$K$9*BH99/1000000</f>
        <v>0</v>
      </c>
      <c r="BI78" s="18">
        <f>'Fixed Data'!$K$9*BI99/1000000</f>
        <v>0</v>
      </c>
      <c r="BJ78" s="18">
        <f>'Fixed Data'!$K$9*BJ99/1000000</f>
        <v>0</v>
      </c>
      <c r="BK78" s="18">
        <f>'Fixed Data'!$K$9*BK99/1000000</f>
        <v>0</v>
      </c>
      <c r="BL78" s="18">
        <f>'Fixed Data'!$K$9*BL99/1000000</f>
        <v>0</v>
      </c>
    </row>
    <row r="79" spans="1:64" ht="15" customHeight="1">
      <c r="A79" s="357"/>
      <c r="B79" s="197" t="s">
        <v>492</v>
      </c>
      <c r="C79" s="197"/>
      <c r="D79" s="197" t="s">
        <v>213</v>
      </c>
      <c r="E79" s="207"/>
      <c r="F79" s="306">
        <f>'Workings 2'!C59/10^3</f>
        <v>1.4762790000000012</v>
      </c>
      <c r="G79" s="306">
        <f>'Workings 2'!D59/10^3</f>
        <v>2.9387610000000022</v>
      </c>
      <c r="H79" s="306">
        <f>'Workings 2'!E59/10^3</f>
        <v>4.4150400000000039</v>
      </c>
      <c r="I79" s="306">
        <f>'Workings 2'!F59/10^3</f>
        <v>5.8775220000000044</v>
      </c>
      <c r="J79" s="306">
        <f>'Workings 2'!G59/10^3</f>
        <v>7.3400040000000057</v>
      </c>
      <c r="K79" s="306">
        <f>J79</f>
        <v>7.3400040000000057</v>
      </c>
      <c r="L79" s="306">
        <f t="shared" ref="L79:BE79" si="9">K79</f>
        <v>7.3400040000000057</v>
      </c>
      <c r="M79" s="306">
        <f t="shared" si="9"/>
        <v>7.3400040000000057</v>
      </c>
      <c r="N79" s="306">
        <f t="shared" si="9"/>
        <v>7.3400040000000057</v>
      </c>
      <c r="O79" s="306">
        <f t="shared" si="9"/>
        <v>7.3400040000000057</v>
      </c>
      <c r="P79" s="306">
        <f t="shared" si="9"/>
        <v>7.3400040000000057</v>
      </c>
      <c r="Q79" s="306">
        <f t="shared" si="9"/>
        <v>7.3400040000000057</v>
      </c>
      <c r="R79" s="306">
        <f t="shared" si="9"/>
        <v>7.3400040000000057</v>
      </c>
      <c r="S79" s="306">
        <f t="shared" si="9"/>
        <v>7.3400040000000057</v>
      </c>
      <c r="T79" s="306">
        <f t="shared" si="9"/>
        <v>7.3400040000000057</v>
      </c>
      <c r="U79" s="306">
        <f t="shared" si="9"/>
        <v>7.3400040000000057</v>
      </c>
      <c r="V79" s="306">
        <f t="shared" si="9"/>
        <v>7.3400040000000057</v>
      </c>
      <c r="W79" s="306">
        <f t="shared" si="9"/>
        <v>7.3400040000000057</v>
      </c>
      <c r="X79" s="306">
        <f t="shared" si="9"/>
        <v>7.3400040000000057</v>
      </c>
      <c r="Y79" s="306">
        <f t="shared" si="9"/>
        <v>7.3400040000000057</v>
      </c>
      <c r="Z79" s="306">
        <f t="shared" si="9"/>
        <v>7.3400040000000057</v>
      </c>
      <c r="AA79" s="306">
        <f t="shared" si="9"/>
        <v>7.3400040000000057</v>
      </c>
      <c r="AB79" s="306">
        <f t="shared" si="9"/>
        <v>7.3400040000000057</v>
      </c>
      <c r="AC79" s="306">
        <f t="shared" si="9"/>
        <v>7.3400040000000057</v>
      </c>
      <c r="AD79" s="306">
        <f t="shared" si="9"/>
        <v>7.3400040000000057</v>
      </c>
      <c r="AE79" s="306">
        <f t="shared" si="9"/>
        <v>7.3400040000000057</v>
      </c>
      <c r="AF79" s="306">
        <f t="shared" si="9"/>
        <v>7.3400040000000057</v>
      </c>
      <c r="AG79" s="306">
        <f t="shared" si="9"/>
        <v>7.3400040000000057</v>
      </c>
      <c r="AH79" s="306">
        <f t="shared" si="9"/>
        <v>7.3400040000000057</v>
      </c>
      <c r="AI79" s="306">
        <f t="shared" si="9"/>
        <v>7.3400040000000057</v>
      </c>
      <c r="AJ79" s="306">
        <f t="shared" si="9"/>
        <v>7.3400040000000057</v>
      </c>
      <c r="AK79" s="306">
        <f t="shared" si="9"/>
        <v>7.3400040000000057</v>
      </c>
      <c r="AL79" s="306">
        <f t="shared" si="9"/>
        <v>7.3400040000000057</v>
      </c>
      <c r="AM79" s="306">
        <f t="shared" si="9"/>
        <v>7.3400040000000057</v>
      </c>
      <c r="AN79" s="306">
        <f t="shared" si="9"/>
        <v>7.3400040000000057</v>
      </c>
      <c r="AO79" s="306">
        <f t="shared" si="9"/>
        <v>7.3400040000000057</v>
      </c>
      <c r="AP79" s="306">
        <f t="shared" si="9"/>
        <v>7.3400040000000057</v>
      </c>
      <c r="AQ79" s="306">
        <f t="shared" si="9"/>
        <v>7.3400040000000057</v>
      </c>
      <c r="AR79" s="306">
        <f t="shared" si="9"/>
        <v>7.3400040000000057</v>
      </c>
      <c r="AS79" s="306">
        <f t="shared" si="9"/>
        <v>7.3400040000000057</v>
      </c>
      <c r="AT79" s="306">
        <f t="shared" si="9"/>
        <v>7.3400040000000057</v>
      </c>
      <c r="AU79" s="306">
        <f t="shared" si="9"/>
        <v>7.3400040000000057</v>
      </c>
      <c r="AV79" s="306">
        <f t="shared" si="9"/>
        <v>7.3400040000000057</v>
      </c>
      <c r="AW79" s="306">
        <f t="shared" si="9"/>
        <v>7.3400040000000057</v>
      </c>
      <c r="AX79" s="306">
        <f t="shared" si="9"/>
        <v>7.3400040000000057</v>
      </c>
      <c r="AY79" s="306">
        <f t="shared" si="9"/>
        <v>7.3400040000000057</v>
      </c>
      <c r="AZ79" s="306">
        <f t="shared" si="9"/>
        <v>7.3400040000000057</v>
      </c>
      <c r="BA79" s="306">
        <f t="shared" si="9"/>
        <v>7.3400040000000057</v>
      </c>
      <c r="BB79" s="306">
        <f t="shared" si="9"/>
        <v>7.3400040000000057</v>
      </c>
      <c r="BC79" s="306">
        <f t="shared" si="9"/>
        <v>7.3400040000000057</v>
      </c>
      <c r="BD79" s="306">
        <f t="shared" si="9"/>
        <v>7.3400040000000057</v>
      </c>
      <c r="BE79" s="306">
        <f t="shared" si="9"/>
        <v>7.3400040000000057</v>
      </c>
      <c r="BF79" s="21"/>
      <c r="BG79" s="21"/>
      <c r="BH79" s="21"/>
      <c r="BI79" s="21"/>
      <c r="BJ79" s="21"/>
      <c r="BK79" s="21"/>
      <c r="BL79" s="21"/>
    </row>
    <row r="80" spans="1:64" ht="15" customHeight="1">
      <c r="A80" s="357"/>
      <c r="B80" s="1" t="s">
        <v>225</v>
      </c>
      <c r="D80" s="1" t="s">
        <v>213</v>
      </c>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row>
    <row r="81" spans="1:64" ht="15" customHeight="1">
      <c r="A81" s="357"/>
      <c r="B81" s="1" t="s">
        <v>226</v>
      </c>
      <c r="D81" s="1" t="s">
        <v>213</v>
      </c>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row>
    <row r="82" spans="1:64" ht="15.75" customHeight="1" thickBot="1">
      <c r="A82" s="358"/>
      <c r="B82" s="8" t="s">
        <v>227</v>
      </c>
      <c r="C82" s="8"/>
      <c r="D82" s="8" t="s">
        <v>213</v>
      </c>
      <c r="E82" s="29">
        <f>SUM(E71:E81)</f>
        <v>-2.3265534572130101E-2</v>
      </c>
      <c r="F82" s="29">
        <f t="shared" ref="F82:BL82" si="10">SUM(F71:F81)</f>
        <v>1.5920108364050027</v>
      </c>
      <c r="G82" s="29">
        <f t="shared" si="10"/>
        <v>3.2163960173603141</v>
      </c>
      <c r="H82" s="29">
        <f t="shared" si="10"/>
        <v>4.8774631435873896</v>
      </c>
      <c r="I82" s="29">
        <f t="shared" si="10"/>
        <v>6.539869641837293</v>
      </c>
      <c r="J82" s="29">
        <f t="shared" si="10"/>
        <v>8.2573219039442591</v>
      </c>
      <c r="K82" s="29">
        <f t="shared" si="10"/>
        <v>8.3863868829845174</v>
      </c>
      <c r="L82" s="29">
        <f t="shared" si="10"/>
        <v>8.4340260832920038</v>
      </c>
      <c r="M82" s="29">
        <f t="shared" si="10"/>
        <v>8.4605746913550313</v>
      </c>
      <c r="N82" s="29">
        <f t="shared" si="10"/>
        <v>8.4915866366306041</v>
      </c>
      <c r="O82" s="29">
        <f t="shared" si="10"/>
        <v>8.5027412531552038</v>
      </c>
      <c r="P82" s="29">
        <f t="shared" si="10"/>
        <v>8.5171194027598265</v>
      </c>
      <c r="Q82" s="29">
        <f t="shared" si="10"/>
        <v>8.51287381413891</v>
      </c>
      <c r="R82" s="29">
        <f t="shared" si="10"/>
        <v>8.510612265145852</v>
      </c>
      <c r="S82" s="29">
        <f t="shared" si="10"/>
        <v>8.4909608635990264</v>
      </c>
      <c r="T82" s="29">
        <f t="shared" si="10"/>
        <v>8.4720542886169099</v>
      </c>
      <c r="U82" s="29">
        <f t="shared" si="10"/>
        <v>8.4369920131223708</v>
      </c>
      <c r="V82" s="29">
        <f t="shared" si="10"/>
        <v>8.401435604180481</v>
      </c>
      <c r="W82" s="29">
        <f t="shared" si="10"/>
        <v>8.3509578871660448</v>
      </c>
      <c r="X82" s="29">
        <f t="shared" si="10"/>
        <v>8.29874730507081</v>
      </c>
      <c r="Y82" s="29">
        <f t="shared" si="10"/>
        <v>8.2328500243025839</v>
      </c>
      <c r="Z82" s="29">
        <f t="shared" si="10"/>
        <v>8.1639813529318079</v>
      </c>
      <c r="AA82" s="29">
        <f t="shared" si="10"/>
        <v>8.0826607880937047</v>
      </c>
      <c r="AB82" s="29">
        <f t="shared" si="10"/>
        <v>7.9971304931471021</v>
      </c>
      <c r="AC82" s="29">
        <f t="shared" si="10"/>
        <v>7.9003832866538533</v>
      </c>
      <c r="AD82" s="29">
        <f t="shared" si="10"/>
        <v>7.7981881784254172</v>
      </c>
      <c r="AE82" s="29">
        <f t="shared" si="10"/>
        <v>7.6860113000563155</v>
      </c>
      <c r="AF82" s="29">
        <f t="shared" si="10"/>
        <v>7.5701482637872495</v>
      </c>
      <c r="AG82" s="29">
        <f t="shared" si="10"/>
        <v>7.5750610041503137</v>
      </c>
      <c r="AH82" s="29">
        <f t="shared" si="10"/>
        <v>7.5748384015326389</v>
      </c>
      <c r="AI82" s="29">
        <f t="shared" si="10"/>
        <v>7.5797739879538328</v>
      </c>
      <c r="AJ82" s="29">
        <f t="shared" si="10"/>
        <v>7.5847201479993664</v>
      </c>
      <c r="AK82" s="29">
        <f t="shared" si="10"/>
        <v>7.5889410588583104</v>
      </c>
      <c r="AL82" s="29">
        <f t="shared" si="10"/>
        <v>7.5939068065429334</v>
      </c>
      <c r="AM82" s="29">
        <f t="shared" si="10"/>
        <v>7.5937345608807387</v>
      </c>
      <c r="AN82" s="29">
        <f t="shared" si="10"/>
        <v>7.598717986409639</v>
      </c>
      <c r="AO82" s="29">
        <f t="shared" si="10"/>
        <v>7.6029742994777818</v>
      </c>
      <c r="AP82" s="29">
        <f t="shared" si="10"/>
        <v>7.6072383851314305</v>
      </c>
      <c r="AQ82" s="29">
        <f t="shared" si="10"/>
        <v>7.6115098547413105</v>
      </c>
      <c r="AR82" s="29">
        <f t="shared" si="10"/>
        <v>7.611376574331338</v>
      </c>
      <c r="AS82" s="29">
        <f t="shared" si="10"/>
        <v>7.6149264285904241</v>
      </c>
      <c r="AT82" s="29">
        <f t="shared" si="10"/>
        <v>7.6184826136689843</v>
      </c>
      <c r="AU82" s="29">
        <f t="shared" si="10"/>
        <v>7.6213095188963322</v>
      </c>
      <c r="AV82" s="29">
        <f t="shared" si="10"/>
        <v>7.6241421376882546</v>
      </c>
      <c r="AW82" s="29">
        <f t="shared" si="10"/>
        <v>7.6240390078476761</v>
      </c>
      <c r="AX82" s="29">
        <f t="shared" si="10"/>
        <v>7.6268822110179739</v>
      </c>
      <c r="AY82" s="29">
        <f t="shared" si="10"/>
        <v>7.6289950187259876</v>
      </c>
      <c r="AZ82" s="29">
        <f t="shared" si="10"/>
        <v>7.6311124801680572</v>
      </c>
      <c r="BA82" s="29">
        <f t="shared" si="10"/>
        <v>7.6310284802683439</v>
      </c>
      <c r="BB82" s="29">
        <f t="shared" si="10"/>
        <v>7.6331545627527522</v>
      </c>
      <c r="BC82" s="29">
        <f t="shared" si="10"/>
        <v>7.6345493411026855</v>
      </c>
      <c r="BD82" s="29">
        <f t="shared" si="10"/>
        <v>7.6359479099480927</v>
      </c>
      <c r="BE82" s="29">
        <f t="shared" si="10"/>
        <v>7.6373500797642011</v>
      </c>
      <c r="BF82" s="29">
        <f t="shared" si="10"/>
        <v>0</v>
      </c>
      <c r="BG82" s="29">
        <f t="shared" si="10"/>
        <v>0</v>
      </c>
      <c r="BH82" s="29">
        <f t="shared" si="10"/>
        <v>0</v>
      </c>
      <c r="BI82" s="29">
        <f t="shared" si="10"/>
        <v>0</v>
      </c>
      <c r="BJ82" s="29">
        <f t="shared" si="10"/>
        <v>0</v>
      </c>
      <c r="BK82" s="29">
        <f t="shared" si="10"/>
        <v>0</v>
      </c>
      <c r="BL82" s="29">
        <f t="shared" si="10"/>
        <v>0</v>
      </c>
    </row>
    <row r="83" spans="1:64">
      <c r="B83" s="9" t="s">
        <v>408</v>
      </c>
      <c r="C83" s="9"/>
      <c r="D83" s="9" t="s">
        <v>213</v>
      </c>
      <c r="E83" s="30">
        <f>IF('Fixed Data'!$J$12=FALSE,E70+E82,E70)</f>
        <v>-1.1182346445136648</v>
      </c>
      <c r="F83" s="30">
        <f>IF('Fixed Data'!$J$12=FALSE,F70+F82,F70)</f>
        <v>0.40520120698608664</v>
      </c>
      <c r="G83" s="30">
        <f>IF('Fixed Data'!$J$12=FALSE,G70+G82,G70)</f>
        <v>1.9195380331309271</v>
      </c>
      <c r="H83" s="30">
        <f>IF('Fixed Data'!$J$12=FALSE,H70+H82,H70)</f>
        <v>3.4913622755034917</v>
      </c>
      <c r="I83" s="30">
        <f>IF('Fixed Data'!$J$12=FALSE,I70+I82,I70)</f>
        <v>5.0565514107334728</v>
      </c>
      <c r="J83" s="30">
        <f>IF('Fixed Data'!$J$12=FALSE,J70+J82,J70)</f>
        <v>7.7628147836696035</v>
      </c>
      <c r="K83" s="30">
        <f>IF('Fixed Data'!$J$12=FALSE,K70+K82,K70)</f>
        <v>7.8983677540308346</v>
      </c>
      <c r="L83" s="30">
        <f>IF('Fixed Data'!$J$12=FALSE,L70+L82,L70)</f>
        <v>7.9524949456592928</v>
      </c>
      <c r="M83" s="30">
        <f>IF('Fixed Data'!$J$12=FALSE,M70+M82,M70)</f>
        <v>7.9855315450432922</v>
      </c>
      <c r="N83" s="30">
        <f>IF('Fixed Data'!$J$12=FALSE,N70+N82,N70)</f>
        <v>8.0230314816398369</v>
      </c>
      <c r="O83" s="30">
        <f>IF('Fixed Data'!$J$12=FALSE,O70+O82,O70)</f>
        <v>8.0406740894854085</v>
      </c>
      <c r="P83" s="30">
        <f>IF('Fixed Data'!$J$12=FALSE,P70+P82,P70)</f>
        <v>8.0615402304110031</v>
      </c>
      <c r="Q83" s="30">
        <f>IF('Fixed Data'!$J$12=FALSE,Q70+Q82,Q70)</f>
        <v>8.0637826331110585</v>
      </c>
      <c r="R83" s="30">
        <f>IF('Fixed Data'!$J$12=FALSE,R70+R82,R70)</f>
        <v>8.0680090754389724</v>
      </c>
      <c r="S83" s="30">
        <f>IF('Fixed Data'!$J$12=FALSE,S70+S82,S70)</f>
        <v>8.0548456652131186</v>
      </c>
      <c r="T83" s="30">
        <f>IF('Fixed Data'!$J$12=FALSE,T70+T82,T70)</f>
        <v>8.0424270815519741</v>
      </c>
      <c r="U83" s="30">
        <f>IF('Fixed Data'!$J$12=FALSE,U70+U82,U70)</f>
        <v>8.0138527973784068</v>
      </c>
      <c r="V83" s="30">
        <f>IF('Fixed Data'!$J$12=FALSE,V70+V82,V70)</f>
        <v>7.9847843797574898</v>
      </c>
      <c r="W83" s="30">
        <f>IF('Fixed Data'!$J$12=FALSE,W70+W82,W70)</f>
        <v>7.9407946540640255</v>
      </c>
      <c r="X83" s="30">
        <f>IF('Fixed Data'!$J$12=FALSE,X70+X82,X70)</f>
        <v>7.8950720632897626</v>
      </c>
      <c r="Y83" s="30">
        <f>IF('Fixed Data'!$J$12=FALSE,Y70+Y82,Y70)</f>
        <v>7.8356627738425093</v>
      </c>
      <c r="Z83" s="30">
        <f>IF('Fixed Data'!$J$12=FALSE,Z70+Z82,Z70)</f>
        <v>7.7732820937927052</v>
      </c>
      <c r="AA83" s="30">
        <f>IF('Fixed Data'!$J$12=FALSE,AA70+AA82,AA70)</f>
        <v>7.6984495202755738</v>
      </c>
      <c r="AB83" s="30">
        <f>IF('Fixed Data'!$J$12=FALSE,AB70+AB82,AB70)</f>
        <v>7.6194072166499431</v>
      </c>
      <c r="AC83" s="30">
        <f>IF('Fixed Data'!$J$12=FALSE,AC70+AC82,AC70)</f>
        <v>7.5291480014776662</v>
      </c>
      <c r="AD83" s="30">
        <f>IF('Fixed Data'!$J$12=FALSE,AD70+AD82,AD70)</f>
        <v>7.433440884570202</v>
      </c>
      <c r="AE83" s="30">
        <f>IF('Fixed Data'!$J$12=FALSE,AE70+AE82,AE70)</f>
        <v>7.3277519975220722</v>
      </c>
      <c r="AF83" s="30">
        <f>IF('Fixed Data'!$J$12=FALSE,AF70+AF82,AF70)</f>
        <v>7.218376952573978</v>
      </c>
      <c r="AG83" s="30">
        <f>IF('Fixed Data'!$J$12=FALSE,AG70+AG82,AG70)</f>
        <v>7.2297776842580141</v>
      </c>
      <c r="AH83" s="30">
        <f>IF('Fixed Data'!$J$12=FALSE,AH70+AH82,AH70)</f>
        <v>7.2360430729613121</v>
      </c>
      <c r="AI83" s="30">
        <f>IF('Fixed Data'!$J$12=FALSE,AI70+AI82,AI70)</f>
        <v>7.247466650703478</v>
      </c>
      <c r="AJ83" s="30">
        <f>IF('Fixed Data'!$J$12=FALSE,AJ70+AJ82,AJ70)</f>
        <v>7.2589008020699834</v>
      </c>
      <c r="AK83" s="30">
        <f>IF('Fixed Data'!$J$12=FALSE,AK70+AK82,AK70)</f>
        <v>7.2696097042498993</v>
      </c>
      <c r="AL83" s="30">
        <f>IF('Fixed Data'!$J$12=FALSE,AL70+AL82,AL70)</f>
        <v>7.2810634432554941</v>
      </c>
      <c r="AM83" s="30">
        <f>IF('Fixed Data'!$J$12=FALSE,AM70+AM82,AM70)</f>
        <v>7.2873791889142714</v>
      </c>
      <c r="AN83" s="30">
        <f>IF('Fixed Data'!$J$12=FALSE,AN70+AN82,AN70)</f>
        <v>7.2988506057641445</v>
      </c>
      <c r="AO83" s="30">
        <f>IF('Fixed Data'!$J$12=FALSE,AO70+AO82,AO70)</f>
        <v>7.3095949101532591</v>
      </c>
      <c r="AP83" s="30">
        <f>IF('Fixed Data'!$J$12=FALSE,AP70+AP82,AP70)</f>
        <v>7.3203469871278797</v>
      </c>
      <c r="AQ83" s="30">
        <f>IF('Fixed Data'!$J$12=FALSE,AQ70+AQ82,AQ70)</f>
        <v>7.3311064480587316</v>
      </c>
      <c r="AR83" s="30">
        <f>IF('Fixed Data'!$J$12=FALSE,AR70+AR82,AR70)</f>
        <v>7.3374611589697309</v>
      </c>
      <c r="AS83" s="30">
        <f>IF('Fixed Data'!$J$12=FALSE,AS70+AS82,AS70)</f>
        <v>7.347499004549789</v>
      </c>
      <c r="AT83" s="30">
        <f>IF('Fixed Data'!$J$12=FALSE,AT70+AT82,AT70)</f>
        <v>7.357543180949321</v>
      </c>
      <c r="AU83" s="30">
        <f>IF('Fixed Data'!$J$12=FALSE,AU70+AU82,AU70)</f>
        <v>7.3668580774976409</v>
      </c>
      <c r="AV83" s="30">
        <f>IF('Fixed Data'!$J$12=FALSE,AV70+AV82,AV70)</f>
        <v>7.376178687610536</v>
      </c>
      <c r="AW83" s="30">
        <f>IF('Fixed Data'!$J$12=FALSE,AW70+AW82,AW70)</f>
        <v>7.3825635490909294</v>
      </c>
      <c r="AX83" s="30">
        <f>IF('Fixed Data'!$J$12=FALSE,AX70+AX82,AX70)</f>
        <v>7.3918947435821991</v>
      </c>
      <c r="AY83" s="30">
        <f>IF('Fixed Data'!$J$12=FALSE,AY70+AY82,AY70)</f>
        <v>7.4438482186124837</v>
      </c>
      <c r="AZ83" s="30">
        <f>IF('Fixed Data'!$J$12=FALSE,AZ70+AZ82,AZ70)</f>
        <v>7.4940962666329121</v>
      </c>
      <c r="BA83" s="30">
        <f>IF('Fixed Data'!$J$12=FALSE,BA70+BA82,BA70)</f>
        <v>7.5412552984325991</v>
      </c>
      <c r="BB83" s="30">
        <f>IF('Fixed Data'!$J$12=FALSE,BB70+BB82,BB70)</f>
        <v>7.5889143318724956</v>
      </c>
      <c r="BC83" s="30">
        <f>IF('Fixed Data'!$J$12=FALSE,BC70+BC82,BC70)</f>
        <v>7.6345493411026855</v>
      </c>
      <c r="BD83" s="30">
        <f>IF('Fixed Data'!$J$12=FALSE,BD70+BD82,BD70)</f>
        <v>7.6359479099480927</v>
      </c>
      <c r="BE83" s="30">
        <f>IF('Fixed Data'!$J$12=FALSE,BE70+BE82,BE70)</f>
        <v>7.6373500797642011</v>
      </c>
      <c r="BF83" s="30">
        <f>IF('Fixed Data'!$J$12=FALSE,BF70+BF82,BF70)</f>
        <v>4.1161840625288231E-17</v>
      </c>
      <c r="BG83" s="30">
        <f>IF('Fixed Data'!$J$12=FALSE,BG70+BG82,BG70)</f>
        <v>4.1161840625288231E-17</v>
      </c>
      <c r="BH83" s="30">
        <f>IF('Fixed Data'!$J$12=FALSE,BH70+BH82,BH70)</f>
        <v>4.1161840625288231E-17</v>
      </c>
      <c r="BI83" s="30">
        <f>IF('Fixed Data'!$J$12=FALSE,BI70+BI82,BI70)</f>
        <v>4.1161840625288231E-17</v>
      </c>
      <c r="BJ83" s="30">
        <f>IF('Fixed Data'!$J$12=FALSE,BJ70+BJ82,BJ70)</f>
        <v>4.1161840625288231E-17</v>
      </c>
      <c r="BK83" s="30">
        <f>IF('Fixed Data'!$J$12=FALSE,BK70+BK82,BK70)</f>
        <v>4.1161840625288231E-17</v>
      </c>
      <c r="BL83" s="30">
        <f>IF('Fixed Data'!$J$12=FALSE,BL70+BL82,BL70)</f>
        <v>4.1161840625288231E-17</v>
      </c>
    </row>
    <row r="84" spans="1:64" outlineLevel="1">
      <c r="B84" s="1" t="s">
        <v>409</v>
      </c>
      <c r="C84" s="11" t="s">
        <v>410</v>
      </c>
      <c r="D84" s="1" t="s">
        <v>240</v>
      </c>
      <c r="E84" s="146">
        <f>IFERROR(IF(E17&lt;($D$16),1,IF((E16-1)&gt;30,(D$84/(1+'Fixed Data'!$E$10)),(1/(1+'Fixed Data'!$E$9)^(E16-$E$16)))),0)</f>
        <v>1</v>
      </c>
      <c r="F84" s="146">
        <f>IFERROR(IF(F17&lt;($D$16),1,IF((F16-1)&gt;30,(E$84/(1+'Fixed Data'!$E$10)),(1/(1+'Fixed Data'!$E$9)^(F16-$E$16)))),0)</f>
        <v>0.96618357487922713</v>
      </c>
      <c r="G84" s="146">
        <f>IFERROR(IF(G17&lt;($D$16),1,IF((G16-1)&gt;30,(F$84/(1+'Fixed Data'!$E$10)),(1/(1+'Fixed Data'!$E$9)^(G16-$E$16)))),0)</f>
        <v>0.93351070036640305</v>
      </c>
      <c r="H84" s="146">
        <f>IFERROR(IF(H17&lt;($D$16),1,IF((H16-1)&gt;30,(G$84/(1+'Fixed Data'!$E$10)),(1/(1+'Fixed Data'!$E$9)^(H16-$E$16)))),0)</f>
        <v>0.90194270566802237</v>
      </c>
      <c r="I84" s="146">
        <f>IFERROR(IF(I17&lt;($D$16),1,IF((I16-1)&gt;30,(H$84/(1+'Fixed Data'!$E$10)),(1/(1+'Fixed Data'!$E$9)^(I16-$E$16)))),0)</f>
        <v>0.87144222769857238</v>
      </c>
      <c r="J84" s="146">
        <f>IFERROR(IF(J17&lt;($D$16),1,IF((J16-1)&gt;30,(I$84/(1+'Fixed Data'!$E$10)),(1/(1+'Fixed Data'!$E$9)^(J16-$E$16)))),0)</f>
        <v>0.84197316685852419</v>
      </c>
      <c r="K84" s="146">
        <f>IFERROR(IF(K17&lt;($D$16),1,IF((K16-1)&gt;30,(J$84/(1+'Fixed Data'!$E$10)),(1/(1+'Fixed Data'!$E$9)^(K16-$E$16)))),0)</f>
        <v>0.81350064430775282</v>
      </c>
      <c r="L84" s="146">
        <f>IFERROR(IF(L17&lt;($D$16),1,IF((L16-1)&gt;30,(K$84/(1+'Fixed Data'!$E$10)),(1/(1+'Fixed Data'!$E$9)^(L16-$E$16)))),0)</f>
        <v>0.78599096068381913</v>
      </c>
      <c r="M84" s="146">
        <f>IFERROR(IF(M17&lt;($D$16),1,IF((M16-1)&gt;30,(L$84/(1+'Fixed Data'!$E$10)),(1/(1+'Fixed Data'!$E$9)^(M16-$E$16)))),0)</f>
        <v>0.75941155621625056</v>
      </c>
      <c r="N84" s="146">
        <f>IFERROR(IF(N17&lt;($D$16),1,IF((N16-1)&gt;30,(M$84/(1+'Fixed Data'!$E$10)),(1/(1+'Fixed Data'!$E$9)^(N16-$E$16)))),0)</f>
        <v>0.73373097218961414</v>
      </c>
      <c r="O84" s="146">
        <f>IFERROR(IF(O17&lt;($D$16),1,IF((O16-1)&gt;30,(N$84/(1+'Fixed Data'!$E$10)),(1/(1+'Fixed Data'!$E$9)^(O16-$E$16)))),0)</f>
        <v>0.70891881370977217</v>
      </c>
      <c r="P84" s="146">
        <f>IFERROR(IF(P17&lt;($D$16),1,IF((P16-1)&gt;30,(O$84/(1+'Fixed Data'!$E$10)),(1/(1+'Fixed Data'!$E$9)^(P16-$E$16)))),0)</f>
        <v>0.68494571372924851</v>
      </c>
      <c r="Q84" s="146">
        <f>IFERROR(IF(Q17&lt;($D$16),1,IF((Q16-1)&gt;30,(P$84/(1+'Fixed Data'!$E$10)),(1/(1+'Fixed Data'!$E$9)^(Q16-$E$16)))),0)</f>
        <v>0.66178329828912896</v>
      </c>
      <c r="R84" s="146">
        <f>IFERROR(IF(R17&lt;($D$16),1,IF((R16-1)&gt;30,(Q$84/(1+'Fixed Data'!$E$10)),(1/(1+'Fixed Data'!$E$9)^(R16-$E$16)))),0)</f>
        <v>0.63940415293635666</v>
      </c>
      <c r="S84" s="146">
        <f>IFERROR(IF(S17&lt;($D$16),1,IF((S16-1)&gt;30,(R$84/(1+'Fixed Data'!$E$10)),(1/(1+'Fixed Data'!$E$9)^(S16-$E$16)))),0)</f>
        <v>0.61778179027667302</v>
      </c>
      <c r="T84" s="146">
        <f>IFERROR(IF(T17&lt;($D$16),1,IF((T16-1)&gt;30,(S$84/(1+'Fixed Data'!$E$10)),(1/(1+'Fixed Data'!$E$9)^(T16-$E$16)))),0)</f>
        <v>0.59689061862480497</v>
      </c>
      <c r="U84" s="146">
        <f>IFERROR(IF(U17&lt;($D$16),1,IF((U16-1)&gt;30,(T$84/(1+'Fixed Data'!$E$10)),(1/(1+'Fixed Data'!$E$9)^(U16-$E$16)))),0)</f>
        <v>0.57670591171478747</v>
      </c>
      <c r="V84" s="146">
        <f>IFERROR(IF(V17&lt;($D$16),1,IF((V16-1)&gt;30,(U$84/(1+'Fixed Data'!$E$10)),(1/(1+'Fixed Data'!$E$9)^(V16-$E$16)))),0)</f>
        <v>0.55720377943457733</v>
      </c>
      <c r="W84" s="146">
        <f>IFERROR(IF(W17&lt;($D$16),1,IF((W16-1)&gt;30,(V$84/(1+'Fixed Data'!$E$10)),(1/(1+'Fixed Data'!$E$9)^(W16-$E$16)))),0)</f>
        <v>0.53836113955031628</v>
      </c>
      <c r="X84" s="146">
        <f>IFERROR(IF(X17&lt;($D$16),1,IF((X16-1)&gt;30,(W$84/(1+'Fixed Data'!$E$10)),(1/(1+'Fixed Data'!$E$9)^(X16-$E$16)))),0)</f>
        <v>0.52015569038677911</v>
      </c>
      <c r="Y84" s="146">
        <f>IFERROR(IF(Y17&lt;($D$16),1,IF((Y16-1)&gt;30,(X$84/(1+'Fixed Data'!$E$10)),(1/(1+'Fixed Data'!$E$9)^(Y16-$E$16)))),0)</f>
        <v>0.50256588443167061</v>
      </c>
      <c r="Z84" s="146">
        <f>IFERROR(IF(Z17&lt;($D$16),1,IF((Z16-1)&gt;30,(Y$84/(1+'Fixed Data'!$E$10)),(1/(1+'Fixed Data'!$E$9)^(Z16-$E$16)))),0)</f>
        <v>0.48557090283253213</v>
      </c>
      <c r="AA84" s="146">
        <f>IFERROR(IF(AA17&lt;($D$16),1,IF((AA16-1)&gt;30,(Z$84/(1+'Fixed Data'!$E$10)),(1/(1+'Fixed Data'!$E$9)^(AA16-$E$16)))),0)</f>
        <v>0.46915063075606966</v>
      </c>
      <c r="AB84" s="146">
        <f>IFERROR(IF(AB17&lt;($D$16),1,IF((AB16-1)&gt;30,(AA$84/(1+'Fixed Data'!$E$10)),(1/(1+'Fixed Data'!$E$9)^(AB16-$E$16)))),0)</f>
        <v>0.45328563358074364</v>
      </c>
      <c r="AC84" s="146">
        <f>IFERROR(IF(AC17&lt;($D$16),1,IF((AC16-1)&gt;30,(AB$84/(1+'Fixed Data'!$E$10)),(1/(1+'Fixed Data'!$E$9)^(AC16-$E$16)))),0)</f>
        <v>0.43795713389443841</v>
      </c>
      <c r="AD84" s="146">
        <f>IFERROR(IF(AD17&lt;($D$16),1,IF((AD16-1)&gt;30,(AC$84/(1+'Fixed Data'!$E$10)),(1/(1+'Fixed Data'!$E$9)^(AD16-$E$16)))),0)</f>
        <v>0.42314698926998884</v>
      </c>
      <c r="AE84" s="146">
        <f>IFERROR(IF(AE17&lt;($D$16),1,IF((AE16-1)&gt;30,(AD$84/(1+'Fixed Data'!$E$10)),(1/(1+'Fixed Data'!$E$9)^(AE16-$E$16)))),0)</f>
        <v>0.40883767079225974</v>
      </c>
      <c r="AF84" s="146">
        <f>IFERROR(IF(AF17&lt;($D$16),1,IF((AF16-1)&gt;30,(AE$84/(1+'Fixed Data'!$E$10)),(1/(1+'Fixed Data'!$E$9)^(AF16-$E$16)))),0)</f>
        <v>0.39501224231136206</v>
      </c>
      <c r="AG84" s="146">
        <f>IFERROR(IF(AG17&lt;($D$16),1,IF((AG16-1)&gt;30,(AF$84/(1+'Fixed Data'!$E$10)),(1/(1+'Fixed Data'!$E$9)^(AG16-$E$16)))),0)</f>
        <v>0.38165434039745127</v>
      </c>
      <c r="AH84" s="146">
        <f>IFERROR(IF(AH17&lt;($D$16),1,IF((AH16-1)&gt;30,(AG$84/(1+'Fixed Data'!$E$10)),(1/(1+'Fixed Data'!$E$9)^(AH16-$E$16)))),0)</f>
        <v>0.36874815497338298</v>
      </c>
      <c r="AI84" s="146">
        <f>IFERROR(IF(AI17&lt;($D$16),1,IF((AI16-1)&gt;30,(AH$84/(1+'Fixed Data'!$E$10)),(1/(1+'Fixed Data'!$E$9)^(AI16-$E$16)))),0)</f>
        <v>0.35627841060230236</v>
      </c>
      <c r="AJ84" s="146">
        <f>IFERROR(IF(AJ17&lt;($D$16),1,IF((AJ16-1)&gt;30,(AI$84/(1+'Fixed Data'!$E$10)),(1/(1+'Fixed Data'!$E$9)^(AJ16-$E$16)))),0)</f>
        <v>0.3459013695167984</v>
      </c>
      <c r="AK84" s="146">
        <f>IFERROR(IF(AK17&lt;($D$16),1,IF((AK16-1)&gt;30,(AJ$84/(1+'Fixed Data'!$E$10)),(1/(1+'Fixed Data'!$E$9)^(AK16-$E$16)))),0)</f>
        <v>0.33582657234640623</v>
      </c>
      <c r="AL84" s="146">
        <f>IFERROR(IF(AL17&lt;($D$16),1,IF((AL16-1)&gt;30,(AK$84/(1+'Fixed Data'!$E$10)),(1/(1+'Fixed Data'!$E$9)^(AL16-$E$16)))),0)</f>
        <v>0.32604521587029728</v>
      </c>
      <c r="AM84" s="146">
        <f>IFERROR(IF(AM17&lt;($D$16),1,IF((AM16-1)&gt;30,(AL$84/(1+'Fixed Data'!$E$10)),(1/(1+'Fixed Data'!$E$9)^(AM16-$E$16)))),0)</f>
        <v>0.31654875327213328</v>
      </c>
      <c r="AN84" s="146">
        <f>IFERROR(IF(AN17&lt;($D$16),1,IF((AN16-1)&gt;30,(AM$84/(1+'Fixed Data'!$E$10)),(1/(1+'Fixed Data'!$E$9)^(AN16-$E$16)))),0)</f>
        <v>0.30732888667197406</v>
      </c>
      <c r="AO84" s="146">
        <f>IFERROR(IF(AO17&lt;($D$16),1,IF((AO16-1)&gt;30,(AN$84/(1+'Fixed Data'!$E$10)),(1/(1+'Fixed Data'!$E$9)^(AO16-$E$16)))),0)</f>
        <v>0.29837755987570297</v>
      </c>
      <c r="AP84" s="146">
        <f>IFERROR(IF(AP17&lt;($D$16),1,IF((AP16-1)&gt;30,(AO$84/(1+'Fixed Data'!$E$10)),(1/(1+'Fixed Data'!$E$9)^(AP16-$E$16)))),0)</f>
        <v>0.28968695133563394</v>
      </c>
      <c r="AQ84" s="146">
        <f>IFERROR(IF(AQ17&lt;($D$16),1,IF((AQ16-1)&gt;30,(AP$84/(1+'Fixed Data'!$E$10)),(1/(1+'Fixed Data'!$E$9)^(AQ16-$E$16)))),0)</f>
        <v>0.28124946731614947</v>
      </c>
      <c r="AR84" s="146">
        <f>IFERROR(IF(AR17&lt;($D$16),1,IF((AR16-1)&gt;30,(AQ$84/(1+'Fixed Data'!$E$10)),(1/(1+'Fixed Data'!$E$9)^(AR16-$E$16)))),0)</f>
        <v>0.27305773525839755</v>
      </c>
      <c r="AS84" s="146">
        <f>IFERROR(IF(AS17&lt;($D$16),1,IF((AS16-1)&gt;30,(AR$84/(1+'Fixed Data'!$E$10)),(1/(1+'Fixed Data'!$E$9)^(AS16-$E$16)))),0)</f>
        <v>0.26510459733825004</v>
      </c>
      <c r="AT84" s="146">
        <f>IFERROR(IF(AT17&lt;($D$16),1,IF((AT16-1)&gt;30,(AS$84/(1+'Fixed Data'!$E$10)),(1/(1+'Fixed Data'!$E$9)^(AT16-$E$16)))),0)</f>
        <v>0.25738310421189325</v>
      </c>
      <c r="AU84" s="146">
        <f>IFERROR(IF(AU17&lt;($D$16),1,IF((AU16-1)&gt;30,(AT$84/(1+'Fixed Data'!$E$10)),(1/(1+'Fixed Data'!$E$9)^(AU16-$E$16)))),0)</f>
        <v>0.24988650894358569</v>
      </c>
      <c r="AV84" s="146">
        <f>IFERROR(IF(AV17&lt;($D$16),1,IF((AV16-1)&gt;30,(AU$84/(1+'Fixed Data'!$E$10)),(1/(1+'Fixed Data'!$E$9)^(AV16-$E$16)))),0)</f>
        <v>0.24260826111027736</v>
      </c>
      <c r="AW84" s="146">
        <f>IFERROR(IF(AW17&lt;($D$16),1,IF((AW16-1)&gt;30,(AV$84/(1+'Fixed Data'!$E$10)),(1/(1+'Fixed Data'!$E$9)^(AW16-$E$16)))),0)</f>
        <v>0.23554200107793918</v>
      </c>
      <c r="AX84" s="146">
        <f>IFERROR(IF(AX17&lt;($D$16),1,IF((AX16-1)&gt;30,(AW$84/(1+'Fixed Data'!$E$10)),(1/(1+'Fixed Data'!$E$9)^(AX16-$E$16)))),0)</f>
        <v>0.22868155444460114</v>
      </c>
      <c r="AY84" s="146">
        <f>IFERROR(IF(AY17&lt;($D$16),1,IF((AY16-1)&gt;30,(AX$84/(1+'Fixed Data'!$E$10)),(1/(1+'Fixed Data'!$E$9)^(AY16-$E$16)))),0)</f>
        <v>0.22202092664524381</v>
      </c>
      <c r="AZ84" s="146">
        <f>IFERROR(IF(AZ17&lt;($D$16),1,IF((AZ16-1)&gt;30,(AY$84/(1+'Fixed Data'!$E$10)),(1/(1+'Fixed Data'!$E$9)^(AZ16-$E$16)))),0)</f>
        <v>0.21555429771382895</v>
      </c>
      <c r="BA84" s="146">
        <f>IFERROR(IF(BA17&lt;($D$16),1,IF((BA16-1)&gt;30,(AZ$84/(1+'Fixed Data'!$E$10)),(1/(1+'Fixed Data'!$E$9)^(BA16-$E$16)))),0)</f>
        <v>0.20927601719789218</v>
      </c>
      <c r="BB84" s="146">
        <f>IFERROR(IF(BB17&lt;($D$16),1,IF((BB16-1)&gt;30,(BA$84/(1+'Fixed Data'!$E$10)),(1/(1+'Fixed Data'!$E$9)^(BB16-$E$16)))),0)</f>
        <v>0.20318059922125453</v>
      </c>
      <c r="BC84" s="146">
        <f>IFERROR(IF(BC17&lt;($D$16),1,IF((BC16-1)&gt;30,(BB$84/(1+'Fixed Data'!$E$10)),(1/(1+'Fixed Data'!$E$9)^(BC16-$E$16)))),0)</f>
        <v>0.19726271769053838</v>
      </c>
      <c r="BD84" s="146">
        <f>IFERROR(IF(BD17&lt;($D$16),1,IF((BD16-1)&gt;30,(BC$84/(1+'Fixed Data'!$E$10)),(1/(1+'Fixed Data'!$E$9)^(BD16-$E$16)))),0)</f>
        <v>0.1915172016412994</v>
      </c>
      <c r="BE84" s="146">
        <f>IFERROR(IF(BE17&lt;($D$16),1,IF((BE16-1)&gt;30,(BD$84/(1+'Fixed Data'!$E$10)),(1/(1+'Fixed Data'!$E$9)^(BE16-$E$16)))),0)</f>
        <v>0.18593903071970816</v>
      </c>
      <c r="BF84" s="146">
        <f>IFERROR(IF(BF17&lt;($D$16),1,IF((BF16-1)&gt;30,(BE$84/(1+'Fixed Data'!$E$10)),(1/(1+'Fixed Data'!$E$9)^(BF16-$E$16)))),0)</f>
        <v>0.18052333079583316</v>
      </c>
      <c r="BG84" s="146">
        <f>IFERROR(IF(BG17&lt;($D$16),1,IF((BG16-1)&gt;30,(BF$84/(1+'Fixed Data'!$E$10)),(1/(1+'Fixed Data'!$E$9)^(BG16-$E$16)))),0)</f>
        <v>0.17526536970469239</v>
      </c>
      <c r="BH84" s="146">
        <f>IFERROR(IF(BH17&lt;($D$16),1,IF((BH16-1)&gt;30,(BG$84/(1+'Fixed Data'!$E$10)),(1/(1+'Fixed Data'!$E$9)^(BH16-$E$16)))),0)</f>
        <v>0.17016055311135184</v>
      </c>
      <c r="BI84" s="146">
        <f>IFERROR(IF(BI17&lt;($D$16),1,IF((BI16-1)&gt;30,(BH$84/(1+'Fixed Data'!$E$10)),(1/(1+'Fixed Data'!$E$9)^(BI16-$E$16)))),0)</f>
        <v>0.16520442049645809</v>
      </c>
      <c r="BJ84" s="146">
        <f>IFERROR(IF(BJ17&lt;($D$16),1,IF((BJ16-1)&gt;30,(BI$84/(1+'Fixed Data'!$E$10)),(1/(1+'Fixed Data'!$E$9)^(BJ16-$E$16)))),0)</f>
        <v>0.16039264125869718</v>
      </c>
      <c r="BK84" s="146">
        <f>IFERROR(IF(BK17&lt;($D$16),1,IF((BK16-1)&gt;30,(BJ$84/(1+'Fixed Data'!$E$10)),(1/(1+'Fixed Data'!$E$9)^(BK16-$E$16)))),0)</f>
        <v>0.15572101093077395</v>
      </c>
      <c r="BL84" s="146">
        <f>IFERROR(IF(BL17&lt;($D$16),1,IF((BL16-1)&gt;30,(BK$84/(1+'Fixed Data'!$E$10)),(1/(1+'Fixed Data'!$E$9)^(BL16-$E$16)))),0)</f>
        <v>0.15118544750560578</v>
      </c>
    </row>
    <row r="85" spans="1:64" outlineLevel="1">
      <c r="B85" s="27" t="s">
        <v>411</v>
      </c>
      <c r="C85" s="28" t="s">
        <v>412</v>
      </c>
      <c r="D85" s="27" t="s">
        <v>240</v>
      </c>
      <c r="E85" s="146">
        <f>IFERROR(IF(E17&lt;($D$16),1,IF((E16-1)&gt;30,(D$85/(1+'Fixed Data'!$E$12)),(1/(1+'Fixed Data'!$E$11)^(E16-$E$16)))),0)</f>
        <v>1</v>
      </c>
      <c r="F85" s="146">
        <f>IFERROR(IF(F17&lt;($D$16),1,IF((F16-1)&gt;30,(E$85/(1+'Fixed Data'!$E$12)),(1/(1+'Fixed Data'!$E$11)^(F16-$E$16)))),0)</f>
        <v>0.98522167487684742</v>
      </c>
      <c r="G85" s="146">
        <f>IFERROR(IF(G17&lt;($D$16),1,IF((G16-1)&gt;30,(F$85/(1+'Fixed Data'!$E$12)),(1/(1+'Fixed Data'!$E$11)^(G16-$E$16)))),0)</f>
        <v>0.9706617486471405</v>
      </c>
      <c r="H85" s="146">
        <f>IFERROR(IF(H17&lt;($D$16),1,IF((H16-1)&gt;30,(G$85/(1+'Fixed Data'!$E$12)),(1/(1+'Fixed Data'!$E$11)^(H16-$E$16)))),0)</f>
        <v>0.95631699374102519</v>
      </c>
      <c r="I85" s="146">
        <f>IFERROR(IF(I17&lt;($D$16),1,IF((I16-1)&gt;30,(H$85/(1+'Fixed Data'!$E$12)),(1/(1+'Fixed Data'!$E$11)^(I16-$E$16)))),0)</f>
        <v>0.94218423028672449</v>
      </c>
      <c r="J85" s="146">
        <f>IFERROR(IF(J17&lt;($D$16),1,IF((J16-1)&gt;30,(I$85/(1+'Fixed Data'!$E$12)),(1/(1+'Fixed Data'!$E$11)^(J16-$E$16)))),0)</f>
        <v>0.92826032540563996</v>
      </c>
      <c r="K85" s="146">
        <f>IFERROR(IF(K17&lt;($D$16),1,IF((K16-1)&gt;30,(J$85/(1+'Fixed Data'!$E$12)),(1/(1+'Fixed Data'!$E$11)^(K16-$E$16)))),0)</f>
        <v>0.91454219251787205</v>
      </c>
      <c r="L85" s="146">
        <f>IFERROR(IF(L17&lt;($D$16),1,IF((L16-1)&gt;30,(K$85/(1+'Fixed Data'!$E$12)),(1/(1+'Fixed Data'!$E$11)^(L16-$E$16)))),0)</f>
        <v>0.90102679065800217</v>
      </c>
      <c r="M85" s="146">
        <f>IFERROR(IF(M17&lt;($D$16),1,IF((M16-1)&gt;30,(L$85/(1+'Fixed Data'!$E$12)),(1/(1+'Fixed Data'!$E$11)^(M16-$E$16)))),0)</f>
        <v>0.88771112380098749</v>
      </c>
      <c r="N85" s="146">
        <f>IFERROR(IF(N17&lt;($D$16),1,IF((N16-1)&gt;30,(M$85/(1+'Fixed Data'!$E$12)),(1/(1+'Fixed Data'!$E$11)^(N16-$E$16)))),0)</f>
        <v>0.87459224019801729</v>
      </c>
      <c r="O85" s="146">
        <f>IFERROR(IF(O17&lt;($D$16),1,IF((O16-1)&gt;30,(N$85/(1+'Fixed Data'!$E$12)),(1/(1+'Fixed Data'!$E$11)^(O16-$E$16)))),0)</f>
        <v>0.86166723172218462</v>
      </c>
      <c r="P85" s="146">
        <f>IFERROR(IF(P17&lt;($D$16),1,IF((P16-1)&gt;30,(O$85/(1+'Fixed Data'!$E$12)),(1/(1+'Fixed Data'!$E$11)^(P16-$E$16)))),0)</f>
        <v>0.8489332332238273</v>
      </c>
      <c r="Q85" s="146">
        <f>IFERROR(IF(Q17&lt;($D$16),1,IF((Q16-1)&gt;30,(P$85/(1+'Fixed Data'!$E$12)),(1/(1+'Fixed Data'!$E$11)^(Q16-$E$16)))),0)</f>
        <v>0.83638742189539661</v>
      </c>
      <c r="R85" s="146">
        <f>IFERROR(IF(R17&lt;($D$16),1,IF((R16-1)&gt;30,(Q$85/(1+'Fixed Data'!$E$12)),(1/(1+'Fixed Data'!$E$11)^(R16-$E$16)))),0)</f>
        <v>0.82402701664571099</v>
      </c>
      <c r="S85" s="146">
        <f>IFERROR(IF(S17&lt;($D$16),1,IF((S16-1)&gt;30,(R$85/(1+'Fixed Data'!$E$12)),(1/(1+'Fixed Data'!$E$11)^(S16-$E$16)))),0)</f>
        <v>0.81184927748345925</v>
      </c>
      <c r="T85" s="146">
        <f>IFERROR(IF(T17&lt;($D$16),1,IF((T16-1)&gt;30,(S$85/(1+'Fixed Data'!$E$12)),(1/(1+'Fixed Data'!$E$11)^(T16-$E$16)))),0)</f>
        <v>0.79985150490981216</v>
      </c>
      <c r="U85" s="146">
        <f>IFERROR(IF(U17&lt;($D$16),1,IF((U16-1)&gt;30,(T$85/(1+'Fixed Data'!$E$12)),(1/(1+'Fixed Data'!$E$11)^(U16-$E$16)))),0)</f>
        <v>0.78803103932001206</v>
      </c>
      <c r="V85" s="146">
        <f>IFERROR(IF(V17&lt;($D$16),1,IF((V16-1)&gt;30,(U$85/(1+'Fixed Data'!$E$12)),(1/(1+'Fixed Data'!$E$11)^(V16-$E$16)))),0)</f>
        <v>0.77638526041380518</v>
      </c>
      <c r="W85" s="146">
        <f>IFERROR(IF(W17&lt;($D$16),1,IF((W16-1)&gt;30,(V$85/(1+'Fixed Data'!$E$12)),(1/(1+'Fixed Data'!$E$11)^(W16-$E$16)))),0)</f>
        <v>0.76491158661458636</v>
      </c>
      <c r="X85" s="146">
        <f>IFERROR(IF(X17&lt;($D$16),1,IF((X16-1)&gt;30,(W$85/(1+'Fixed Data'!$E$12)),(1/(1+'Fixed Data'!$E$11)^(X16-$E$16)))),0)</f>
        <v>0.7536074744971295</v>
      </c>
      <c r="Y85" s="146">
        <f>IFERROR(IF(Y17&lt;($D$16),1,IF((Y16-1)&gt;30,(X$85/(1+'Fixed Data'!$E$12)),(1/(1+'Fixed Data'!$E$11)^(Y16-$E$16)))),0)</f>
        <v>0.74247041822377313</v>
      </c>
      <c r="Z85" s="146">
        <f>IFERROR(IF(Z17&lt;($D$16),1,IF((Z16-1)&gt;30,(Y$85/(1+'Fixed Data'!$E$12)),(1/(1+'Fixed Data'!$E$11)^(Z16-$E$16)))),0)</f>
        <v>0.73149794898893916</v>
      </c>
      <c r="AA85" s="146">
        <f>IFERROR(IF(AA17&lt;($D$16),1,IF((AA16-1)&gt;30,(Z$85/(1+'Fixed Data'!$E$12)),(1/(1+'Fixed Data'!$E$11)^(AA16-$E$16)))),0)</f>
        <v>0.72068763447186135</v>
      </c>
      <c r="AB85" s="146">
        <f>IFERROR(IF(AB17&lt;($D$16),1,IF((AB16-1)&gt;30,(AA$85/(1+'Fixed Data'!$E$12)),(1/(1+'Fixed Data'!$E$11)^(AB16-$E$16)))),0)</f>
        <v>0.71003707829740037</v>
      </c>
      <c r="AC85" s="146">
        <f>IFERROR(IF(AC17&lt;($D$16),1,IF((AC16-1)&gt;30,(AB$85/(1+'Fixed Data'!$E$12)),(1/(1+'Fixed Data'!$E$11)^(AC16-$E$16)))),0)</f>
        <v>0.69954391950482808</v>
      </c>
      <c r="AD85" s="146">
        <f>IFERROR(IF(AD17&lt;($D$16),1,IF((AD16-1)&gt;30,(AC$85/(1+'Fixed Data'!$E$12)),(1/(1+'Fixed Data'!$E$11)^(AD16-$E$16)))),0)</f>
        <v>0.68920583202446117</v>
      </c>
      <c r="AE85" s="146">
        <f>IFERROR(IF(AE17&lt;($D$16),1,IF((AE16-1)&gt;30,(AD$85/(1+'Fixed Data'!$E$12)),(1/(1+'Fixed Data'!$E$11)^(AE16-$E$16)))),0)</f>
        <v>0.67902052416203085</v>
      </c>
      <c r="AF85" s="146">
        <f>IFERROR(IF(AF17&lt;($D$16),1,IF((AF16-1)&gt;30,(AE$85/(1+'Fixed Data'!$E$12)),(1/(1+'Fixed Data'!$E$11)^(AF16-$E$16)))),0)</f>
        <v>0.66898573809067086</v>
      </c>
      <c r="AG85" s="146">
        <f>IFERROR(IF(AG17&lt;($D$16),1,IF((AG16-1)&gt;30,(AF$85/(1+'Fixed Data'!$E$12)),(1/(1+'Fixed Data'!$E$11)^(AG16-$E$16)))),0)</f>
        <v>0.65909924935041486</v>
      </c>
      <c r="AH85" s="146">
        <f>IFERROR(IF(AH17&lt;($D$16),1,IF((AH16-1)&gt;30,(AG$85/(1+'Fixed Data'!$E$12)),(1/(1+'Fixed Data'!$E$11)^(AH16-$E$16)))),0)</f>
        <v>0.64935886635508844</v>
      </c>
      <c r="AI85" s="146">
        <f>IFERROR(IF(AI17&lt;($D$16),1,IF((AI16-1)&gt;30,(AH$85/(1+'Fixed Data'!$E$12)),(1/(1+'Fixed Data'!$E$11)^(AI16-$E$16)))),0)</f>
        <v>0.63976242990649135</v>
      </c>
      <c r="AJ85" s="146">
        <f>IFERROR(IF(AJ17&lt;($D$16),1,IF((AJ16-1)&gt;30,(AI$85/(1+'Fixed Data'!$E$12)),(1/(1+'Fixed Data'!$E$11)^(AJ16-$E$16)))),0)</f>
        <v>0.63163954535324851</v>
      </c>
      <c r="AK85" s="146">
        <f>IFERROR(IF(AK17&lt;($D$16),1,IF((AK16-1)&gt;30,(AJ$85/(1+'Fixed Data'!$E$12)),(1/(1+'Fixed Data'!$E$11)^(AK16-$E$16)))),0)</f>
        <v>0.62361979479222052</v>
      </c>
      <c r="AL85" s="146">
        <f>IFERROR(IF(AL17&lt;($D$16),1,IF((AL16-1)&gt;30,(AK$85/(1+'Fixed Data'!$E$12)),(1/(1+'Fixed Data'!$E$11)^(AL16-$E$16)))),0)</f>
        <v>0.61570186875996724</v>
      </c>
      <c r="AM85" s="146">
        <f>IFERROR(IF(AM17&lt;($D$16),1,IF((AM16-1)&gt;30,(AL$85/(1+'Fixed Data'!$E$12)),(1/(1+'Fixed Data'!$E$11)^(AM16-$E$16)))),0)</f>
        <v>0.60788447441893967</v>
      </c>
      <c r="AN85" s="146">
        <f>IFERROR(IF(AN17&lt;($D$16),1,IF((AN16-1)&gt;30,(AM$85/(1+'Fixed Data'!$E$12)),(1/(1+'Fixed Data'!$E$11)^(AN16-$E$16)))),0)</f>
        <v>0.60016633534638508</v>
      </c>
      <c r="AO85" s="146">
        <f>IFERROR(IF(AO17&lt;($D$16),1,IF((AO16-1)&gt;30,(AN$85/(1+'Fixed Data'!$E$12)),(1/(1+'Fixed Data'!$E$11)^(AO16-$E$16)))),0)</f>
        <v>0.59254619132593356</v>
      </c>
      <c r="AP85" s="146">
        <f>IFERROR(IF(AP17&lt;($D$16),1,IF((AP16-1)&gt;30,(AO$85/(1+'Fixed Data'!$E$12)),(1/(1+'Fixed Data'!$E$11)^(AP16-$E$16)))),0)</f>
        <v>0.58502279814182956</v>
      </c>
      <c r="AQ85" s="146">
        <f>IFERROR(IF(AQ17&lt;($D$16),1,IF((AQ16-1)&gt;30,(AP$85/(1+'Fixed Data'!$E$12)),(1/(1+'Fixed Data'!$E$11)^(AQ16-$E$16)))),0)</f>
        <v>0.577594927375777</v>
      </c>
      <c r="AR85" s="146">
        <f>IFERROR(IF(AR17&lt;($D$16),1,IF((AR16-1)&gt;30,(AQ$85/(1+'Fixed Data'!$E$12)),(1/(1+'Fixed Data'!$E$11)^(AR16-$E$16)))),0)</f>
        <v>0.57026136620636314</v>
      </c>
      <c r="AS85" s="146">
        <f>IFERROR(IF(AS17&lt;($D$16),1,IF((AS16-1)&gt;30,(AR$85/(1+'Fixed Data'!$E$12)),(1/(1+'Fixed Data'!$E$11)^(AS16-$E$16)))),0)</f>
        <v>0.5630209172110292</v>
      </c>
      <c r="AT85" s="146">
        <f>IFERROR(IF(AT17&lt;($D$16),1,IF((AT16-1)&gt;30,(AS$85/(1+'Fixed Data'!$E$12)),(1/(1+'Fixed Data'!$E$11)^(AT16-$E$16)))),0)</f>
        <v>0.55587239817055578</v>
      </c>
      <c r="AU85" s="146">
        <f>IFERROR(IF(AU17&lt;($D$16),1,IF((AU16-1)&gt;30,(AT$85/(1+'Fixed Data'!$E$12)),(1/(1+'Fixed Data'!$E$11)^(AU16-$E$16)))),0)</f>
        <v>0.54881464187603002</v>
      </c>
      <c r="AV85" s="146">
        <f>IFERROR(IF(AV17&lt;($D$16),1,IF((AV16-1)&gt;30,(AU$85/(1+'Fixed Data'!$E$12)),(1/(1+'Fixed Data'!$E$11)^(AV16-$E$16)))),0)</f>
        <v>0.54184649593826384</v>
      </c>
      <c r="AW85" s="146">
        <f>IFERROR(IF(AW17&lt;($D$16),1,IF((AW16-1)&gt;30,(AV$85/(1+'Fixed Data'!$E$12)),(1/(1+'Fixed Data'!$E$11)^(AW16-$E$16)))),0)</f>
        <v>0.53496682259963246</v>
      </c>
      <c r="AX85" s="146">
        <f>IFERROR(IF(AX17&lt;($D$16),1,IF((AX16-1)&gt;30,(AW$85/(1+'Fixed Data'!$E$12)),(1/(1+'Fixed Data'!$E$11)^(AX16-$E$16)))),0)</f>
        <v>0.52817449854830123</v>
      </c>
      <c r="AY85" s="146">
        <f>IFERROR(IF(AY17&lt;($D$16),1,IF((AY16-1)&gt;30,(AX$85/(1+'Fixed Data'!$E$12)),(1/(1+'Fixed Data'!$E$11)^(AY16-$E$16)))),0)</f>
        <v>0.52146841473481154</v>
      </c>
      <c r="AZ85" s="146">
        <f>IFERROR(IF(AZ17&lt;($D$16),1,IF((AZ16-1)&gt;30,(AY$85/(1+'Fixed Data'!$E$12)),(1/(1+'Fixed Data'!$E$11)^(AZ16-$E$16)))),0)</f>
        <v>0.51484747619099525</v>
      </c>
      <c r="BA85" s="146">
        <f>IFERROR(IF(BA17&lt;($D$16),1,IF((BA16-1)&gt;30,(AZ$85/(1+'Fixed Data'!$E$12)),(1/(1+'Fixed Data'!$E$11)^(BA16-$E$16)))),0)</f>
        <v>0.50831060185118893</v>
      </c>
      <c r="BB85" s="146">
        <f>IFERROR(IF(BB17&lt;($D$16),1,IF((BB16-1)&gt;30,(BA$85/(1+'Fixed Data'!$E$12)),(1/(1+'Fixed Data'!$E$11)^(BB16-$E$16)))),0)</f>
        <v>0.50185672437571716</v>
      </c>
      <c r="BC85" s="146">
        <f>IFERROR(IF(BC17&lt;($D$16),1,IF((BC16-1)&gt;30,(BB$85/(1+'Fixed Data'!$E$12)),(1/(1+'Fixed Data'!$E$11)^(BC16-$E$16)))),0)</f>
        <v>0.49548478997661782</v>
      </c>
      <c r="BD85" s="146">
        <f>IFERROR(IF(BD17&lt;($D$16),1,IF((BD16-1)&gt;30,(BC$85/(1+'Fixed Data'!$E$12)),(1/(1+'Fixed Data'!$E$11)^(BD16-$E$16)))),0)</f>
        <v>0.48919375824557965</v>
      </c>
      <c r="BE85" s="146">
        <f>IFERROR(IF(BE17&lt;($D$16),1,IF((BE16-1)&gt;30,(BD$85/(1+'Fixed Data'!$E$12)),(1/(1+'Fixed Data'!$E$11)^(BE16-$E$16)))),0)</f>
        <v>0.48298260198406451</v>
      </c>
      <c r="BF85" s="146">
        <f>IFERROR(IF(BF17&lt;($D$16),1,IF((BF16-1)&gt;30,(BE$85/(1+'Fixed Data'!$E$12)),(1/(1+'Fixed Data'!$E$11)^(BF16-$E$16)))),0)</f>
        <v>0.47685030703558684</v>
      </c>
      <c r="BG85" s="146">
        <f>IFERROR(IF(BG17&lt;($D$16),1,IF((BG16-1)&gt;30,(BF$85/(1+'Fixed Data'!$E$12)),(1/(1+'Fixed Data'!$E$11)^(BG16-$E$16)))),0)</f>
        <v>0.47079587212012203</v>
      </c>
      <c r="BH85" s="146">
        <f>IFERROR(IF(BH17&lt;($D$16),1,IF((BH16-1)&gt;30,(BG$85/(1+'Fixed Data'!$E$12)),(1/(1+'Fixed Data'!$E$11)^(BH16-$E$16)))),0)</f>
        <v>0.46481830867061785</v>
      </c>
      <c r="BI85" s="146">
        <f>IFERROR(IF(BI17&lt;($D$16),1,IF((BI16-1)&gt;30,(BH$85/(1+'Fixed Data'!$E$12)),(1/(1+'Fixed Data'!$E$11)^(BI16-$E$16)))),0)</f>
        <v>0.45891664067158128</v>
      </c>
      <c r="BJ85" s="146">
        <f>IFERROR(IF(BJ17&lt;($D$16),1,IF((BJ16-1)&gt;30,(BI$85/(1+'Fixed Data'!$E$12)),(1/(1+'Fixed Data'!$E$11)^(BJ16-$E$16)))),0)</f>
        <v>0.45308990449971492</v>
      </c>
      <c r="BK85" s="146">
        <f>IFERROR(IF(BK17&lt;($D$16),1,IF((BK16-1)&gt;30,(BJ$85/(1+'Fixed Data'!$E$12)),(1/(1+'Fixed Data'!$E$11)^(BK16-$E$16)))),0)</f>
        <v>0.44733714876657671</v>
      </c>
      <c r="BL85" s="146">
        <f>IFERROR(IF(BL17&lt;($D$16),1,IF((BL16-1)&gt;30,(BK$85/(1+'Fixed Data'!$E$12)),(1/(1+'Fixed Data'!$E$11)^(BL16-$E$16)))),0)</f>
        <v>0.44165743416323744</v>
      </c>
    </row>
    <row r="86" spans="1:64">
      <c r="B86" s="1" t="s">
        <v>413</v>
      </c>
      <c r="C86" s="9"/>
      <c r="D86" s="1" t="s">
        <v>213</v>
      </c>
      <c r="E86" s="31">
        <f>IF('Fixed Data'!$J$12=TRUE,(E83-SUM(E76:E77))*E84+SUM(E76:E77)*E85,E83*E84)</f>
        <v>-1.1182346445136648</v>
      </c>
      <c r="F86" s="31">
        <f t="shared" ref="F86:BL86" si="11">F83*F84</f>
        <v>0.39149875071119483</v>
      </c>
      <c r="G86" s="31">
        <f t="shared" si="11"/>
        <v>1.7919092936879994</v>
      </c>
      <c r="H86" s="31">
        <f t="shared" si="11"/>
        <v>3.1490087372348827</v>
      </c>
      <c r="I86" s="31">
        <f t="shared" si="11"/>
        <v>4.406492425841936</v>
      </c>
      <c r="J86" s="31">
        <f t="shared" si="11"/>
        <v>6.5360817471424655</v>
      </c>
      <c r="K86" s="31">
        <f t="shared" si="11"/>
        <v>6.4253272568836621</v>
      </c>
      <c r="L86" s="31">
        <f t="shared" si="11"/>
        <v>6.2505891421719637</v>
      </c>
      <c r="M86" s="31">
        <f t="shared" si="11"/>
        <v>6.0643049378352867</v>
      </c>
      <c r="N86" s="31">
        <f t="shared" si="11"/>
        <v>5.8867466889314777</v>
      </c>
      <c r="O86" s="31">
        <f t="shared" si="11"/>
        <v>5.7001851369448984</v>
      </c>
      <c r="P86" s="31">
        <f t="shared" si="11"/>
        <v>5.5217174268759148</v>
      </c>
      <c r="Q86" s="31">
        <f t="shared" si="11"/>
        <v>5.3364766676268331</v>
      </c>
      <c r="R86" s="31">
        <f t="shared" si="11"/>
        <v>5.1587185087638945</v>
      </c>
      <c r="S86" s="31">
        <f t="shared" si="11"/>
        <v>4.9761369754576599</v>
      </c>
      <c r="T86" s="31">
        <f t="shared" si="11"/>
        <v>4.8004492759524426</v>
      </c>
      <c r="U86" s="31">
        <f t="shared" si="11"/>
        <v>4.6216362838602141</v>
      </c>
      <c r="V86" s="31">
        <f t="shared" si="11"/>
        <v>4.4491520343710507</v>
      </c>
      <c r="W86" s="31">
        <f t="shared" si="11"/>
        <v>4.2750152588969685</v>
      </c>
      <c r="X86" s="31">
        <f t="shared" si="11"/>
        <v>4.1066666597338592</v>
      </c>
      <c r="Y86" s="31">
        <f t="shared" si="11"/>
        <v>3.9379367920444781</v>
      </c>
      <c r="Z86" s="31">
        <f t="shared" si="11"/>
        <v>3.7744796042548794</v>
      </c>
      <c r="AA86" s="31">
        <f t="shared" si="11"/>
        <v>3.6117324482810473</v>
      </c>
      <c r="AB86" s="31">
        <f t="shared" si="11"/>
        <v>3.4537678277088597</v>
      </c>
      <c r="AC86" s="31">
        <f t="shared" si="11"/>
        <v>3.2974440793941975</v>
      </c>
      <c r="AD86" s="31">
        <f t="shared" si="11"/>
        <v>3.1454381302223235</v>
      </c>
      <c r="AE86" s="31">
        <f t="shared" si="11"/>
        <v>2.9958610588102528</v>
      </c>
      <c r="AF86" s="31">
        <f t="shared" si="11"/>
        <v>2.8513472658849035</v>
      </c>
      <c r="AG86" s="31">
        <f t="shared" si="11"/>
        <v>2.7592760333057051</v>
      </c>
      <c r="AH86" s="31">
        <f t="shared" si="11"/>
        <v>2.6682775324624122</v>
      </c>
      <c r="AI86" s="31">
        <f t="shared" si="11"/>
        <v>2.5821158992058266</v>
      </c>
      <c r="AJ86" s="31">
        <f t="shared" si="11"/>
        <v>2.5108637286225934</v>
      </c>
      <c r="AK86" s="31">
        <f t="shared" si="11"/>
        <v>2.4413281092744157</v>
      </c>
      <c r="AL86" s="31">
        <f t="shared" si="11"/>
        <v>2.3739559021215677</v>
      </c>
      <c r="AM86" s="31">
        <f t="shared" si="11"/>
        <v>2.3068107968721026</v>
      </c>
      <c r="AN86" s="31">
        <f t="shared" si="11"/>
        <v>2.2431476306545579</v>
      </c>
      <c r="AO86" s="31">
        <f t="shared" si="11"/>
        <v>2.1810190929713875</v>
      </c>
      <c r="AP86" s="31">
        <f t="shared" si="11"/>
        <v>2.1206090014200685</v>
      </c>
      <c r="AQ86" s="31">
        <f t="shared" si="11"/>
        <v>2.0618697833545068</v>
      </c>
      <c r="AR86" s="31">
        <f t="shared" si="11"/>
        <v>2.0035505266147315</v>
      </c>
      <c r="AS86" s="31">
        <f t="shared" si="11"/>
        <v>1.9478557650443649</v>
      </c>
      <c r="AT86" s="31">
        <f t="shared" si="11"/>
        <v>1.8937073032857836</v>
      </c>
      <c r="AU86" s="31">
        <f t="shared" si="11"/>
        <v>1.8408784468687407</v>
      </c>
      <c r="AV86" s="31">
        <f t="shared" si="11"/>
        <v>1.78952188503988</v>
      </c>
      <c r="AW86" s="31">
        <f t="shared" si="11"/>
        <v>1.7389037914379302</v>
      </c>
      <c r="AX86" s="31">
        <f t="shared" si="11"/>
        <v>1.6903899802532536</v>
      </c>
      <c r="AY86" s="31">
        <f t="shared" si="11"/>
        <v>1.6526900793028911</v>
      </c>
      <c r="AZ86" s="31">
        <f t="shared" si="11"/>
        <v>1.6153846577538848</v>
      </c>
      <c r="BA86" s="31">
        <f t="shared" si="11"/>
        <v>1.5782038735284762</v>
      </c>
      <c r="BB86" s="31">
        <f t="shared" si="11"/>
        <v>1.5419201613886202</v>
      </c>
      <c r="BC86" s="31">
        <f t="shared" si="11"/>
        <v>1.5060119513684249</v>
      </c>
      <c r="BD86" s="31">
        <f t="shared" si="11"/>
        <v>1.4624153755919875</v>
      </c>
      <c r="BE86" s="31">
        <f t="shared" si="11"/>
        <v>1.4200814710984413</v>
      </c>
      <c r="BF86" s="31">
        <f t="shared" si="11"/>
        <v>7.4306725713642714E-18</v>
      </c>
      <c r="BG86" s="31">
        <f t="shared" si="11"/>
        <v>7.2142452149167682E-18</v>
      </c>
      <c r="BH86" s="31">
        <f t="shared" si="11"/>
        <v>7.0041215678803583E-18</v>
      </c>
      <c r="BI86" s="31">
        <f t="shared" si="11"/>
        <v>6.8001180270683085E-18</v>
      </c>
      <c r="BJ86" s="31">
        <f t="shared" si="11"/>
        <v>6.6020563369595225E-18</v>
      </c>
      <c r="BK86" s="31">
        <f t="shared" si="11"/>
        <v>6.4097634339412836E-18</v>
      </c>
      <c r="BL86" s="31">
        <f t="shared" si="11"/>
        <v>6.2230712950886256E-18</v>
      </c>
    </row>
    <row r="87" spans="1:64">
      <c r="B87" s="9" t="s">
        <v>414</v>
      </c>
      <c r="C87" s="9"/>
      <c r="D87" s="9" t="s">
        <v>213</v>
      </c>
      <c r="E87" s="32">
        <f>+E86</f>
        <v>-1.1182346445136648</v>
      </c>
      <c r="F87" s="32">
        <f t="shared" ref="F87:BL87" si="12">+E87+F86</f>
        <v>-0.72673589380246995</v>
      </c>
      <c r="G87" s="32">
        <f t="shared" si="12"/>
        <v>1.0651733998855295</v>
      </c>
      <c r="H87" s="32">
        <f t="shared" si="12"/>
        <v>4.214182137120412</v>
      </c>
      <c r="I87" s="32">
        <f t="shared" si="12"/>
        <v>8.620674562962348</v>
      </c>
      <c r="J87" s="32">
        <f t="shared" si="12"/>
        <v>15.156756310104814</v>
      </c>
      <c r="K87" s="32">
        <f t="shared" si="12"/>
        <v>21.582083566988477</v>
      </c>
      <c r="L87" s="32">
        <f t="shared" si="12"/>
        <v>27.832672709160441</v>
      </c>
      <c r="M87" s="32">
        <f t="shared" si="12"/>
        <v>33.89697764699573</v>
      </c>
      <c r="N87" s="32">
        <f t="shared" si="12"/>
        <v>39.783724335927204</v>
      </c>
      <c r="O87" s="32">
        <f t="shared" si="12"/>
        <v>45.483909472872099</v>
      </c>
      <c r="P87" s="32">
        <f t="shared" si="12"/>
        <v>51.005626899748016</v>
      </c>
      <c r="Q87" s="32">
        <f t="shared" si="12"/>
        <v>56.342103567374849</v>
      </c>
      <c r="R87" s="32">
        <f t="shared" si="12"/>
        <v>61.500822076138746</v>
      </c>
      <c r="S87" s="32">
        <f t="shared" si="12"/>
        <v>66.47695905159641</v>
      </c>
      <c r="T87" s="32">
        <f t="shared" si="12"/>
        <v>71.277408327548855</v>
      </c>
      <c r="U87" s="32">
        <f t="shared" si="12"/>
        <v>75.899044611409067</v>
      </c>
      <c r="V87" s="32">
        <f t="shared" si="12"/>
        <v>80.348196645780121</v>
      </c>
      <c r="W87" s="32">
        <f t="shared" si="12"/>
        <v>84.623211904677092</v>
      </c>
      <c r="X87" s="32">
        <f t="shared" si="12"/>
        <v>88.729878564410953</v>
      </c>
      <c r="Y87" s="32">
        <f t="shared" si="12"/>
        <v>92.667815356455435</v>
      </c>
      <c r="Z87" s="32">
        <f t="shared" si="12"/>
        <v>96.442294960710313</v>
      </c>
      <c r="AA87" s="32">
        <f t="shared" si="12"/>
        <v>100.05402740899136</v>
      </c>
      <c r="AB87" s="32">
        <f t="shared" si="12"/>
        <v>103.50779523670022</v>
      </c>
      <c r="AC87" s="32">
        <f t="shared" si="12"/>
        <v>106.80523931609441</v>
      </c>
      <c r="AD87" s="32">
        <f t="shared" si="12"/>
        <v>109.95067744631673</v>
      </c>
      <c r="AE87" s="32">
        <f t="shared" si="12"/>
        <v>112.94653850512698</v>
      </c>
      <c r="AF87" s="32">
        <f t="shared" si="12"/>
        <v>115.79788577101188</v>
      </c>
      <c r="AG87" s="32">
        <f t="shared" si="12"/>
        <v>118.55716180431759</v>
      </c>
      <c r="AH87" s="32">
        <f t="shared" si="12"/>
        <v>121.22543933678</v>
      </c>
      <c r="AI87" s="32">
        <f t="shared" si="12"/>
        <v>123.80755523598583</v>
      </c>
      <c r="AJ87" s="32">
        <f t="shared" si="12"/>
        <v>126.31841896460843</v>
      </c>
      <c r="AK87" s="32">
        <f t="shared" si="12"/>
        <v>128.75974707388283</v>
      </c>
      <c r="AL87" s="32">
        <f t="shared" si="12"/>
        <v>131.1337029760044</v>
      </c>
      <c r="AM87" s="32">
        <f t="shared" si="12"/>
        <v>133.4405137728765</v>
      </c>
      <c r="AN87" s="32">
        <f t="shared" si="12"/>
        <v>135.68366140353106</v>
      </c>
      <c r="AO87" s="32">
        <f t="shared" si="12"/>
        <v>137.86468049650244</v>
      </c>
      <c r="AP87" s="32">
        <f t="shared" si="12"/>
        <v>139.98528949792251</v>
      </c>
      <c r="AQ87" s="32">
        <f t="shared" si="12"/>
        <v>142.047159281277</v>
      </c>
      <c r="AR87" s="32">
        <f t="shared" si="12"/>
        <v>144.05070980789174</v>
      </c>
      <c r="AS87" s="32">
        <f t="shared" si="12"/>
        <v>145.99856557293609</v>
      </c>
      <c r="AT87" s="32">
        <f t="shared" si="12"/>
        <v>147.89227287622188</v>
      </c>
      <c r="AU87" s="32">
        <f t="shared" si="12"/>
        <v>149.73315132309062</v>
      </c>
      <c r="AV87" s="32">
        <f t="shared" si="12"/>
        <v>151.5226732081305</v>
      </c>
      <c r="AW87" s="32">
        <f t="shared" si="12"/>
        <v>153.26157699956843</v>
      </c>
      <c r="AX87" s="32">
        <f t="shared" si="12"/>
        <v>154.95196697982169</v>
      </c>
      <c r="AY87" s="32">
        <f t="shared" si="12"/>
        <v>156.60465705912458</v>
      </c>
      <c r="AZ87" s="32">
        <f t="shared" si="12"/>
        <v>158.22004171687846</v>
      </c>
      <c r="BA87" s="32">
        <f t="shared" si="12"/>
        <v>159.79824559040694</v>
      </c>
      <c r="BB87" s="32">
        <f t="shared" si="12"/>
        <v>161.34016575179555</v>
      </c>
      <c r="BC87" s="32">
        <f t="shared" si="12"/>
        <v>162.84617770316399</v>
      </c>
      <c r="BD87" s="32">
        <f t="shared" si="12"/>
        <v>164.30859307875596</v>
      </c>
      <c r="BE87" s="32">
        <f t="shared" si="12"/>
        <v>165.72867454985439</v>
      </c>
      <c r="BF87" s="32">
        <f t="shared" si="12"/>
        <v>165.72867454985439</v>
      </c>
      <c r="BG87" s="32">
        <f t="shared" si="12"/>
        <v>165.72867454985439</v>
      </c>
      <c r="BH87" s="32">
        <f t="shared" si="12"/>
        <v>165.72867454985439</v>
      </c>
      <c r="BI87" s="32">
        <f t="shared" si="12"/>
        <v>165.72867454985439</v>
      </c>
      <c r="BJ87" s="32">
        <f t="shared" si="12"/>
        <v>165.72867454985439</v>
      </c>
      <c r="BK87" s="32">
        <f t="shared" si="12"/>
        <v>165.72867454985439</v>
      </c>
      <c r="BL87" s="32">
        <f t="shared" si="12"/>
        <v>165.72867454985439</v>
      </c>
    </row>
    <row r="88" spans="1:64">
      <c r="AG88" s="1"/>
      <c r="AL88" s="1"/>
      <c r="AQ88" s="1"/>
      <c r="AV88" s="1"/>
      <c r="AZ88" s="1"/>
      <c r="BE88" s="1"/>
      <c r="BJ88" s="1"/>
    </row>
    <row r="89" spans="1:64">
      <c r="AG89" s="1"/>
      <c r="AL89" s="1"/>
      <c r="AQ89" s="1"/>
      <c r="AV89" s="1"/>
      <c r="AZ89" s="1"/>
      <c r="BE89" s="1"/>
      <c r="BJ89" s="1"/>
    </row>
    <row r="90" spans="1:64">
      <c r="A90" s="55"/>
      <c r="B90" s="54" t="s">
        <v>228</v>
      </c>
      <c r="C90" s="54"/>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row>
    <row r="91" spans="1:64">
      <c r="A91" s="57"/>
      <c r="B91" s="150" t="s">
        <v>415</v>
      </c>
      <c r="C91" s="56"/>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row>
    <row r="92" spans="1:64" ht="12.75" customHeight="1">
      <c r="A92" s="359" t="s">
        <v>416</v>
      </c>
      <c r="B92" s="1" t="s">
        <v>417</v>
      </c>
      <c r="D92" s="1" t="s">
        <v>231</v>
      </c>
      <c r="E92" s="207"/>
      <c r="F92" s="207">
        <f>+'Workings 2'!C53</f>
        <v>253.0763999999954</v>
      </c>
      <c r="G92" s="207">
        <f>+'Workings 2'!D53</f>
        <v>503.78759999999085</v>
      </c>
      <c r="H92" s="207">
        <f>+'Workings 2'!E53</f>
        <v>756.86399999998628</v>
      </c>
      <c r="I92" s="207">
        <f>+'Workings 2'!F53</f>
        <v>1007.5751999999817</v>
      </c>
      <c r="J92" s="207">
        <f>+'Workings 2'!G53</f>
        <v>1258.2863999999772</v>
      </c>
      <c r="K92" s="207">
        <f>J92</f>
        <v>1258.2863999999772</v>
      </c>
      <c r="L92" s="207">
        <f t="shared" ref="L92:BE92" si="13">K92</f>
        <v>1258.2863999999772</v>
      </c>
      <c r="M92" s="207">
        <f t="shared" si="13"/>
        <v>1258.2863999999772</v>
      </c>
      <c r="N92" s="207">
        <f t="shared" si="13"/>
        <v>1258.2863999999772</v>
      </c>
      <c r="O92" s="207">
        <f t="shared" si="13"/>
        <v>1258.2863999999772</v>
      </c>
      <c r="P92" s="207">
        <f t="shared" si="13"/>
        <v>1258.2863999999772</v>
      </c>
      <c r="Q92" s="207">
        <f t="shared" si="13"/>
        <v>1258.2863999999772</v>
      </c>
      <c r="R92" s="207">
        <f t="shared" si="13"/>
        <v>1258.2863999999772</v>
      </c>
      <c r="S92" s="207">
        <f t="shared" si="13"/>
        <v>1258.2863999999772</v>
      </c>
      <c r="T92" s="207">
        <f t="shared" si="13"/>
        <v>1258.2863999999772</v>
      </c>
      <c r="U92" s="207">
        <f t="shared" si="13"/>
        <v>1258.2863999999772</v>
      </c>
      <c r="V92" s="207">
        <f t="shared" si="13"/>
        <v>1258.2863999999772</v>
      </c>
      <c r="W92" s="207">
        <f t="shared" si="13"/>
        <v>1258.2863999999772</v>
      </c>
      <c r="X92" s="207">
        <f t="shared" si="13"/>
        <v>1258.2863999999772</v>
      </c>
      <c r="Y92" s="207">
        <f t="shared" si="13"/>
        <v>1258.2863999999772</v>
      </c>
      <c r="Z92" s="207">
        <f t="shared" si="13"/>
        <v>1258.2863999999772</v>
      </c>
      <c r="AA92" s="207">
        <f t="shared" si="13"/>
        <v>1258.2863999999772</v>
      </c>
      <c r="AB92" s="207">
        <f t="shared" si="13"/>
        <v>1258.2863999999772</v>
      </c>
      <c r="AC92" s="207">
        <f t="shared" si="13"/>
        <v>1258.2863999999772</v>
      </c>
      <c r="AD92" s="207">
        <f t="shared" si="13"/>
        <v>1258.2863999999772</v>
      </c>
      <c r="AE92" s="207">
        <f t="shared" si="13"/>
        <v>1258.2863999999772</v>
      </c>
      <c r="AF92" s="207">
        <f t="shared" si="13"/>
        <v>1258.2863999999772</v>
      </c>
      <c r="AG92" s="207">
        <f t="shared" si="13"/>
        <v>1258.2863999999772</v>
      </c>
      <c r="AH92" s="207">
        <f t="shared" si="13"/>
        <v>1258.2863999999772</v>
      </c>
      <c r="AI92" s="207">
        <f t="shared" si="13"/>
        <v>1258.2863999999772</v>
      </c>
      <c r="AJ92" s="207">
        <f t="shared" si="13"/>
        <v>1258.2863999999772</v>
      </c>
      <c r="AK92" s="207">
        <f t="shared" si="13"/>
        <v>1258.2863999999772</v>
      </c>
      <c r="AL92" s="207">
        <f t="shared" si="13"/>
        <v>1258.2863999999772</v>
      </c>
      <c r="AM92" s="207">
        <f t="shared" si="13"/>
        <v>1258.2863999999772</v>
      </c>
      <c r="AN92" s="207">
        <f t="shared" si="13"/>
        <v>1258.2863999999772</v>
      </c>
      <c r="AO92" s="207">
        <f t="shared" si="13"/>
        <v>1258.2863999999772</v>
      </c>
      <c r="AP92" s="207">
        <f t="shared" si="13"/>
        <v>1258.2863999999772</v>
      </c>
      <c r="AQ92" s="207">
        <f t="shared" si="13"/>
        <v>1258.2863999999772</v>
      </c>
      <c r="AR92" s="207">
        <f t="shared" si="13"/>
        <v>1258.2863999999772</v>
      </c>
      <c r="AS92" s="207">
        <f t="shared" si="13"/>
        <v>1258.2863999999772</v>
      </c>
      <c r="AT92" s="207">
        <f t="shared" si="13"/>
        <v>1258.2863999999772</v>
      </c>
      <c r="AU92" s="207">
        <f t="shared" si="13"/>
        <v>1258.2863999999772</v>
      </c>
      <c r="AV92" s="207">
        <f t="shared" si="13"/>
        <v>1258.2863999999772</v>
      </c>
      <c r="AW92" s="207">
        <f t="shared" si="13"/>
        <v>1258.2863999999772</v>
      </c>
      <c r="AX92" s="207">
        <f t="shared" si="13"/>
        <v>1258.2863999999772</v>
      </c>
      <c r="AY92" s="207">
        <f t="shared" si="13"/>
        <v>1258.2863999999772</v>
      </c>
      <c r="AZ92" s="207">
        <f t="shared" si="13"/>
        <v>1258.2863999999772</v>
      </c>
      <c r="BA92" s="207">
        <f t="shared" si="13"/>
        <v>1258.2863999999772</v>
      </c>
      <c r="BB92" s="207">
        <f t="shared" si="13"/>
        <v>1258.2863999999772</v>
      </c>
      <c r="BC92" s="207">
        <f t="shared" si="13"/>
        <v>1258.2863999999772</v>
      </c>
      <c r="BD92" s="207">
        <f t="shared" si="13"/>
        <v>1258.2863999999772</v>
      </c>
      <c r="BE92" s="207">
        <f t="shared" si="13"/>
        <v>1258.2863999999772</v>
      </c>
      <c r="BF92" s="207"/>
      <c r="BG92" s="207"/>
      <c r="BH92" s="207"/>
      <c r="BI92" s="207"/>
      <c r="BJ92" s="207"/>
      <c r="BK92" s="207"/>
      <c r="BL92" s="207"/>
    </row>
    <row r="93" spans="1:64">
      <c r="A93" s="359"/>
      <c r="B93" s="1" t="s">
        <v>418</v>
      </c>
      <c r="D93" s="1" t="s">
        <v>233</v>
      </c>
      <c r="E93" s="18">
        <f>E92*'Fixed Data'!H$22</f>
        <v>0</v>
      </c>
      <c r="F93" s="18">
        <f>F92*'Fixed Data'!I$22</f>
        <v>55.733750189998993</v>
      </c>
      <c r="G93" s="18">
        <f>G92*'Fixed Data'!J$22</f>
        <v>106.71027428159807</v>
      </c>
      <c r="H93" s="18">
        <f>H92*'Fixed Data'!K$22</f>
        <v>153.95143564799724</v>
      </c>
      <c r="I93" s="18">
        <f>I92*'Fixed Data'!L$22</f>
        <v>196.47514884959648</v>
      </c>
      <c r="J93" s="18">
        <f>J92*'Fixed Data'!M$22</f>
        <v>234.78240108959582</v>
      </c>
      <c r="K93" s="18">
        <f>K92*'Fixed Data'!N$22</f>
        <v>224.20147075199603</v>
      </c>
      <c r="L93" s="18">
        <f>L92*'Fixed Data'!O$22</f>
        <v>213.6205404143962</v>
      </c>
      <c r="M93" s="18">
        <f>M92*'Fixed Data'!P$22</f>
        <v>203.03961007679644</v>
      </c>
      <c r="N93" s="18">
        <f>N92*'Fixed Data'!Q$22</f>
        <v>192.45867973919664</v>
      </c>
      <c r="O93" s="18">
        <f>O92*'Fixed Data'!R$22</f>
        <v>181.87774940159682</v>
      </c>
      <c r="P93" s="18">
        <f>P92*'Fixed Data'!S$22</f>
        <v>171.29681906399705</v>
      </c>
      <c r="Q93" s="18">
        <f>Q92*'Fixed Data'!T$22</f>
        <v>160.71588872639722</v>
      </c>
      <c r="R93" s="18">
        <f>R92*'Fixed Data'!U$22</f>
        <v>150.13495838879743</v>
      </c>
      <c r="S93" s="18">
        <f>S92*'Fixed Data'!V$22</f>
        <v>139.55402805119763</v>
      </c>
      <c r="T93" s="18">
        <f>T92*'Fixed Data'!W$22</f>
        <v>128.97309771359784</v>
      </c>
      <c r="U93" s="18">
        <f>U92*'Fixed Data'!X$22</f>
        <v>118.39216737599804</v>
      </c>
      <c r="V93" s="18">
        <f>V92*'Fixed Data'!Y$22</f>
        <v>107.81123703839825</v>
      </c>
      <c r="W93" s="18">
        <f>W92*'Fixed Data'!Z$22</f>
        <v>97.230306700798437</v>
      </c>
      <c r="X93" s="18">
        <f>X92*'Fixed Data'!AA$22</f>
        <v>86.649376363198655</v>
      </c>
      <c r="Y93" s="18">
        <f>Y92*'Fixed Data'!AB$22</f>
        <v>76.068446025598845</v>
      </c>
      <c r="Z93" s="18">
        <f>Z92*'Fixed Data'!AC$22</f>
        <v>65.487515687999036</v>
      </c>
      <c r="AA93" s="18">
        <f>AA92*'Fixed Data'!AD$22</f>
        <v>54.906585350399226</v>
      </c>
      <c r="AB93" s="18">
        <f>AB92*'Fixed Data'!AE$22</f>
        <v>44.325655012799416</v>
      </c>
      <c r="AC93" s="18">
        <f>AC92*'Fixed Data'!AF$22</f>
        <v>33.744724675199606</v>
      </c>
      <c r="AD93" s="18">
        <f>AD92*'Fixed Data'!AG$22</f>
        <v>23.1637943375998</v>
      </c>
      <c r="AE93" s="18">
        <f>AE92*'Fixed Data'!AH$22</f>
        <v>12.582863999999773</v>
      </c>
      <c r="AF93" s="18">
        <f>AF92*'Fixed Data'!AI$22</f>
        <v>12.582863999999773</v>
      </c>
      <c r="AG93" s="18">
        <f>AG92*'Fixed Data'!AJ$22</f>
        <v>12.582863999999773</v>
      </c>
      <c r="AH93" s="18">
        <f>AH92*'Fixed Data'!AK$22</f>
        <v>12.582863999999773</v>
      </c>
      <c r="AI93" s="18">
        <f>AI92*'Fixed Data'!AL$22</f>
        <v>12.582863999999773</v>
      </c>
      <c r="AJ93" s="18">
        <f>AJ92*'Fixed Data'!AM$22</f>
        <v>12.582863999999773</v>
      </c>
      <c r="AK93" s="18">
        <f>AK92*'Fixed Data'!AN$22</f>
        <v>12.582863999999773</v>
      </c>
      <c r="AL93" s="18">
        <f>AL92*'Fixed Data'!AO$22</f>
        <v>12.582863999999773</v>
      </c>
      <c r="AM93" s="18">
        <f>AM92*'Fixed Data'!AP$22</f>
        <v>12.582863999999773</v>
      </c>
      <c r="AN93" s="18">
        <f>AN92*'Fixed Data'!AQ$22</f>
        <v>12.582863999999773</v>
      </c>
      <c r="AO93" s="18">
        <f>AO92*'Fixed Data'!AR$22</f>
        <v>12.582863999999773</v>
      </c>
      <c r="AP93" s="18">
        <f>AP92*'Fixed Data'!AS$22</f>
        <v>12.582863999999773</v>
      </c>
      <c r="AQ93" s="18">
        <f>AQ92*'Fixed Data'!AT$22</f>
        <v>12.582863999999773</v>
      </c>
      <c r="AR93" s="18">
        <f>AR92*'Fixed Data'!AU$22</f>
        <v>12.582863999999773</v>
      </c>
      <c r="AS93" s="18">
        <f>AS92*'Fixed Data'!AV$22</f>
        <v>12.582863999999773</v>
      </c>
      <c r="AT93" s="18">
        <f>AT92*'Fixed Data'!AW$22</f>
        <v>12.582863999999773</v>
      </c>
      <c r="AU93" s="18">
        <f>AU92*'Fixed Data'!AX$22</f>
        <v>12.582863999999773</v>
      </c>
      <c r="AV93" s="18">
        <f>AV92*'Fixed Data'!AY$22</f>
        <v>12.582863999999773</v>
      </c>
      <c r="AW93" s="18">
        <f>AW92*'Fixed Data'!AZ$22</f>
        <v>12.582863999999773</v>
      </c>
      <c r="AX93" s="18">
        <f>AX92*'Fixed Data'!BA$22</f>
        <v>12.582863999999773</v>
      </c>
      <c r="AY93" s="18">
        <f>AY92*'Fixed Data'!BB$22</f>
        <v>12.582863999999773</v>
      </c>
      <c r="AZ93" s="18">
        <f>AZ92*'Fixed Data'!BC$22</f>
        <v>12.582863999999773</v>
      </c>
      <c r="BA93" s="18">
        <f>BA92*'Fixed Data'!BD$22</f>
        <v>12.582863999999773</v>
      </c>
      <c r="BB93" s="18">
        <f>BB92*'Fixed Data'!BE$22</f>
        <v>12.582863999999773</v>
      </c>
      <c r="BC93" s="18">
        <f>BC92*'Fixed Data'!BF$22</f>
        <v>12.582863999999773</v>
      </c>
      <c r="BD93" s="18">
        <f>BD92*'Fixed Data'!BG$22</f>
        <v>12.582863999999773</v>
      </c>
      <c r="BE93" s="18">
        <f>BE92*'Fixed Data'!BH$22</f>
        <v>12.582863999999773</v>
      </c>
      <c r="BF93" s="18">
        <f>BF92*'Fixed Data'!BI$22</f>
        <v>0</v>
      </c>
      <c r="BG93" s="18">
        <f>BG92*'Fixed Data'!BJ$22</f>
        <v>0</v>
      </c>
      <c r="BH93" s="18">
        <f>BH92*'Fixed Data'!BK$22</f>
        <v>0</v>
      </c>
      <c r="BI93" s="18">
        <f>BI92*'Fixed Data'!BL$22</f>
        <v>0</v>
      </c>
      <c r="BJ93" s="18">
        <f>BJ92*'Fixed Data'!BM$22</f>
        <v>0</v>
      </c>
      <c r="BK93" s="18">
        <f>BK92*'Fixed Data'!BN$22</f>
        <v>0</v>
      </c>
      <c r="BL93" s="18">
        <f>BL92*'Fixed Data'!BO$22</f>
        <v>0</v>
      </c>
    </row>
    <row r="94" spans="1:64" ht="12.75" customHeight="1">
      <c r="A94" s="359"/>
      <c r="B94" s="1" t="s">
        <v>419</v>
      </c>
      <c r="D94" s="1" t="s">
        <v>235</v>
      </c>
      <c r="E94" s="21"/>
      <c r="F94" s="21">
        <f>+'Workings 2'!C51</f>
        <v>17.809958788704705</v>
      </c>
      <c r="G94" s="21">
        <f>+'Workings 2'!D51</f>
        <v>35.453469364430838</v>
      </c>
      <c r="H94" s="21">
        <f>+'Workings 2'!E51</f>
        <v>53.263428153135536</v>
      </c>
      <c r="I94" s="21">
        <f>+'Workings 2'!F51</f>
        <v>70.906938728861689</v>
      </c>
      <c r="J94" s="21">
        <f>+'Workings 2'!G51</f>
        <v>88.550449304587829</v>
      </c>
      <c r="K94" s="21">
        <f>J94*0.95</f>
        <v>84.122926839358428</v>
      </c>
      <c r="L94" s="21">
        <f t="shared" ref="L94:AA95" si="14">K94*0.95</f>
        <v>79.916780497390505</v>
      </c>
      <c r="M94" s="21">
        <f t="shared" si="14"/>
        <v>75.92094147252098</v>
      </c>
      <c r="N94" s="21">
        <f t="shared" si="14"/>
        <v>72.124894398894924</v>
      </c>
      <c r="O94" s="21">
        <f t="shared" si="14"/>
        <v>68.518649678950169</v>
      </c>
      <c r="P94" s="21">
        <f t="shared" si="14"/>
        <v>65.092717195002663</v>
      </c>
      <c r="Q94" s="21">
        <f t="shared" si="14"/>
        <v>61.838081335252525</v>
      </c>
      <c r="R94" s="21">
        <f t="shared" si="14"/>
        <v>58.746177268489895</v>
      </c>
      <c r="S94" s="21">
        <f t="shared" si="14"/>
        <v>55.808868405065397</v>
      </c>
      <c r="T94" s="21">
        <f t="shared" si="14"/>
        <v>53.018424984812121</v>
      </c>
      <c r="U94" s="21">
        <f t="shared" si="14"/>
        <v>50.367503735571511</v>
      </c>
      <c r="V94" s="21">
        <f t="shared" si="14"/>
        <v>47.849128548792933</v>
      </c>
      <c r="W94" s="21">
        <f t="shared" si="14"/>
        <v>45.456672121353286</v>
      </c>
      <c r="X94" s="21">
        <f t="shared" si="14"/>
        <v>43.183838515285622</v>
      </c>
      <c r="Y94" s="21">
        <f t="shared" si="14"/>
        <v>41.024646589521339</v>
      </c>
      <c r="Z94" s="21">
        <f t="shared" si="14"/>
        <v>38.973414260045267</v>
      </c>
      <c r="AA94" s="21">
        <f t="shared" si="14"/>
        <v>37.024743547043002</v>
      </c>
      <c r="AB94" s="21">
        <f t="shared" ref="AB94:AQ95" si="15">AA94*0.95</f>
        <v>35.173506369690848</v>
      </c>
      <c r="AC94" s="21">
        <f t="shared" si="15"/>
        <v>33.414831051206306</v>
      </c>
      <c r="AD94" s="21">
        <f t="shared" si="15"/>
        <v>31.744089498645991</v>
      </c>
      <c r="AE94" s="21">
        <f t="shared" si="15"/>
        <v>30.156885023713691</v>
      </c>
      <c r="AF94" s="21">
        <f t="shared" si="15"/>
        <v>28.649040772528007</v>
      </c>
      <c r="AG94" s="21">
        <f t="shared" si="15"/>
        <v>27.216588733901606</v>
      </c>
      <c r="AH94" s="21">
        <f t="shared" si="15"/>
        <v>25.855759297206525</v>
      </c>
      <c r="AI94" s="21">
        <f t="shared" si="15"/>
        <v>24.562971332346198</v>
      </c>
      <c r="AJ94" s="21">
        <f t="shared" si="15"/>
        <v>23.334822765728887</v>
      </c>
      <c r="AK94" s="21">
        <f t="shared" si="15"/>
        <v>22.168081627442444</v>
      </c>
      <c r="AL94" s="21">
        <f t="shared" si="15"/>
        <v>21.059677546070322</v>
      </c>
      <c r="AM94" s="21">
        <f t="shared" si="15"/>
        <v>20.006693668766804</v>
      </c>
      <c r="AN94" s="21">
        <f t="shared" si="15"/>
        <v>19.006358985328461</v>
      </c>
      <c r="AO94" s="21">
        <f t="shared" si="15"/>
        <v>18.056041036062037</v>
      </c>
      <c r="AP94" s="21">
        <f t="shared" si="15"/>
        <v>17.153238984258934</v>
      </c>
      <c r="AQ94" s="21">
        <f t="shared" si="15"/>
        <v>16.295577035045987</v>
      </c>
      <c r="AR94" s="21">
        <f t="shared" ref="AR94:BE95" si="16">AQ94*0.95</f>
        <v>15.480798183293688</v>
      </c>
      <c r="AS94" s="21">
        <f t="shared" si="16"/>
        <v>14.706758274129003</v>
      </c>
      <c r="AT94" s="21">
        <f t="shared" si="16"/>
        <v>13.971420360422552</v>
      </c>
      <c r="AU94" s="21">
        <f t="shared" si="16"/>
        <v>13.272849342401424</v>
      </c>
      <c r="AV94" s="21">
        <f t="shared" si="16"/>
        <v>12.609206875281352</v>
      </c>
      <c r="AW94" s="21">
        <f t="shared" si="16"/>
        <v>11.978746531517283</v>
      </c>
      <c r="AX94" s="21">
        <f t="shared" si="16"/>
        <v>11.379809204941418</v>
      </c>
      <c r="AY94" s="21">
        <f t="shared" si="16"/>
        <v>10.810818744694346</v>
      </c>
      <c r="AZ94" s="21">
        <f t="shared" si="16"/>
        <v>10.270277807459628</v>
      </c>
      <c r="BA94" s="21">
        <f t="shared" si="16"/>
        <v>9.756763917086646</v>
      </c>
      <c r="BB94" s="21">
        <f t="shared" si="16"/>
        <v>9.2689257212323142</v>
      </c>
      <c r="BC94" s="21">
        <f t="shared" si="16"/>
        <v>8.8054794351706978</v>
      </c>
      <c r="BD94" s="21">
        <f t="shared" si="16"/>
        <v>8.3652054634121633</v>
      </c>
      <c r="BE94" s="21">
        <f t="shared" si="16"/>
        <v>7.9469451902415544</v>
      </c>
      <c r="BF94" s="21"/>
      <c r="BG94" s="21"/>
      <c r="BH94" s="21"/>
      <c r="BI94" s="21"/>
      <c r="BJ94" s="21"/>
      <c r="BK94" s="21"/>
      <c r="BL94" s="21"/>
    </row>
    <row r="95" spans="1:64">
      <c r="A95" s="359"/>
      <c r="B95" s="1" t="s">
        <v>420</v>
      </c>
      <c r="D95" s="1" t="s">
        <v>237</v>
      </c>
      <c r="E95" s="21"/>
      <c r="F95" s="21">
        <f>+'Workings 2'!C50</f>
        <v>1641.2084116335445</v>
      </c>
      <c r="G95" s="21">
        <f>+'Workings 2'!D50</f>
        <v>3267.078426896679</v>
      </c>
      <c r="H95" s="21">
        <f>+'Workings 2'!E50</f>
        <v>4908.2868385302227</v>
      </c>
      <c r="I95" s="21">
        <f>+'Workings 2'!F50</f>
        <v>6534.156853793359</v>
      </c>
      <c r="J95" s="21">
        <f>+'Workings 2'!G50</f>
        <v>8160.0268690564953</v>
      </c>
      <c r="K95" s="21">
        <f>J95*0.95</f>
        <v>7752.0255256036698</v>
      </c>
      <c r="L95" s="21">
        <f t="shared" si="14"/>
        <v>7364.424249323486</v>
      </c>
      <c r="M95" s="21">
        <f t="shared" si="14"/>
        <v>6996.2030368573114</v>
      </c>
      <c r="N95" s="21">
        <f t="shared" si="14"/>
        <v>6646.3928850144457</v>
      </c>
      <c r="O95" s="21">
        <f t="shared" si="14"/>
        <v>6314.0732407637233</v>
      </c>
      <c r="P95" s="21">
        <f t="shared" si="14"/>
        <v>5998.3695787255365</v>
      </c>
      <c r="Q95" s="21">
        <f t="shared" si="14"/>
        <v>5698.4510997892594</v>
      </c>
      <c r="R95" s="21">
        <f t="shared" si="14"/>
        <v>5413.5285447997958</v>
      </c>
      <c r="S95" s="21">
        <f t="shared" si="14"/>
        <v>5142.8521175598062</v>
      </c>
      <c r="T95" s="21">
        <f t="shared" si="14"/>
        <v>4885.7095116818155</v>
      </c>
      <c r="U95" s="21">
        <f t="shared" si="14"/>
        <v>4641.4240360977246</v>
      </c>
      <c r="V95" s="21">
        <f t="shared" si="14"/>
        <v>4409.3528342928385</v>
      </c>
      <c r="W95" s="21">
        <f t="shared" si="14"/>
        <v>4188.8851925781964</v>
      </c>
      <c r="X95" s="21">
        <f t="shared" si="14"/>
        <v>3979.4409329492864</v>
      </c>
      <c r="Y95" s="21">
        <f t="shared" si="14"/>
        <v>3780.4688863018218</v>
      </c>
      <c r="Z95" s="21">
        <f t="shared" si="14"/>
        <v>3591.4454419867307</v>
      </c>
      <c r="AA95" s="21">
        <f t="shared" si="14"/>
        <v>3411.8731698873939</v>
      </c>
      <c r="AB95" s="21">
        <f t="shared" si="15"/>
        <v>3241.2795113930242</v>
      </c>
      <c r="AC95" s="21">
        <f t="shared" si="15"/>
        <v>3079.2155358233726</v>
      </c>
      <c r="AD95" s="21">
        <f t="shared" si="15"/>
        <v>2925.2547590322038</v>
      </c>
      <c r="AE95" s="21">
        <f t="shared" si="15"/>
        <v>2778.9920210805935</v>
      </c>
      <c r="AF95" s="21">
        <f t="shared" si="15"/>
        <v>2640.0424200265638</v>
      </c>
      <c r="AG95" s="21">
        <f t="shared" si="15"/>
        <v>2508.0402990252355</v>
      </c>
      <c r="AH95" s="21">
        <f t="shared" si="15"/>
        <v>2382.6382840739739</v>
      </c>
      <c r="AI95" s="21">
        <f t="shared" si="15"/>
        <v>2263.5063698702752</v>
      </c>
      <c r="AJ95" s="21">
        <f t="shared" si="15"/>
        <v>2150.3310513767615</v>
      </c>
      <c r="AK95" s="21">
        <f t="shared" si="15"/>
        <v>2042.8144988079232</v>
      </c>
      <c r="AL95" s="21">
        <f t="shared" si="15"/>
        <v>1940.673773867527</v>
      </c>
      <c r="AM95" s="21">
        <f t="shared" si="15"/>
        <v>1843.6400851741505</v>
      </c>
      <c r="AN95" s="21">
        <f t="shared" si="15"/>
        <v>1751.4580809154429</v>
      </c>
      <c r="AO95" s="21">
        <f t="shared" si="15"/>
        <v>1663.8851768696707</v>
      </c>
      <c r="AP95" s="21">
        <f t="shared" si="15"/>
        <v>1580.6909180261871</v>
      </c>
      <c r="AQ95" s="21">
        <f t="shared" si="15"/>
        <v>1501.6563721248776</v>
      </c>
      <c r="AR95" s="21">
        <f t="shared" si="16"/>
        <v>1426.5735535186336</v>
      </c>
      <c r="AS95" s="21">
        <f t="shared" si="16"/>
        <v>1355.244875842702</v>
      </c>
      <c r="AT95" s="21">
        <f t="shared" si="16"/>
        <v>1287.4826320505667</v>
      </c>
      <c r="AU95" s="21">
        <f t="shared" si="16"/>
        <v>1223.1085004480383</v>
      </c>
      <c r="AV95" s="21">
        <f t="shared" si="16"/>
        <v>1161.9530754256364</v>
      </c>
      <c r="AW95" s="21">
        <f t="shared" si="16"/>
        <v>1103.8554216543546</v>
      </c>
      <c r="AX95" s="21">
        <f t="shared" si="16"/>
        <v>1048.6626505716367</v>
      </c>
      <c r="AY95" s="21">
        <f t="shared" si="16"/>
        <v>996.2295180430549</v>
      </c>
      <c r="AZ95" s="21">
        <f t="shared" si="16"/>
        <v>946.41804214090212</v>
      </c>
      <c r="BA95" s="21">
        <f t="shared" si="16"/>
        <v>899.09714003385693</v>
      </c>
      <c r="BB95" s="21">
        <f t="shared" si="16"/>
        <v>854.14228303216407</v>
      </c>
      <c r="BC95" s="21">
        <f t="shared" si="16"/>
        <v>811.43516888055581</v>
      </c>
      <c r="BD95" s="21">
        <f t="shared" si="16"/>
        <v>770.86341043652794</v>
      </c>
      <c r="BE95" s="21">
        <f t="shared" si="16"/>
        <v>732.32023991470146</v>
      </c>
      <c r="BF95" s="21"/>
      <c r="BG95" s="21"/>
      <c r="BH95" s="21"/>
      <c r="BI95" s="21"/>
      <c r="BJ95" s="21"/>
      <c r="BK95" s="21"/>
      <c r="BL95" s="21"/>
    </row>
    <row r="96" spans="1:64" ht="17">
      <c r="A96" s="359"/>
      <c r="B96" s="1" t="s">
        <v>421</v>
      </c>
      <c r="D96" s="1" t="s">
        <v>233</v>
      </c>
      <c r="E96" s="20">
        <f>+'Workings 2'!C52</f>
        <v>-535</v>
      </c>
      <c r="F96" s="20">
        <f>+'Workings 2'!D52+'Workings 2'!C58</f>
        <v>1880.911234900002</v>
      </c>
      <c r="G96" s="20">
        <f>+'Workings 2'!E52+'Workings 2'!D58</f>
        <v>4087.7760087500046</v>
      </c>
      <c r="H96" s="20">
        <f>+'Workings 2'!F52+'Workings 2'!E58</f>
        <v>6149.8293760000061</v>
      </c>
      <c r="I96" s="20">
        <f>+'Workings 2'!G52+'Workings 2'!F58</f>
        <v>8009.4936961000076</v>
      </c>
      <c r="J96" s="20">
        <f>'Workings 2'!G58</f>
        <v>10223.47214280001</v>
      </c>
      <c r="K96" s="20">
        <f>'Workings 2'!H58</f>
        <v>9782.6000454000095</v>
      </c>
      <c r="L96" s="20">
        <f>'Workings 2'!I58</f>
        <v>9341.7279480000088</v>
      </c>
      <c r="M96" s="20">
        <f>'Workings 2'!J58</f>
        <v>8900.8558506000099</v>
      </c>
      <c r="N96" s="20">
        <f>'Workings 2'!K58</f>
        <v>8459.9837532000111</v>
      </c>
      <c r="O96" s="20">
        <f>'Workings 2'!L58</f>
        <v>8019.1116558000103</v>
      </c>
      <c r="P96" s="20">
        <f>'Workings 2'!M58</f>
        <v>7578.2395584000096</v>
      </c>
      <c r="Q96" s="20">
        <f>'Workings 2'!N58</f>
        <v>7137.3674610000107</v>
      </c>
      <c r="R96" s="20">
        <f>'Workings 2'!O58</f>
        <v>6696.4953636000109</v>
      </c>
      <c r="S96" s="20">
        <f>'Workings 2'!P58</f>
        <v>6255.6232662000102</v>
      </c>
      <c r="T96" s="20">
        <f>'Workings 2'!Q58</f>
        <v>5814.7511688000104</v>
      </c>
      <c r="U96" s="20">
        <f>'Workings 2'!R58</f>
        <v>5373.8790714000106</v>
      </c>
      <c r="V96" s="20">
        <f>'Workings 2'!S58</f>
        <v>4933.0069740000108</v>
      </c>
      <c r="W96" s="20">
        <f>'Workings 2'!T58</f>
        <v>4492.134876600011</v>
      </c>
      <c r="X96" s="20">
        <f>'Workings 2'!U58</f>
        <v>4051.2627792000112</v>
      </c>
      <c r="Y96" s="20">
        <f>'Workings 2'!V58</f>
        <v>3610.3906818000114</v>
      </c>
      <c r="Z96" s="20">
        <f>'Workings 2'!W58</f>
        <v>3169.5185844000112</v>
      </c>
      <c r="AA96" s="20">
        <f>'Workings 2'!X58</f>
        <v>2728.6464870000109</v>
      </c>
      <c r="AB96" s="20">
        <f>'Workings 2'!Y58</f>
        <v>2287.7743896000106</v>
      </c>
      <c r="AC96" s="20">
        <f>'Workings 2'!Z58</f>
        <v>1846.9022922000104</v>
      </c>
      <c r="AD96" s="20">
        <f>'Workings 2'!AA58</f>
        <v>1406.0301948000101</v>
      </c>
      <c r="AE96" s="20">
        <f>'Workings 2'!AB58</f>
        <v>965.15809740000986</v>
      </c>
      <c r="AF96" s="20">
        <f>'Workings 2'!AC58</f>
        <v>524.2860000000004</v>
      </c>
      <c r="AG96" s="20">
        <f>'Workings 2'!AD58</f>
        <v>524.2860000000004</v>
      </c>
      <c r="AH96" s="20">
        <f>'Workings 2'!AE58</f>
        <v>524.2860000000004</v>
      </c>
      <c r="AI96" s="20">
        <f>'Workings 2'!AF58</f>
        <v>524.2860000000004</v>
      </c>
      <c r="AJ96" s="20">
        <f>'Workings 2'!AG58</f>
        <v>524.2860000000004</v>
      </c>
      <c r="AK96" s="20">
        <f>'Workings 2'!AH58</f>
        <v>524.2860000000004</v>
      </c>
      <c r="AL96" s="20">
        <f>'Workings 2'!AI58</f>
        <v>524.2860000000004</v>
      </c>
      <c r="AM96" s="20">
        <f>'Workings 2'!AJ58</f>
        <v>524.2860000000004</v>
      </c>
      <c r="AN96" s="20">
        <f>'Workings 2'!AK58</f>
        <v>524.2860000000004</v>
      </c>
      <c r="AO96" s="20">
        <f>'Workings 2'!AL58</f>
        <v>524.2860000000004</v>
      </c>
      <c r="AP96" s="20">
        <f>'Workings 2'!AM58</f>
        <v>524.2860000000004</v>
      </c>
      <c r="AQ96" s="20">
        <f>'Workings 2'!AN58</f>
        <v>524.2860000000004</v>
      </c>
      <c r="AR96" s="20">
        <f>'Workings 2'!AO58</f>
        <v>524.2860000000004</v>
      </c>
      <c r="AS96" s="20">
        <f>'Workings 2'!AP58</f>
        <v>524.2860000000004</v>
      </c>
      <c r="AT96" s="20">
        <f>'Workings 2'!AQ58</f>
        <v>524.2860000000004</v>
      </c>
      <c r="AU96" s="20">
        <f>'Workings 2'!AR58</f>
        <v>524.2860000000004</v>
      </c>
      <c r="AV96" s="20">
        <f>'Workings 2'!AS58</f>
        <v>524.2860000000004</v>
      </c>
      <c r="AW96" s="20">
        <f>'Workings 2'!AT58</f>
        <v>524.2860000000004</v>
      </c>
      <c r="AX96" s="20">
        <f>'Workings 2'!AU58</f>
        <v>524.2860000000004</v>
      </c>
      <c r="AY96" s="20">
        <f>'Workings 2'!AV58</f>
        <v>524.2860000000004</v>
      </c>
      <c r="AZ96" s="20">
        <f>'Workings 2'!AW58</f>
        <v>524.2860000000004</v>
      </c>
      <c r="BA96" s="20">
        <f>'Workings 2'!AX58</f>
        <v>524.2860000000004</v>
      </c>
      <c r="BB96" s="20">
        <f>BA96</f>
        <v>524.2860000000004</v>
      </c>
      <c r="BC96" s="20">
        <f t="shared" ref="BC96:BE96" si="17">BB96</f>
        <v>524.2860000000004</v>
      </c>
      <c r="BD96" s="20">
        <f t="shared" si="17"/>
        <v>524.2860000000004</v>
      </c>
      <c r="BE96" s="20">
        <f t="shared" si="17"/>
        <v>524.2860000000004</v>
      </c>
      <c r="BF96" s="20"/>
      <c r="BG96" s="20"/>
      <c r="BH96" s="20"/>
      <c r="BI96" s="20"/>
      <c r="BJ96" s="20"/>
      <c r="BK96" s="20"/>
      <c r="BL96" s="20"/>
    </row>
    <row r="97" spans="1:64" ht="17">
      <c r="A97" s="359"/>
      <c r="B97" s="1" t="s">
        <v>422</v>
      </c>
      <c r="D97" s="1" t="s">
        <v>240</v>
      </c>
      <c r="E97" s="19"/>
      <c r="F97" s="19">
        <f>+'Workings 2'!C55</f>
        <v>4.3687260521843692E-5</v>
      </c>
      <c r="G97" s="19">
        <f>+'Workings 2'!D55</f>
        <v>8.6729374153756144E-5</v>
      </c>
      <c r="H97" s="19">
        <f>+'Workings 2'!E55</f>
        <v>1.3006180443621252E-4</v>
      </c>
      <c r="I97" s="19">
        <f>+'Workings 2'!F55</f>
        <v>1.73007145851277E-4</v>
      </c>
      <c r="J97" s="19">
        <f>+'Workings 2'!G55</f>
        <v>2.1595248726634145E-4</v>
      </c>
      <c r="K97" s="19">
        <f t="shared" ref="K97:Z99" si="18">J97*0.95</f>
        <v>2.0515486290302435E-4</v>
      </c>
      <c r="L97" s="19">
        <f t="shared" si="18"/>
        <v>1.9489711975787313E-4</v>
      </c>
      <c r="M97" s="19">
        <f t="shared" si="18"/>
        <v>1.8515226376997947E-4</v>
      </c>
      <c r="N97" s="19">
        <f t="shared" si="18"/>
        <v>1.7589465058148049E-4</v>
      </c>
      <c r="O97" s="19">
        <f t="shared" si="18"/>
        <v>1.6709991805240646E-4</v>
      </c>
      <c r="P97" s="19">
        <f t="shared" si="18"/>
        <v>1.5874492214978613E-4</v>
      </c>
      <c r="Q97" s="19">
        <f t="shared" si="18"/>
        <v>1.5080767604229683E-4</v>
      </c>
      <c r="R97" s="19">
        <f t="shared" si="18"/>
        <v>1.4326729224018199E-4</v>
      </c>
      <c r="S97" s="19">
        <f t="shared" si="18"/>
        <v>1.3610392762817289E-4</v>
      </c>
      <c r="T97" s="19">
        <f t="shared" si="18"/>
        <v>1.2929873124676425E-4</v>
      </c>
      <c r="U97" s="19">
        <f t="shared" si="18"/>
        <v>1.2283379468442605E-4</v>
      </c>
      <c r="V97" s="19">
        <f t="shared" si="18"/>
        <v>1.1669210495020474E-4</v>
      </c>
      <c r="W97" s="19">
        <f t="shared" si="18"/>
        <v>1.1085749970269449E-4</v>
      </c>
      <c r="X97" s="19">
        <f t="shared" si="18"/>
        <v>1.0531462471755976E-4</v>
      </c>
      <c r="Y97" s="19">
        <f t="shared" si="18"/>
        <v>1.0004889348168176E-4</v>
      </c>
      <c r="Z97" s="19">
        <f t="shared" si="18"/>
        <v>9.5046448807597665E-5</v>
      </c>
      <c r="AA97" s="19">
        <f t="shared" ref="AA97:AP99" si="19">Z97*0.95</f>
        <v>9.0294126367217783E-5</v>
      </c>
      <c r="AB97" s="19">
        <f t="shared" si="19"/>
        <v>8.5779420048856896E-5</v>
      </c>
      <c r="AC97" s="19">
        <f t="shared" si="19"/>
        <v>8.1490449046414047E-5</v>
      </c>
      <c r="AD97" s="19">
        <f t="shared" si="19"/>
        <v>7.741592659409334E-5</v>
      </c>
      <c r="AE97" s="19">
        <f t="shared" si="19"/>
        <v>7.3545130264388673E-5</v>
      </c>
      <c r="AF97" s="19">
        <f t="shared" si="19"/>
        <v>6.9867873751169236E-5</v>
      </c>
      <c r="AG97" s="19">
        <f t="shared" si="19"/>
        <v>6.637448006361077E-5</v>
      </c>
      <c r="AH97" s="19">
        <f t="shared" si="19"/>
        <v>6.3055756060430231E-5</v>
      </c>
      <c r="AI97" s="19">
        <f t="shared" si="19"/>
        <v>5.9902968257408716E-5</v>
      </c>
      <c r="AJ97" s="19">
        <f t="shared" si="19"/>
        <v>5.6907819844538275E-5</v>
      </c>
      <c r="AK97" s="19">
        <f t="shared" si="19"/>
        <v>5.4062428852311361E-5</v>
      </c>
      <c r="AL97" s="19">
        <f t="shared" si="19"/>
        <v>5.135930740969579E-5</v>
      </c>
      <c r="AM97" s="19">
        <f t="shared" si="19"/>
        <v>4.8791342039211001E-5</v>
      </c>
      <c r="AN97" s="19">
        <f t="shared" si="19"/>
        <v>4.6351774937250448E-5</v>
      </c>
      <c r="AO97" s="19">
        <f t="shared" si="19"/>
        <v>4.4034186190387922E-5</v>
      </c>
      <c r="AP97" s="19">
        <f t="shared" si="19"/>
        <v>4.1832476880868523E-5</v>
      </c>
      <c r="AQ97" s="19">
        <f t="shared" ref="AQ97:BE99" si="20">AP97*0.95</f>
        <v>3.9740853036825092E-5</v>
      </c>
      <c r="AR97" s="19">
        <f t="shared" si="20"/>
        <v>3.7753810384983839E-5</v>
      </c>
      <c r="AS97" s="19">
        <f t="shared" si="20"/>
        <v>3.5866119865734646E-5</v>
      </c>
      <c r="AT97" s="19">
        <f t="shared" si="20"/>
        <v>3.4072813872447912E-5</v>
      </c>
      <c r="AU97" s="19">
        <f t="shared" si="20"/>
        <v>3.2369173178825516E-5</v>
      </c>
      <c r="AV97" s="19">
        <f t="shared" si="20"/>
        <v>3.0750714519884241E-5</v>
      </c>
      <c r="AW97" s="19">
        <f t="shared" si="20"/>
        <v>2.9213178793890026E-5</v>
      </c>
      <c r="AX97" s="19">
        <f t="shared" si="20"/>
        <v>2.7752519854195523E-5</v>
      </c>
      <c r="AY97" s="19">
        <f t="shared" si="20"/>
        <v>2.6364893861485745E-5</v>
      </c>
      <c r="AZ97" s="19">
        <f t="shared" si="20"/>
        <v>2.5046649168411457E-5</v>
      </c>
      <c r="BA97" s="19">
        <f t="shared" si="20"/>
        <v>2.3794316709990884E-5</v>
      </c>
      <c r="BB97" s="19">
        <f t="shared" si="20"/>
        <v>2.260460087449134E-5</v>
      </c>
      <c r="BC97" s="19">
        <f t="shared" si="20"/>
        <v>2.1474370830766771E-5</v>
      </c>
      <c r="BD97" s="19">
        <f t="shared" si="20"/>
        <v>2.0400652289228431E-5</v>
      </c>
      <c r="BE97" s="19">
        <f t="shared" si="20"/>
        <v>1.9380619674767009E-5</v>
      </c>
      <c r="BF97" s="19"/>
      <c r="BG97" s="19"/>
      <c r="BH97" s="19"/>
      <c r="BI97" s="19"/>
      <c r="BJ97" s="19"/>
      <c r="BK97" s="19"/>
      <c r="BL97" s="19"/>
    </row>
    <row r="98" spans="1:64" ht="17">
      <c r="A98" s="359"/>
      <c r="B98" s="1" t="s">
        <v>423</v>
      </c>
      <c r="D98" s="1" t="s">
        <v>240</v>
      </c>
      <c r="E98" s="19"/>
      <c r="F98" s="19">
        <f>+'Workings 2'!C56</f>
        <v>0</v>
      </c>
      <c r="G98" s="19">
        <f>+'Workings 2'!D56</f>
        <v>0</v>
      </c>
      <c r="H98" s="19">
        <f>+'Workings 2'!E56</f>
        <v>0</v>
      </c>
      <c r="I98" s="19">
        <f>+'Workings 2'!F56</f>
        <v>0</v>
      </c>
      <c r="J98" s="19">
        <f>+'Workings 2'!G56</f>
        <v>0</v>
      </c>
      <c r="K98" s="19">
        <f t="shared" si="18"/>
        <v>0</v>
      </c>
      <c r="L98" s="19">
        <f t="shared" si="18"/>
        <v>0</v>
      </c>
      <c r="M98" s="19">
        <f t="shared" si="18"/>
        <v>0</v>
      </c>
      <c r="N98" s="19">
        <f t="shared" si="18"/>
        <v>0</v>
      </c>
      <c r="O98" s="19">
        <f t="shared" si="18"/>
        <v>0</v>
      </c>
      <c r="P98" s="19">
        <f t="shared" si="18"/>
        <v>0</v>
      </c>
      <c r="Q98" s="19">
        <f t="shared" si="18"/>
        <v>0</v>
      </c>
      <c r="R98" s="19">
        <f t="shared" si="18"/>
        <v>0</v>
      </c>
      <c r="S98" s="19">
        <f t="shared" si="18"/>
        <v>0</v>
      </c>
      <c r="T98" s="19">
        <f t="shared" si="18"/>
        <v>0</v>
      </c>
      <c r="U98" s="19">
        <f t="shared" si="18"/>
        <v>0</v>
      </c>
      <c r="V98" s="19">
        <f t="shared" si="18"/>
        <v>0</v>
      </c>
      <c r="W98" s="19">
        <f t="shared" si="18"/>
        <v>0</v>
      </c>
      <c r="X98" s="19">
        <f t="shared" si="18"/>
        <v>0</v>
      </c>
      <c r="Y98" s="19">
        <f t="shared" si="18"/>
        <v>0</v>
      </c>
      <c r="Z98" s="19">
        <f t="shared" si="18"/>
        <v>0</v>
      </c>
      <c r="AA98" s="19">
        <f t="shared" si="19"/>
        <v>0</v>
      </c>
      <c r="AB98" s="19">
        <f t="shared" si="19"/>
        <v>0</v>
      </c>
      <c r="AC98" s="19">
        <f t="shared" si="19"/>
        <v>0</v>
      </c>
      <c r="AD98" s="19">
        <f t="shared" si="19"/>
        <v>0</v>
      </c>
      <c r="AE98" s="19">
        <f t="shared" si="19"/>
        <v>0</v>
      </c>
      <c r="AF98" s="19">
        <f t="shared" si="19"/>
        <v>0</v>
      </c>
      <c r="AG98" s="19">
        <f t="shared" si="19"/>
        <v>0</v>
      </c>
      <c r="AH98" s="19">
        <f t="shared" si="19"/>
        <v>0</v>
      </c>
      <c r="AI98" s="19">
        <f t="shared" si="19"/>
        <v>0</v>
      </c>
      <c r="AJ98" s="19">
        <f t="shared" si="19"/>
        <v>0</v>
      </c>
      <c r="AK98" s="19">
        <f t="shared" si="19"/>
        <v>0</v>
      </c>
      <c r="AL98" s="19">
        <f t="shared" si="19"/>
        <v>0</v>
      </c>
      <c r="AM98" s="19">
        <f t="shared" si="19"/>
        <v>0</v>
      </c>
      <c r="AN98" s="19">
        <f t="shared" si="19"/>
        <v>0</v>
      </c>
      <c r="AO98" s="19">
        <f t="shared" si="19"/>
        <v>0</v>
      </c>
      <c r="AP98" s="19">
        <f t="shared" si="19"/>
        <v>0</v>
      </c>
      <c r="AQ98" s="19">
        <f t="shared" si="20"/>
        <v>0</v>
      </c>
      <c r="AR98" s="19">
        <f t="shared" si="20"/>
        <v>0</v>
      </c>
      <c r="AS98" s="19">
        <f t="shared" si="20"/>
        <v>0</v>
      </c>
      <c r="AT98" s="19">
        <f t="shared" si="20"/>
        <v>0</v>
      </c>
      <c r="AU98" s="19">
        <f t="shared" si="20"/>
        <v>0</v>
      </c>
      <c r="AV98" s="19">
        <f t="shared" si="20"/>
        <v>0</v>
      </c>
      <c r="AW98" s="19">
        <f t="shared" si="20"/>
        <v>0</v>
      </c>
      <c r="AX98" s="19">
        <f t="shared" si="20"/>
        <v>0</v>
      </c>
      <c r="AY98" s="19">
        <f t="shared" si="20"/>
        <v>0</v>
      </c>
      <c r="AZ98" s="19">
        <f t="shared" si="20"/>
        <v>0</v>
      </c>
      <c r="BA98" s="19">
        <f t="shared" si="20"/>
        <v>0</v>
      </c>
      <c r="BB98" s="19">
        <f t="shared" si="20"/>
        <v>0</v>
      </c>
      <c r="BC98" s="19">
        <f t="shared" si="20"/>
        <v>0</v>
      </c>
      <c r="BD98" s="19">
        <f t="shared" si="20"/>
        <v>0</v>
      </c>
      <c r="BE98" s="19">
        <f t="shared" si="20"/>
        <v>0</v>
      </c>
      <c r="BF98" s="19"/>
      <c r="BG98" s="19"/>
      <c r="BH98" s="19"/>
      <c r="BI98" s="19"/>
      <c r="BJ98" s="19"/>
      <c r="BK98" s="19"/>
      <c r="BL98" s="19"/>
    </row>
    <row r="99" spans="1:64">
      <c r="A99" s="359"/>
      <c r="B99" s="1" t="s">
        <v>424</v>
      </c>
      <c r="D99" s="1" t="s">
        <v>243</v>
      </c>
      <c r="E99" s="39"/>
      <c r="F99" s="39">
        <f>+'Workings 2'!C54</f>
        <v>31.063881608205861</v>
      </c>
      <c r="G99" s="39">
        <f>+'Workings 2'!D54</f>
        <v>61.837446565867737</v>
      </c>
      <c r="H99" s="39">
        <f>+'Workings 2'!E54</f>
        <v>92.901328174073598</v>
      </c>
      <c r="I99" s="39">
        <f>+'Workings 2'!F54</f>
        <v>123.67489313173547</v>
      </c>
      <c r="J99" s="39">
        <f>+'Workings 2'!G54</f>
        <v>154.44845808939738</v>
      </c>
      <c r="K99" s="39">
        <f t="shared" si="18"/>
        <v>146.7260351849275</v>
      </c>
      <c r="L99" s="39">
        <f t="shared" si="18"/>
        <v>139.38973342568113</v>
      </c>
      <c r="M99" s="39">
        <f t="shared" si="18"/>
        <v>132.42024675439706</v>
      </c>
      <c r="N99" s="39">
        <f t="shared" si="18"/>
        <v>125.79923441667719</v>
      </c>
      <c r="O99" s="39">
        <f t="shared" si="18"/>
        <v>119.50927269584334</v>
      </c>
      <c r="P99" s="39">
        <f t="shared" si="18"/>
        <v>113.53380906105116</v>
      </c>
      <c r="Q99" s="39">
        <f t="shared" si="18"/>
        <v>107.8571186079986</v>
      </c>
      <c r="R99" s="39">
        <f t="shared" si="18"/>
        <v>102.46426267759867</v>
      </c>
      <c r="S99" s="39">
        <f t="shared" si="18"/>
        <v>97.341049543718725</v>
      </c>
      <c r="T99" s="39">
        <f t="shared" si="18"/>
        <v>92.473997066532789</v>
      </c>
      <c r="U99" s="39">
        <f t="shared" si="18"/>
        <v>87.850297213206147</v>
      </c>
      <c r="V99" s="39">
        <f t="shared" si="18"/>
        <v>83.457782352545834</v>
      </c>
      <c r="W99" s="39">
        <f t="shared" si="18"/>
        <v>79.284893234918542</v>
      </c>
      <c r="X99" s="39">
        <f t="shared" si="18"/>
        <v>75.320648573172605</v>
      </c>
      <c r="Y99" s="39">
        <f t="shared" si="18"/>
        <v>71.554616144513972</v>
      </c>
      <c r="Z99" s="39">
        <f t="shared" si="18"/>
        <v>67.976885337288266</v>
      </c>
      <c r="AA99" s="39">
        <f t="shared" si="19"/>
        <v>64.578041070423851</v>
      </c>
      <c r="AB99" s="39">
        <f t="shared" si="19"/>
        <v>61.349139016902654</v>
      </c>
      <c r="AC99" s="39">
        <f t="shared" si="19"/>
        <v>58.28168206605752</v>
      </c>
      <c r="AD99" s="39">
        <f t="shared" si="19"/>
        <v>55.367597962754644</v>
      </c>
      <c r="AE99" s="39">
        <f t="shared" si="19"/>
        <v>52.599218064616906</v>
      </c>
      <c r="AF99" s="39">
        <f t="shared" si="19"/>
        <v>49.969257161386061</v>
      </c>
      <c r="AG99" s="39">
        <f t="shared" si="19"/>
        <v>47.470794303316758</v>
      </c>
      <c r="AH99" s="39">
        <f t="shared" si="19"/>
        <v>45.097254588150918</v>
      </c>
      <c r="AI99" s="39">
        <f t="shared" si="19"/>
        <v>42.842391858743369</v>
      </c>
      <c r="AJ99" s="39">
        <f t="shared" si="19"/>
        <v>40.700272265806198</v>
      </c>
      <c r="AK99" s="39">
        <f t="shared" si="19"/>
        <v>38.665258652515888</v>
      </c>
      <c r="AL99" s="39">
        <f t="shared" si="19"/>
        <v>36.731995719890094</v>
      </c>
      <c r="AM99" s="39">
        <f t="shared" si="19"/>
        <v>34.895395933895585</v>
      </c>
      <c r="AN99" s="39">
        <f t="shared" si="19"/>
        <v>33.150626137200803</v>
      </c>
      <c r="AO99" s="39">
        <f t="shared" si="19"/>
        <v>31.493094830340763</v>
      </c>
      <c r="AP99" s="39">
        <f t="shared" si="19"/>
        <v>29.918440088823722</v>
      </c>
      <c r="AQ99" s="39">
        <f t="shared" si="20"/>
        <v>28.422518084382535</v>
      </c>
      <c r="AR99" s="39">
        <f t="shared" si="20"/>
        <v>27.001392180163407</v>
      </c>
      <c r="AS99" s="39">
        <f t="shared" si="20"/>
        <v>25.651322571155234</v>
      </c>
      <c r="AT99" s="39">
        <f t="shared" si="20"/>
        <v>24.368756442597469</v>
      </c>
      <c r="AU99" s="39">
        <f t="shared" si="20"/>
        <v>23.150318620467594</v>
      </c>
      <c r="AV99" s="39">
        <f t="shared" si="20"/>
        <v>21.992802689444215</v>
      </c>
      <c r="AW99" s="39">
        <f t="shared" si="20"/>
        <v>20.893162554972005</v>
      </c>
      <c r="AX99" s="39">
        <f t="shared" si="20"/>
        <v>19.848504427223403</v>
      </c>
      <c r="AY99" s="39">
        <f t="shared" si="20"/>
        <v>18.856079205862233</v>
      </c>
      <c r="AZ99" s="39">
        <f t="shared" si="20"/>
        <v>17.913275245569121</v>
      </c>
      <c r="BA99" s="39">
        <f t="shared" si="20"/>
        <v>17.017611483290665</v>
      </c>
      <c r="BB99" s="39">
        <f t="shared" si="20"/>
        <v>16.16673090912613</v>
      </c>
      <c r="BC99" s="39">
        <f t="shared" si="20"/>
        <v>15.358394363669824</v>
      </c>
      <c r="BD99" s="39">
        <f t="shared" si="20"/>
        <v>14.590474645486331</v>
      </c>
      <c r="BE99" s="39">
        <f t="shared" si="20"/>
        <v>13.860950913212013</v>
      </c>
      <c r="BF99" s="39"/>
      <c r="BG99" s="39"/>
      <c r="BH99" s="39"/>
      <c r="BI99" s="39"/>
      <c r="BJ99" s="39"/>
      <c r="BK99" s="39"/>
      <c r="BL99" s="39"/>
    </row>
    <row r="100" spans="1:64" ht="16.5" thickBot="1">
      <c r="C100" s="9"/>
      <c r="AG100" s="1"/>
      <c r="AL100" s="1"/>
      <c r="AQ100" s="1"/>
      <c r="AV100" s="1"/>
      <c r="AZ100" s="1"/>
      <c r="BE100" s="1"/>
      <c r="BJ100" s="1"/>
    </row>
    <row r="101" spans="1:64" ht="16.5" thickTop="1">
      <c r="A101" s="136"/>
      <c r="B101" s="134" t="s">
        <v>244</v>
      </c>
      <c r="C101" s="134"/>
      <c r="D101" s="134" t="s">
        <v>213</v>
      </c>
      <c r="E101" s="135">
        <f>+'Workings 2'!C63/10^6</f>
        <v>2.0483730000000002</v>
      </c>
      <c r="F101" s="135">
        <f>+'Workings 2'!D63/10^6</f>
        <v>2.005557</v>
      </c>
      <c r="G101" s="135">
        <f>+'Workings 2'!E63/10^6</f>
        <v>2.0127510000000002</v>
      </c>
      <c r="H101" s="135">
        <f>+'Workings 2'!F63/10^6</f>
        <v>2.0020069999999999</v>
      </c>
      <c r="I101" s="135">
        <f>+'Workings 2'!G63/10^6</f>
        <v>2.0175459999999998</v>
      </c>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76"/>
      <c r="AW101" s="135"/>
      <c r="AX101" s="135"/>
      <c r="AY101" s="135"/>
      <c r="AZ101" s="176"/>
      <c r="BA101" s="135"/>
      <c r="BB101" s="135"/>
      <c r="BC101" s="135"/>
      <c r="BD101" s="135"/>
      <c r="BE101" s="176"/>
      <c r="BF101" s="135"/>
      <c r="BG101" s="135"/>
      <c r="BH101" s="135"/>
      <c r="BI101" s="135"/>
      <c r="BJ101" s="176"/>
      <c r="BK101" s="135"/>
      <c r="BL101" s="135"/>
    </row>
    <row r="102" spans="1:64">
      <c r="C102" s="9"/>
    </row>
    <row r="103" spans="1:64">
      <c r="C103" s="9"/>
    </row>
    <row r="104" spans="1:64" ht="17">
      <c r="A104" s="42"/>
      <c r="C104" s="9"/>
    </row>
    <row r="109" spans="1:64" ht="17">
      <c r="A109" s="42">
        <v>1</v>
      </c>
      <c r="B109" s="1" t="s">
        <v>245</v>
      </c>
    </row>
    <row r="110" spans="1:64">
      <c r="B110" s="40" t="s">
        <v>246</v>
      </c>
    </row>
    <row r="111" spans="1:64">
      <c r="B111" s="1" t="s">
        <v>247</v>
      </c>
    </row>
    <row r="112" spans="1:64">
      <c r="B112" s="1" t="s">
        <v>425</v>
      </c>
    </row>
    <row r="113" spans="1:3" ht="17">
      <c r="A113" s="42">
        <v>2</v>
      </c>
      <c r="B113" s="40" t="s">
        <v>249</v>
      </c>
    </row>
    <row r="114" spans="1:3">
      <c r="C114" s="9"/>
    </row>
    <row r="179" spans="2:2">
      <c r="B179" s="318" t="s">
        <v>215</v>
      </c>
    </row>
    <row r="180" spans="2:2">
      <c r="B180" s="318" t="s">
        <v>214</v>
      </c>
    </row>
    <row r="181" spans="2:2">
      <c r="B181" s="318" t="s">
        <v>250</v>
      </c>
    </row>
    <row r="182" spans="2:2">
      <c r="B182" s="318" t="s">
        <v>251</v>
      </c>
    </row>
    <row r="183" spans="2:2">
      <c r="B183" s="318" t="s">
        <v>252</v>
      </c>
    </row>
    <row r="184" spans="2:2">
      <c r="B184" s="318" t="s">
        <v>253</v>
      </c>
    </row>
    <row r="185" spans="2:2">
      <c r="B185" s="318" t="s">
        <v>254</v>
      </c>
    </row>
    <row r="186" spans="2:2">
      <c r="B186" s="318" t="s">
        <v>255</v>
      </c>
    </row>
    <row r="187" spans="2:2">
      <c r="B187" s="318" t="s">
        <v>256</v>
      </c>
    </row>
    <row r="188" spans="2:2">
      <c r="B188" s="318" t="s">
        <v>257</v>
      </c>
    </row>
    <row r="189" spans="2:2">
      <c r="B189" s="318" t="s">
        <v>258</v>
      </c>
    </row>
    <row r="190" spans="2:2">
      <c r="B190" s="318" t="s">
        <v>259</v>
      </c>
    </row>
    <row r="191" spans="2:2">
      <c r="B191" s="318" t="s">
        <v>260</v>
      </c>
    </row>
    <row r="192" spans="2:2">
      <c r="B192" s="318" t="s">
        <v>261</v>
      </c>
    </row>
    <row r="193" spans="2:2">
      <c r="B193" s="318" t="s">
        <v>262</v>
      </c>
    </row>
    <row r="194" spans="2:2">
      <c r="B194" s="318" t="s">
        <v>263</v>
      </c>
    </row>
    <row r="195" spans="2:2">
      <c r="B195" s="318" t="s">
        <v>264</v>
      </c>
    </row>
    <row r="196" spans="2:2">
      <c r="B196" s="318" t="s">
        <v>265</v>
      </c>
    </row>
    <row r="197" spans="2:2">
      <c r="B197" s="318" t="s">
        <v>266</v>
      </c>
    </row>
    <row r="198" spans="2:2">
      <c r="B198" s="318" t="s">
        <v>267</v>
      </c>
    </row>
    <row r="199" spans="2:2">
      <c r="B199" s="318" t="s">
        <v>268</v>
      </c>
    </row>
    <row r="200" spans="2:2">
      <c r="B200" s="318" t="s">
        <v>269</v>
      </c>
    </row>
    <row r="201" spans="2:2">
      <c r="B201" s="318" t="s">
        <v>270</v>
      </c>
    </row>
    <row r="202" spans="2:2">
      <c r="B202" s="318" t="s">
        <v>271</v>
      </c>
    </row>
    <row r="203" spans="2:2">
      <c r="B203" s="318" t="s">
        <v>272</v>
      </c>
    </row>
    <row r="204" spans="2:2">
      <c r="B204" s="318" t="s">
        <v>273</v>
      </c>
    </row>
    <row r="205" spans="2:2">
      <c r="B205" s="318" t="s">
        <v>274</v>
      </c>
    </row>
    <row r="206" spans="2:2">
      <c r="B206" s="318" t="s">
        <v>275</v>
      </c>
    </row>
    <row r="207" spans="2:2">
      <c r="B207" s="318" t="s">
        <v>211</v>
      </c>
    </row>
    <row r="208" spans="2:2">
      <c r="B208" s="318" t="s">
        <v>276</v>
      </c>
    </row>
    <row r="209" spans="2:2">
      <c r="B209" s="318" t="s">
        <v>277</v>
      </c>
    </row>
    <row r="210" spans="2:2">
      <c r="B210" s="318" t="s">
        <v>278</v>
      </c>
    </row>
    <row r="211" spans="2:2">
      <c r="B211" s="318" t="s">
        <v>279</v>
      </c>
    </row>
    <row r="212" spans="2:2">
      <c r="B212" s="318" t="s">
        <v>111</v>
      </c>
    </row>
    <row r="213" spans="2:2">
      <c r="B213" s="318" t="s">
        <v>280</v>
      </c>
    </row>
    <row r="214" spans="2:2">
      <c r="B214" s="318" t="s">
        <v>281</v>
      </c>
    </row>
    <row r="215" spans="2:2">
      <c r="B215" s="318" t="s">
        <v>282</v>
      </c>
    </row>
    <row r="216" spans="2:2">
      <c r="B216" s="318" t="s">
        <v>283</v>
      </c>
    </row>
    <row r="217" spans="2:2">
      <c r="B217" s="318" t="s">
        <v>284</v>
      </c>
    </row>
    <row r="218" spans="2:2">
      <c r="B218" s="318" t="s">
        <v>285</v>
      </c>
    </row>
    <row r="219" spans="2:2">
      <c r="B219" s="318" t="s">
        <v>286</v>
      </c>
    </row>
    <row r="220" spans="2:2">
      <c r="B220" s="318" t="s">
        <v>287</v>
      </c>
    </row>
    <row r="221" spans="2:2">
      <c r="B221" s="318" t="s">
        <v>288</v>
      </c>
    </row>
    <row r="222" spans="2:2">
      <c r="B222" s="318" t="s">
        <v>289</v>
      </c>
    </row>
    <row r="223" spans="2:2">
      <c r="B223" s="318" t="s">
        <v>290</v>
      </c>
    </row>
    <row r="224" spans="2:2">
      <c r="B224" s="318" t="s">
        <v>291</v>
      </c>
    </row>
    <row r="225" spans="2:2">
      <c r="B225" s="318" t="s">
        <v>292</v>
      </c>
    </row>
    <row r="226" spans="2:2">
      <c r="B226" s="318" t="s">
        <v>293</v>
      </c>
    </row>
    <row r="227" spans="2:2">
      <c r="B227" s="318" t="s">
        <v>294</v>
      </c>
    </row>
    <row r="228" spans="2:2">
      <c r="B228" s="318" t="s">
        <v>295</v>
      </c>
    </row>
    <row r="229" spans="2:2">
      <c r="B229" s="318" t="s">
        <v>296</v>
      </c>
    </row>
    <row r="230" spans="2:2">
      <c r="B230" s="318" t="s">
        <v>297</v>
      </c>
    </row>
    <row r="231" spans="2:2">
      <c r="B231" s="318" t="s">
        <v>299</v>
      </c>
    </row>
    <row r="232" spans="2:2">
      <c r="B232" s="318" t="s">
        <v>426</v>
      </c>
    </row>
    <row r="233" spans="2:2">
      <c r="B233" s="318" t="s">
        <v>300</v>
      </c>
    </row>
    <row r="234" spans="2:2">
      <c r="B234" s="318" t="s">
        <v>301</v>
      </c>
    </row>
    <row r="235" spans="2:2">
      <c r="B235" s="318" t="s">
        <v>302</v>
      </c>
    </row>
    <row r="236" spans="2:2">
      <c r="B236" s="318" t="s">
        <v>303</v>
      </c>
    </row>
    <row r="237" spans="2:2">
      <c r="B237" s="318" t="s">
        <v>304</v>
      </c>
    </row>
    <row r="238" spans="2:2">
      <c r="B238" s="318" t="s">
        <v>305</v>
      </c>
    </row>
    <row r="239" spans="2:2">
      <c r="B239" s="318" t="s">
        <v>306</v>
      </c>
    </row>
    <row r="240" spans="2:2">
      <c r="B240" s="318" t="s">
        <v>307</v>
      </c>
    </row>
    <row r="241" spans="2:2">
      <c r="B241" s="318" t="s">
        <v>308</v>
      </c>
    </row>
    <row r="242" spans="2:2">
      <c r="B242" s="318" t="s">
        <v>309</v>
      </c>
    </row>
    <row r="243" spans="2:2">
      <c r="B243" s="318" t="s">
        <v>310</v>
      </c>
    </row>
    <row r="244" spans="2:2">
      <c r="B244" s="318" t="s">
        <v>311</v>
      </c>
    </row>
    <row r="245" spans="2:2">
      <c r="B245" s="318" t="s">
        <v>312</v>
      </c>
    </row>
    <row r="246" spans="2:2">
      <c r="B246" s="318" t="s">
        <v>313</v>
      </c>
    </row>
    <row r="247" spans="2:2">
      <c r="B247" s="318" t="s">
        <v>314</v>
      </c>
    </row>
    <row r="248" spans="2:2">
      <c r="B248" s="318" t="s">
        <v>315</v>
      </c>
    </row>
    <row r="249" spans="2:2">
      <c r="B249" s="318" t="s">
        <v>316</v>
      </c>
    </row>
    <row r="250" spans="2:2">
      <c r="B250" s="318" t="s">
        <v>317</v>
      </c>
    </row>
    <row r="251" spans="2:2">
      <c r="B251" s="318" t="s">
        <v>318</v>
      </c>
    </row>
    <row r="255" spans="2:2">
      <c r="B255" s="312"/>
    </row>
    <row r="258" spans="2:2">
      <c r="B258" s="312"/>
    </row>
  </sheetData>
  <mergeCells count="4">
    <mergeCell ref="A18:A23"/>
    <mergeCell ref="A24:A30"/>
    <mergeCell ref="A71:A82"/>
    <mergeCell ref="A92:A99"/>
  </mergeCells>
  <conditionalFormatting sqref="B13">
    <cfRule type="expression" priority="1">
      <formula>$B$13=49</formula>
    </cfRule>
  </conditionalFormatting>
  <dataValidations count="2">
    <dataValidation type="list" allowBlank="1" showInputMessage="1" showErrorMessage="1" sqref="B26:B29 B18:B22" xr:uid="{5597151E-DD22-4FD6-A3BE-4216F8A36388}">
      <formula1>$B$179:$B$258</formula1>
    </dataValidation>
    <dataValidation type="list" allowBlank="1" showInputMessage="1" showErrorMessage="1" sqref="B24:B25" xr:uid="{B748DD75-0199-4162-822C-846A8BA28D2E}">
      <formula1>$B$179:$B$179</formula1>
    </dataValidation>
  </dataValidations>
  <hyperlinks>
    <hyperlink ref="B110" r:id="rId1" xr:uid="{D6567C7A-D03F-4527-845D-F2680FC597E0}"/>
    <hyperlink ref="B113" r:id="rId2" xr:uid="{C04D4920-B932-4D92-9420-2003CB3D5965}"/>
  </hyperlinks>
  <pageMargins left="0.7" right="0.7" top="0.75" bottom="0.75" header="0.3" footer="0.3"/>
  <pageSetup paperSize="9" orientation="portrait"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0BA8A-F5E6-44EC-95DE-9F7D48928A4E}">
  <dimension ref="A1:AX80"/>
  <sheetViews>
    <sheetView topLeftCell="A18" zoomScale="85" zoomScaleNormal="85" workbookViewId="0">
      <selection activeCell="C54" sqref="C54"/>
    </sheetView>
  </sheetViews>
  <sheetFormatPr defaultRowHeight="14.5"/>
  <cols>
    <col min="1" max="1" width="5.81640625" customWidth="1"/>
    <col min="2" max="2" width="64.81640625" customWidth="1"/>
  </cols>
  <sheetData>
    <row r="1" spans="1:18" s="82" customFormat="1" ht="19.5">
      <c r="A1" s="82" t="s">
        <v>490</v>
      </c>
    </row>
    <row r="2" spans="1:18" s="82" customFormat="1" ht="19.5">
      <c r="A2" s="82" t="s">
        <v>0</v>
      </c>
    </row>
    <row r="3" spans="1:18" s="82" customFormat="1" ht="19.5">
      <c r="A3" s="131" t="s">
        <v>427</v>
      </c>
    </row>
    <row r="4" spans="1:18" s="82" customFormat="1" ht="19.5">
      <c r="A4" s="131" t="s">
        <v>428</v>
      </c>
    </row>
    <row r="6" spans="1:18" s="70" customFormat="1" ht="16.5">
      <c r="A6" s="209"/>
      <c r="B6" s="209"/>
      <c r="C6" s="209"/>
      <c r="D6" s="210"/>
      <c r="E6" s="209"/>
      <c r="F6" s="209"/>
      <c r="G6" s="209"/>
      <c r="H6" s="209"/>
      <c r="I6" s="209"/>
      <c r="J6" s="209"/>
      <c r="K6" s="209"/>
      <c r="L6" s="209"/>
      <c r="M6" s="209"/>
      <c r="N6" s="209"/>
      <c r="O6" s="209"/>
      <c r="P6" s="209"/>
      <c r="Q6" s="209"/>
      <c r="R6" s="209"/>
    </row>
    <row r="7" spans="1:18" s="70" customFormat="1" ht="19.5" customHeight="1">
      <c r="A7" s="211"/>
      <c r="B7" s="212" t="s">
        <v>429</v>
      </c>
      <c r="C7" s="213" t="s">
        <v>493</v>
      </c>
      <c r="D7" s="213"/>
      <c r="E7" s="213"/>
      <c r="F7" s="213"/>
      <c r="G7" s="213"/>
      <c r="H7" s="211"/>
      <c r="I7" s="211"/>
      <c r="J7" s="211"/>
      <c r="K7" s="211"/>
      <c r="L7" s="211"/>
      <c r="M7" s="211"/>
      <c r="N7" s="211"/>
      <c r="O7" s="290"/>
      <c r="P7" s="290"/>
      <c r="Q7" s="214"/>
      <c r="R7" s="214"/>
    </row>
    <row r="8" spans="1:18" s="70" customFormat="1" ht="16.5">
      <c r="A8" s="211"/>
      <c r="B8" s="214"/>
      <c r="C8" s="215"/>
      <c r="D8" s="215"/>
      <c r="E8" s="215"/>
      <c r="F8" s="215"/>
      <c r="G8" s="215"/>
      <c r="H8" s="214"/>
      <c r="I8" s="211"/>
      <c r="J8" s="211"/>
      <c r="K8" s="211"/>
      <c r="L8" s="211"/>
      <c r="M8" s="211"/>
      <c r="N8" s="211"/>
      <c r="O8" s="214"/>
      <c r="P8" s="211"/>
      <c r="Q8" s="214"/>
      <c r="R8" s="214"/>
    </row>
    <row r="9" spans="1:18" s="70" customFormat="1" ht="16.5">
      <c r="A9" s="211"/>
      <c r="B9" s="214"/>
      <c r="C9" s="216" t="s">
        <v>431</v>
      </c>
      <c r="D9" s="217"/>
      <c r="E9" s="215"/>
      <c r="F9" s="215"/>
      <c r="G9" s="215"/>
      <c r="H9" s="214"/>
      <c r="I9" s="211"/>
      <c r="J9" s="211"/>
      <c r="K9" s="211"/>
      <c r="L9" s="211"/>
      <c r="M9" s="211"/>
      <c r="N9" s="211"/>
      <c r="O9" s="214"/>
      <c r="P9" s="211"/>
      <c r="Q9" s="214"/>
      <c r="R9" s="214"/>
    </row>
    <row r="10" spans="1:18" s="70" customFormat="1" ht="16.5">
      <c r="A10" s="211"/>
      <c r="B10" s="218" t="s">
        <v>432</v>
      </c>
      <c r="C10" s="219">
        <f>SUM(C17:G17)</f>
        <v>532</v>
      </c>
      <c r="D10" s="215" t="s">
        <v>433</v>
      </c>
      <c r="E10" s="215"/>
      <c r="F10" s="215"/>
      <c r="G10" s="215"/>
      <c r="H10" s="214"/>
      <c r="I10" s="211"/>
      <c r="J10" s="211"/>
      <c r="K10" s="211"/>
      <c r="L10" s="211"/>
      <c r="M10" s="211"/>
      <c r="N10" s="211"/>
      <c r="O10" s="214"/>
      <c r="P10" s="211"/>
      <c r="Q10" s="214"/>
      <c r="R10" s="214"/>
    </row>
    <row r="11" spans="1:18" s="70" customFormat="1" ht="16.5">
      <c r="A11" s="211"/>
      <c r="B11" s="218"/>
      <c r="C11" s="220"/>
      <c r="D11" s="215"/>
      <c r="E11" s="215"/>
      <c r="F11" s="215"/>
      <c r="G11" s="215"/>
      <c r="H11" s="214"/>
      <c r="I11" s="211"/>
      <c r="J11" s="211"/>
      <c r="K11" s="211"/>
      <c r="L11" s="211"/>
      <c r="M11" s="211"/>
      <c r="N11" s="211"/>
      <c r="O11" s="214"/>
      <c r="P11" s="211"/>
      <c r="Q11" s="214"/>
      <c r="R11" s="214"/>
    </row>
    <row r="12" spans="1:18" s="70" customFormat="1" ht="16.5">
      <c r="A12" s="211"/>
      <c r="B12" s="214"/>
      <c r="C12" s="217">
        <v>2024</v>
      </c>
      <c r="D12" s="217">
        <v>2025</v>
      </c>
      <c r="E12" s="217">
        <v>2026</v>
      </c>
      <c r="F12" s="217">
        <v>2027</v>
      </c>
      <c r="G12" s="217">
        <v>2028</v>
      </c>
      <c r="H12" s="214"/>
      <c r="I12" s="211"/>
      <c r="J12" s="211"/>
      <c r="K12" s="211"/>
      <c r="L12" s="211"/>
      <c r="M12" s="211"/>
      <c r="N12" s="211"/>
      <c r="O12" s="214"/>
      <c r="P12" s="211"/>
      <c r="Q12" s="214"/>
      <c r="R12" s="214"/>
    </row>
    <row r="13" spans="1:18" s="70" customFormat="1" ht="16.5">
      <c r="A13" s="211"/>
      <c r="B13" s="218" t="s">
        <v>434</v>
      </c>
      <c r="C13" s="219">
        <v>13</v>
      </c>
      <c r="D13" s="219">
        <v>13</v>
      </c>
      <c r="E13" s="219">
        <v>14</v>
      </c>
      <c r="F13" s="219">
        <v>14</v>
      </c>
      <c r="G13" s="219">
        <v>14</v>
      </c>
      <c r="H13" s="214"/>
      <c r="I13" s="211"/>
      <c r="J13" s="211"/>
      <c r="K13" s="211"/>
      <c r="L13" s="211"/>
      <c r="M13" s="211"/>
      <c r="N13" s="211"/>
      <c r="O13" s="214"/>
      <c r="P13" s="211"/>
      <c r="Q13" s="214"/>
      <c r="R13" s="214"/>
    </row>
    <row r="14" spans="1:18" s="70" customFormat="1" ht="16.5">
      <c r="A14" s="211"/>
      <c r="B14" s="218" t="s">
        <v>435</v>
      </c>
      <c r="C14" s="219">
        <v>77</v>
      </c>
      <c r="D14" s="219">
        <v>77</v>
      </c>
      <c r="E14" s="219">
        <v>77</v>
      </c>
      <c r="F14" s="219">
        <v>76</v>
      </c>
      <c r="G14" s="219">
        <v>76</v>
      </c>
      <c r="H14" s="214"/>
      <c r="I14" s="211"/>
      <c r="J14" s="211"/>
      <c r="K14" s="211"/>
      <c r="L14" s="211"/>
      <c r="M14" s="211"/>
      <c r="N14" s="211"/>
      <c r="O14" s="214"/>
      <c r="P14" s="211"/>
      <c r="Q14" s="214"/>
      <c r="R14" s="214"/>
    </row>
    <row r="15" spans="1:18" s="70" customFormat="1" ht="16.5">
      <c r="A15" s="211"/>
      <c r="B15" s="218" t="s">
        <v>436</v>
      </c>
      <c r="C15" s="219">
        <v>8</v>
      </c>
      <c r="D15" s="219">
        <v>8</v>
      </c>
      <c r="E15" s="219">
        <v>8</v>
      </c>
      <c r="F15" s="219">
        <v>8</v>
      </c>
      <c r="G15" s="219">
        <v>8</v>
      </c>
      <c r="H15" s="214"/>
      <c r="I15" s="211"/>
      <c r="J15" s="211"/>
      <c r="K15" s="211"/>
      <c r="L15" s="211"/>
      <c r="M15" s="211"/>
      <c r="N15" s="211"/>
      <c r="O15" s="214"/>
      <c r="P15" s="211"/>
      <c r="Q15" s="214"/>
      <c r="R15" s="214"/>
    </row>
    <row r="16" spans="1:18" s="70" customFormat="1" ht="16.5">
      <c r="A16" s="211"/>
      <c r="B16" s="221" t="s">
        <v>437</v>
      </c>
      <c r="C16" s="219">
        <v>9</v>
      </c>
      <c r="D16" s="219">
        <v>8</v>
      </c>
      <c r="E16" s="219">
        <v>8</v>
      </c>
      <c r="F16" s="219">
        <v>8</v>
      </c>
      <c r="G16" s="219">
        <v>8</v>
      </c>
      <c r="H16" s="214"/>
      <c r="I16" s="211"/>
      <c r="J16" s="211"/>
      <c r="K16" s="211"/>
      <c r="L16" s="211"/>
      <c r="M16" s="211"/>
      <c r="N16" s="211"/>
      <c r="O16" s="214"/>
      <c r="P16" s="211"/>
      <c r="Q16" s="214"/>
      <c r="R16" s="214"/>
    </row>
    <row r="17" spans="1:18" s="70" customFormat="1" ht="16.5">
      <c r="A17" s="211"/>
      <c r="B17" s="221" t="s">
        <v>438</v>
      </c>
      <c r="C17" s="222">
        <f>SUM(C13:C16)</f>
        <v>107</v>
      </c>
      <c r="D17" s="222">
        <f t="shared" ref="D17:G17" si="0">SUM(D13:D16)</f>
        <v>106</v>
      </c>
      <c r="E17" s="222">
        <f t="shared" si="0"/>
        <v>107</v>
      </c>
      <c r="F17" s="222">
        <f t="shared" si="0"/>
        <v>106</v>
      </c>
      <c r="G17" s="222">
        <f t="shared" si="0"/>
        <v>106</v>
      </c>
      <c r="H17" s="214"/>
      <c r="I17" s="211"/>
      <c r="J17" s="211"/>
      <c r="K17" s="211"/>
      <c r="L17" s="223"/>
      <c r="M17" s="211"/>
      <c r="N17" s="211"/>
      <c r="O17" s="214"/>
      <c r="P17" s="211"/>
      <c r="Q17" s="214"/>
      <c r="R17" s="214"/>
    </row>
    <row r="18" spans="1:18" s="70" customFormat="1" ht="16.5">
      <c r="A18" s="211"/>
      <c r="B18" s="224"/>
      <c r="C18" s="225"/>
      <c r="D18" s="225"/>
      <c r="E18" s="225"/>
      <c r="F18" s="225"/>
      <c r="G18" s="225"/>
      <c r="H18" s="226"/>
      <c r="I18" s="227"/>
      <c r="J18" s="227"/>
      <c r="K18" s="227"/>
      <c r="L18" s="228"/>
      <c r="M18" s="227"/>
      <c r="N18" s="227"/>
      <c r="O18" s="214"/>
      <c r="P18" s="211"/>
      <c r="Q18" s="214"/>
      <c r="R18" s="214"/>
    </row>
    <row r="19" spans="1:18" s="70" customFormat="1" ht="16.5">
      <c r="A19" s="211"/>
      <c r="B19" s="229" t="s">
        <v>439</v>
      </c>
      <c r="C19" s="230">
        <v>440.56990454800672</v>
      </c>
      <c r="D19" s="231" t="s">
        <v>440</v>
      </c>
      <c r="E19" s="232"/>
      <c r="F19" s="214"/>
      <c r="G19" s="214"/>
      <c r="H19" s="214"/>
      <c r="I19" s="233"/>
      <c r="J19" s="233"/>
      <c r="K19" s="211"/>
      <c r="L19" s="223"/>
      <c r="M19" s="211"/>
      <c r="N19" s="211"/>
      <c r="O19" s="214"/>
      <c r="P19" s="211"/>
      <c r="Q19" s="214"/>
      <c r="R19" s="214"/>
    </row>
    <row r="20" spans="1:18" s="70" customFormat="1" ht="16.5">
      <c r="A20" s="211"/>
      <c r="B20" s="229" t="s">
        <v>441</v>
      </c>
      <c r="C20" s="234">
        <f>28465.79/1000</f>
        <v>28.465790000000002</v>
      </c>
      <c r="D20" s="231"/>
      <c r="E20" s="229" t="s">
        <v>494</v>
      </c>
      <c r="F20" s="291">
        <v>0</v>
      </c>
      <c r="G20" s="215" t="s">
        <v>495</v>
      </c>
      <c r="H20" s="233"/>
      <c r="I20" s="233"/>
      <c r="J20" s="233"/>
      <c r="K20" s="211"/>
      <c r="L20" s="211"/>
      <c r="M20" s="211"/>
      <c r="N20" s="211"/>
      <c r="O20" s="214"/>
      <c r="P20" s="211"/>
      <c r="Q20" s="214"/>
      <c r="R20" s="214"/>
    </row>
    <row r="21" spans="1:18" s="70" customFormat="1" ht="16.5">
      <c r="A21" s="211"/>
      <c r="B21" s="229"/>
      <c r="C21" s="235"/>
      <c r="D21" s="231"/>
      <c r="E21" s="232"/>
      <c r="F21" s="214"/>
      <c r="G21" s="214"/>
      <c r="H21" s="233"/>
      <c r="I21" s="233"/>
      <c r="J21" s="233"/>
      <c r="K21" s="211"/>
      <c r="L21" s="211"/>
      <c r="M21" s="211"/>
      <c r="N21" s="211"/>
      <c r="O21" s="214"/>
      <c r="P21" s="211"/>
      <c r="Q21" s="214"/>
      <c r="R21" s="214"/>
    </row>
    <row r="22" spans="1:18" s="70" customFormat="1" ht="16.5">
      <c r="A22" s="211"/>
      <c r="B22" s="236"/>
      <c r="C22" s="214"/>
      <c r="D22" s="366" t="s">
        <v>442</v>
      </c>
      <c r="E22" s="367"/>
      <c r="F22" s="214"/>
      <c r="G22" s="214"/>
      <c r="H22" s="226"/>
      <c r="I22" s="368"/>
      <c r="J22" s="368"/>
      <c r="K22" s="238"/>
      <c r="L22" s="239"/>
      <c r="M22" s="211"/>
      <c r="N22" s="211"/>
      <c r="O22" s="214"/>
      <c r="P22" s="211"/>
      <c r="Q22" s="214"/>
      <c r="R22" s="214"/>
    </row>
    <row r="23" spans="1:18" s="70" customFormat="1" ht="16.5">
      <c r="A23" s="211"/>
      <c r="B23" s="236"/>
      <c r="C23" s="214"/>
      <c r="D23" s="240" t="s">
        <v>443</v>
      </c>
      <c r="E23" s="240" t="s">
        <v>444</v>
      </c>
      <c r="F23" s="214"/>
      <c r="G23" s="214"/>
      <c r="H23" s="226"/>
      <c r="I23" s="237"/>
      <c r="J23" s="237"/>
      <c r="K23" s="238"/>
      <c r="L23" s="239"/>
      <c r="M23" s="214"/>
      <c r="N23" s="211"/>
      <c r="O23" s="214"/>
      <c r="P23" s="211"/>
      <c r="Q23" s="214"/>
      <c r="R23" s="214"/>
    </row>
    <row r="24" spans="1:18" s="70" customFormat="1" ht="16.5">
      <c r="A24" s="211"/>
      <c r="B24" s="236"/>
      <c r="C24" s="240" t="s">
        <v>445</v>
      </c>
      <c r="D24" s="241">
        <v>1.0752264807219623E-4</v>
      </c>
      <c r="E24" s="241">
        <v>1.6039230428914467E-4</v>
      </c>
      <c r="F24" s="242" t="s">
        <v>446</v>
      </c>
      <c r="G24" s="214"/>
      <c r="H24" s="243"/>
      <c r="I24" s="244"/>
      <c r="J24" s="244"/>
      <c r="K24" s="238"/>
      <c r="L24" s="239"/>
      <c r="M24" s="214"/>
      <c r="N24" s="211"/>
      <c r="O24" s="214"/>
      <c r="P24" s="211"/>
      <c r="Q24" s="214"/>
      <c r="R24" s="214"/>
    </row>
    <row r="25" spans="1:18" s="70" customFormat="1" ht="16.5">
      <c r="A25" s="211"/>
      <c r="B25" s="236"/>
      <c r="C25" s="240" t="s">
        <v>447</v>
      </c>
      <c r="D25" s="241">
        <v>1.6008976934980343E-4</v>
      </c>
      <c r="E25" s="241">
        <v>2.3880705562507806E-4</v>
      </c>
      <c r="F25" s="242"/>
      <c r="G25" s="214"/>
      <c r="H25" s="243"/>
      <c r="I25" s="244"/>
      <c r="J25" s="244"/>
      <c r="K25" s="238"/>
      <c r="L25" s="239"/>
      <c r="M25" s="214"/>
      <c r="N25" s="211"/>
      <c r="O25" s="214"/>
      <c r="P25" s="211"/>
      <c r="Q25" s="214"/>
      <c r="R25" s="214"/>
    </row>
    <row r="26" spans="1:18" s="70" customFormat="1" ht="16.5">
      <c r="A26" s="211"/>
      <c r="B26" s="236"/>
      <c r="C26" s="240" t="s">
        <v>448</v>
      </c>
      <c r="D26" s="241">
        <v>2.8305323389014853E-4</v>
      </c>
      <c r="E26" s="241">
        <v>4.2223253643875608E-4</v>
      </c>
      <c r="F26" s="242"/>
      <c r="G26" s="214"/>
      <c r="H26" s="243"/>
      <c r="I26" s="244"/>
      <c r="J26" s="244"/>
      <c r="K26" s="238"/>
      <c r="L26" s="239"/>
      <c r="M26" s="214"/>
      <c r="N26" s="211"/>
      <c r="O26" s="214"/>
      <c r="P26" s="211"/>
      <c r="Q26" s="214"/>
      <c r="R26" s="214"/>
    </row>
    <row r="27" spans="1:18" s="70" customFormat="1" ht="16.5">
      <c r="A27" s="211"/>
      <c r="B27" s="236"/>
      <c r="C27" s="240" t="s">
        <v>449</v>
      </c>
      <c r="D27" s="241">
        <v>4.5840817844353772E-4</v>
      </c>
      <c r="E27" s="241">
        <v>6.8381076325594095E-4</v>
      </c>
      <c r="F27" s="242"/>
      <c r="G27" s="214"/>
      <c r="H27" s="245"/>
      <c r="I27" s="244"/>
      <c r="J27" s="244"/>
      <c r="K27" s="238"/>
      <c r="L27" s="239"/>
      <c r="M27" s="214"/>
      <c r="N27" s="211"/>
      <c r="O27" s="211"/>
      <c r="P27" s="211"/>
      <c r="Q27" s="214"/>
      <c r="R27" s="214"/>
    </row>
    <row r="28" spans="1:18" s="70" customFormat="1" ht="16.5">
      <c r="A28" s="211"/>
      <c r="B28" s="236"/>
      <c r="C28" s="240" t="s">
        <v>431</v>
      </c>
      <c r="D28" s="241">
        <v>1.0752448165521297E-3</v>
      </c>
      <c r="E28" s="241">
        <v>1.6039503945806432E-3</v>
      </c>
      <c r="F28" s="242"/>
      <c r="G28" s="214"/>
      <c r="H28" s="243"/>
      <c r="I28" s="244"/>
      <c r="J28" s="244"/>
      <c r="K28" s="238"/>
      <c r="L28" s="239"/>
      <c r="M28" s="214"/>
      <c r="N28" s="211"/>
      <c r="O28" s="214"/>
      <c r="P28" s="211"/>
      <c r="Q28" s="214"/>
      <c r="R28" s="214"/>
    </row>
    <row r="29" spans="1:18" s="70" customFormat="1" ht="16.5">
      <c r="A29" s="211"/>
      <c r="B29" s="236"/>
      <c r="C29" s="246"/>
      <c r="D29" s="247"/>
      <c r="E29" s="247"/>
      <c r="F29" s="214"/>
      <c r="G29" s="214"/>
      <c r="H29" s="243"/>
      <c r="I29" s="244"/>
      <c r="J29" s="244"/>
      <c r="K29" s="238"/>
      <c r="L29" s="239"/>
      <c r="M29" s="214"/>
      <c r="N29" s="211"/>
      <c r="O29" s="214"/>
      <c r="P29" s="211"/>
      <c r="Q29" s="214"/>
      <c r="R29" s="214"/>
    </row>
    <row r="30" spans="1:18" s="70" customFormat="1" ht="16.5">
      <c r="A30" s="211"/>
      <c r="B30" s="221"/>
      <c r="C30" s="248" t="s">
        <v>443</v>
      </c>
      <c r="D30" s="248" t="s">
        <v>444</v>
      </c>
      <c r="E30" s="249"/>
      <c r="F30" s="249"/>
      <c r="G30" s="249"/>
      <c r="H30" s="211"/>
      <c r="I30" s="211"/>
      <c r="J30" s="211"/>
      <c r="K30" s="239"/>
      <c r="L30" s="239"/>
      <c r="M30" s="214"/>
      <c r="N30" s="211"/>
      <c r="O30" s="214"/>
      <c r="P30" s="211"/>
      <c r="Q30" s="214"/>
      <c r="R30" s="214"/>
    </row>
    <row r="31" spans="1:18" s="70" customFormat="1" ht="16.5">
      <c r="A31" s="211"/>
      <c r="B31" s="221" t="s">
        <v>450</v>
      </c>
      <c r="C31" s="250">
        <v>15850</v>
      </c>
      <c r="D31" s="250" t="s">
        <v>451</v>
      </c>
      <c r="E31" s="251" t="s">
        <v>452</v>
      </c>
      <c r="F31" s="249"/>
      <c r="G31" s="249"/>
      <c r="H31" s="211"/>
      <c r="I31" s="211"/>
      <c r="J31" s="211"/>
      <c r="K31" s="239"/>
      <c r="L31" s="239"/>
      <c r="M31" s="214"/>
      <c r="N31" s="211"/>
      <c r="O31" s="214"/>
      <c r="P31" s="211"/>
      <c r="Q31" s="214"/>
      <c r="R31" s="214"/>
    </row>
    <row r="32" spans="1:18" s="70" customFormat="1" ht="16.5">
      <c r="A32" s="211"/>
      <c r="B32" s="221" t="s">
        <v>453</v>
      </c>
      <c r="C32" s="250">
        <v>172</v>
      </c>
      <c r="D32" s="250" t="s">
        <v>451</v>
      </c>
      <c r="E32" s="249"/>
      <c r="F32" s="249"/>
      <c r="G32" s="249"/>
      <c r="H32" s="211"/>
      <c r="I32" s="211"/>
      <c r="J32" s="211"/>
      <c r="K32" s="239"/>
      <c r="L32" s="239"/>
      <c r="M32" s="214"/>
      <c r="N32" s="211"/>
      <c r="O32" s="214"/>
      <c r="P32" s="211"/>
      <c r="Q32" s="214"/>
      <c r="R32" s="214"/>
    </row>
    <row r="33" spans="1:18" s="70" customFormat="1" ht="16.5">
      <c r="A33" s="211"/>
      <c r="B33" s="221"/>
      <c r="C33" s="249"/>
      <c r="D33" s="249"/>
      <c r="E33" s="249"/>
      <c r="F33" s="249"/>
      <c r="G33" s="249"/>
      <c r="H33" s="211"/>
      <c r="I33" s="211"/>
      <c r="J33" s="211"/>
      <c r="K33" s="239"/>
      <c r="L33" s="239"/>
      <c r="M33" s="214"/>
      <c r="N33" s="211"/>
      <c r="O33" s="214"/>
      <c r="P33" s="211"/>
      <c r="Q33" s="214"/>
      <c r="R33" s="214"/>
    </row>
    <row r="34" spans="1:18" s="70" customFormat="1" ht="16.5">
      <c r="A34" s="211"/>
      <c r="B34" s="221" t="s">
        <v>454</v>
      </c>
      <c r="C34" s="246" t="s">
        <v>431</v>
      </c>
      <c r="D34" s="246" t="s">
        <v>445</v>
      </c>
      <c r="E34" s="243"/>
      <c r="F34" s="246"/>
      <c r="G34" s="214"/>
      <c r="H34" s="214"/>
      <c r="I34" s="214"/>
      <c r="J34" s="214"/>
      <c r="K34" s="214"/>
      <c r="L34" s="214"/>
      <c r="M34" s="214"/>
      <c r="N34" s="211"/>
      <c r="O34" s="214"/>
      <c r="P34" s="211"/>
      <c r="Q34" s="214"/>
      <c r="R34" s="214"/>
    </row>
    <row r="35" spans="1:18" s="70" customFormat="1" ht="16.5">
      <c r="A35" s="211"/>
      <c r="B35" s="236" t="s">
        <v>455</v>
      </c>
      <c r="C35" s="250">
        <v>300</v>
      </c>
      <c r="D35" s="250">
        <v>300</v>
      </c>
      <c r="E35" s="211" t="s">
        <v>456</v>
      </c>
      <c r="F35" s="214"/>
      <c r="G35" s="211"/>
      <c r="H35" s="232"/>
      <c r="I35" s="214"/>
      <c r="J35" s="214"/>
      <c r="K35" s="214"/>
      <c r="L35" s="214"/>
      <c r="M35" s="214"/>
      <c r="N35" s="214"/>
      <c r="O35" s="214"/>
      <c r="P35" s="211"/>
      <c r="Q35" s="214"/>
      <c r="R35" s="214"/>
    </row>
    <row r="36" spans="1:18" s="70" customFormat="1" ht="16.5">
      <c r="A36" s="211"/>
      <c r="B36" s="236" t="s">
        <v>457</v>
      </c>
      <c r="C36" s="252">
        <v>5</v>
      </c>
      <c r="D36" s="239"/>
      <c r="E36" s="211"/>
      <c r="F36" s="214"/>
      <c r="G36" s="211"/>
      <c r="H36" s="232"/>
      <c r="I36" s="214"/>
      <c r="J36" s="214"/>
      <c r="K36" s="214"/>
      <c r="L36" s="214"/>
      <c r="M36" s="214"/>
      <c r="N36" s="214"/>
      <c r="O36" s="214"/>
      <c r="P36" s="211"/>
      <c r="Q36" s="214"/>
      <c r="R36" s="214"/>
    </row>
    <row r="37" spans="1:18" s="70" customFormat="1" ht="16.5">
      <c r="A37" s="211"/>
      <c r="B37" s="236"/>
      <c r="C37" s="244"/>
      <c r="D37" s="239"/>
      <c r="E37" s="226"/>
      <c r="F37" s="214"/>
      <c r="G37" s="211"/>
      <c r="H37" s="214"/>
      <c r="I37" s="214"/>
      <c r="J37" s="214"/>
      <c r="K37" s="214"/>
      <c r="L37" s="214"/>
      <c r="M37" s="214"/>
      <c r="N37" s="214"/>
      <c r="O37" s="214"/>
      <c r="P37" s="211"/>
      <c r="Q37" s="214"/>
      <c r="R37" s="214"/>
    </row>
    <row r="38" spans="1:18" s="70" customFormat="1" ht="16.5">
      <c r="A38" s="211"/>
      <c r="B38" s="221" t="s">
        <v>458</v>
      </c>
      <c r="C38" s="246" t="s">
        <v>434</v>
      </c>
      <c r="D38" s="246" t="s">
        <v>435</v>
      </c>
      <c r="E38" s="243" t="s">
        <v>436</v>
      </c>
      <c r="F38" s="246" t="s">
        <v>437</v>
      </c>
      <c r="G38" s="211"/>
      <c r="H38" s="214"/>
      <c r="I38" s="214"/>
      <c r="J38" s="214"/>
      <c r="K38" s="214"/>
      <c r="L38" s="214"/>
      <c r="M38" s="214"/>
      <c r="N38" s="214"/>
      <c r="O38" s="214"/>
      <c r="P38" s="211"/>
      <c r="Q38" s="214"/>
      <c r="R38" s="214"/>
    </row>
    <row r="39" spans="1:18" s="70" customFormat="1" ht="16.5">
      <c r="A39" s="211"/>
      <c r="B39" s="236" t="s">
        <v>459</v>
      </c>
      <c r="C39" s="253">
        <v>2.9999999999999997E-4</v>
      </c>
      <c r="D39" s="253">
        <v>4.0000000000000002E-4</v>
      </c>
      <c r="E39" s="253">
        <v>5.0000000000000001E-4</v>
      </c>
      <c r="F39" s="253">
        <v>5.9999999999999995E-4</v>
      </c>
      <c r="G39" s="211" t="s">
        <v>460</v>
      </c>
      <c r="H39" s="232"/>
      <c r="I39" s="214"/>
      <c r="J39" s="214"/>
      <c r="K39" s="214"/>
      <c r="L39" s="214"/>
      <c r="M39" s="214"/>
      <c r="N39" s="211"/>
      <c r="O39" s="214"/>
      <c r="P39" s="211"/>
      <c r="Q39" s="214"/>
      <c r="R39" s="214"/>
    </row>
    <row r="40" spans="1:18" s="70" customFormat="1" ht="16.5">
      <c r="A40" s="211"/>
      <c r="B40" s="236" t="s">
        <v>461</v>
      </c>
      <c r="C40" s="253">
        <v>0</v>
      </c>
      <c r="D40" s="253">
        <v>0</v>
      </c>
      <c r="E40" s="253">
        <v>0</v>
      </c>
      <c r="F40" s="253">
        <v>0</v>
      </c>
      <c r="G40" s="211" t="s">
        <v>462</v>
      </c>
      <c r="H40" s="232"/>
      <c r="I40" s="214"/>
      <c r="J40" s="214"/>
      <c r="K40" s="214"/>
      <c r="L40" s="214"/>
      <c r="M40" s="214"/>
      <c r="N40" s="214"/>
      <c r="O40" s="214"/>
      <c r="P40" s="211"/>
      <c r="Q40" s="214"/>
      <c r="R40" s="214"/>
    </row>
    <row r="41" spans="1:18" s="70" customFormat="1" ht="16.5">
      <c r="A41" s="211"/>
      <c r="B41" s="254"/>
      <c r="C41" s="239"/>
      <c r="D41" s="214"/>
      <c r="E41" s="226"/>
      <c r="F41" s="214"/>
      <c r="G41" s="214"/>
      <c r="H41" s="214"/>
      <c r="I41" s="214"/>
      <c r="J41" s="214"/>
      <c r="K41" s="214"/>
      <c r="L41" s="214"/>
      <c r="M41" s="214"/>
      <c r="N41" s="214"/>
      <c r="O41" s="214"/>
      <c r="P41" s="211"/>
      <c r="Q41" s="214"/>
      <c r="R41" s="214"/>
    </row>
    <row r="42" spans="1:18" s="70" customFormat="1" ht="16.5">
      <c r="A42" s="211"/>
      <c r="B42" s="221" t="s">
        <v>463</v>
      </c>
      <c r="C42" s="246" t="s">
        <v>464</v>
      </c>
      <c r="D42" s="246" t="s">
        <v>465</v>
      </c>
      <c r="E42" s="214"/>
      <c r="F42" s="214"/>
      <c r="G42" s="211"/>
      <c r="H42" s="214"/>
      <c r="I42" s="214"/>
      <c r="J42" s="211"/>
      <c r="K42" s="211"/>
      <c r="L42" s="211"/>
      <c r="M42" s="214"/>
      <c r="N42" s="211"/>
      <c r="O42" s="214"/>
      <c r="P42" s="211"/>
      <c r="Q42" s="214"/>
      <c r="R42" s="214"/>
    </row>
    <row r="43" spans="1:18" s="70" customFormat="1" ht="16.5">
      <c r="A43" s="211"/>
      <c r="B43" s="236" t="s">
        <v>466</v>
      </c>
      <c r="C43" s="255">
        <v>0.75</v>
      </c>
      <c r="D43" s="255">
        <v>0.75</v>
      </c>
      <c r="E43" s="214"/>
      <c r="F43" s="211"/>
      <c r="G43" s="214"/>
      <c r="H43" s="214"/>
      <c r="I43" s="259">
        <v>0.95</v>
      </c>
      <c r="J43" s="231" t="s">
        <v>496</v>
      </c>
      <c r="K43" s="213"/>
      <c r="L43" s="211"/>
      <c r="M43" s="214"/>
      <c r="N43" s="211"/>
      <c r="O43" s="214"/>
      <c r="P43" s="211"/>
      <c r="Q43" s="214"/>
      <c r="R43" s="214"/>
    </row>
    <row r="44" spans="1:18" s="70" customFormat="1" ht="16.5">
      <c r="A44" s="211"/>
      <c r="B44" s="236" t="s">
        <v>467</v>
      </c>
      <c r="C44" s="256">
        <v>0.3</v>
      </c>
      <c r="D44" s="256">
        <v>0.3</v>
      </c>
      <c r="E44" s="214"/>
      <c r="F44" s="214"/>
      <c r="G44" s="214"/>
      <c r="H44" s="214"/>
      <c r="I44" s="292">
        <f>365*24*(1-I43)*D43*I47*D44</f>
        <v>13797.000000000011</v>
      </c>
      <c r="J44" s="231" t="s">
        <v>497</v>
      </c>
      <c r="K44" s="213"/>
      <c r="L44" s="211"/>
      <c r="M44" s="214"/>
      <c r="N44" s="211"/>
      <c r="O44" s="214"/>
      <c r="P44" s="211"/>
      <c r="Q44" s="214"/>
      <c r="R44" s="214"/>
    </row>
    <row r="45" spans="1:18" s="70" customFormat="1" ht="16.5">
      <c r="A45" s="211"/>
      <c r="B45" s="236" t="s">
        <v>468</v>
      </c>
      <c r="C45" s="257">
        <v>0.99360000000000004</v>
      </c>
      <c r="D45" s="257">
        <v>0.99480000000000002</v>
      </c>
      <c r="E45" s="214"/>
      <c r="F45" s="369" t="s">
        <v>469</v>
      </c>
      <c r="G45" s="369"/>
      <c r="H45" s="258"/>
      <c r="I45" s="215"/>
      <c r="J45" s="213"/>
      <c r="K45" s="213"/>
      <c r="L45" s="211"/>
      <c r="M45" s="214"/>
      <c r="N45" s="211"/>
      <c r="O45" s="214"/>
      <c r="P45" s="211"/>
      <c r="Q45" s="214"/>
      <c r="R45" s="214"/>
    </row>
    <row r="46" spans="1:18" s="70" customFormat="1" ht="16.5">
      <c r="A46" s="211"/>
      <c r="B46" s="236" t="s">
        <v>470</v>
      </c>
      <c r="C46" s="259">
        <f>C43*C44*365*24*(1-C45)</f>
        <v>12.61439999999992</v>
      </c>
      <c r="D46" s="259">
        <f>D43*D44*365*24*(1-D45)</f>
        <v>10.249199999999963</v>
      </c>
      <c r="E46" s="214"/>
      <c r="F46" s="260">
        <f>C46-D46</f>
        <v>2.3651999999999571</v>
      </c>
      <c r="G46" s="261" t="s">
        <v>231</v>
      </c>
      <c r="H46" s="226"/>
      <c r="I46" s="378" t="s">
        <v>498</v>
      </c>
      <c r="J46" s="378"/>
      <c r="K46" s="213"/>
      <c r="L46" s="211"/>
      <c r="M46" s="214"/>
      <c r="N46" s="211"/>
      <c r="O46" s="214"/>
      <c r="P46" s="211"/>
      <c r="Q46" s="214"/>
      <c r="R46" s="214"/>
    </row>
    <row r="47" spans="1:18" s="70" customFormat="1" ht="16.5">
      <c r="A47" s="211"/>
      <c r="B47" s="236"/>
      <c r="C47" s="214"/>
      <c r="D47" s="214"/>
      <c r="E47" s="214"/>
      <c r="F47" s="214"/>
      <c r="G47" s="226"/>
      <c r="H47" s="226"/>
      <c r="I47" s="293">
        <f>(I48*1000)</f>
        <v>140</v>
      </c>
      <c r="J47" s="293" t="s">
        <v>499</v>
      </c>
      <c r="K47" s="213"/>
      <c r="L47" s="262"/>
      <c r="M47" s="214"/>
      <c r="N47" s="211"/>
      <c r="O47" s="214"/>
      <c r="P47" s="211"/>
      <c r="Q47" s="214"/>
      <c r="R47" s="214"/>
    </row>
    <row r="48" spans="1:18" s="70" customFormat="1" ht="16.5">
      <c r="A48" s="211"/>
      <c r="B48" s="254"/>
      <c r="C48" s="214"/>
      <c r="D48" s="263"/>
      <c r="E48" s="263"/>
      <c r="F48" s="263"/>
      <c r="G48" s="263"/>
      <c r="H48" s="237"/>
      <c r="I48" s="293">
        <v>0.14000000000000001</v>
      </c>
      <c r="J48" s="293" t="s">
        <v>500</v>
      </c>
      <c r="K48" s="213"/>
      <c r="L48" s="237"/>
      <c r="M48" s="214"/>
      <c r="N48" s="211"/>
      <c r="O48" s="214"/>
      <c r="P48" s="211"/>
      <c r="Q48" s="214"/>
      <c r="R48" s="214"/>
    </row>
    <row r="49" spans="1:50" s="70" customFormat="1" ht="16.5">
      <c r="A49" s="211"/>
      <c r="B49" s="264"/>
      <c r="C49" s="265">
        <v>2024</v>
      </c>
      <c r="D49" s="265">
        <v>2025</v>
      </c>
      <c r="E49" s="265">
        <v>2026</v>
      </c>
      <c r="F49" s="265">
        <v>2027</v>
      </c>
      <c r="G49" s="265">
        <v>2028</v>
      </c>
      <c r="H49" s="226"/>
      <c r="I49" s="226"/>
      <c r="J49" s="226"/>
      <c r="K49" s="227"/>
      <c r="L49" s="227"/>
      <c r="M49" s="214"/>
      <c r="N49" s="211"/>
      <c r="O49" s="214"/>
      <c r="P49" s="211"/>
      <c r="Q49" s="214"/>
      <c r="R49" s="214"/>
    </row>
    <row r="50" spans="1:50" s="70" customFormat="1" ht="16.5">
      <c r="A50" s="211"/>
      <c r="B50" s="266" t="s">
        <v>471</v>
      </c>
      <c r="C50" s="267">
        <f>(SUM($C$17:$G$17)*$D$28*$C$31)-((SUM(D17:$G$17)*$D$28*$C$31)+(SUM($C$17:C17)*$D$24*$C$31))</f>
        <v>1641.2084116335445</v>
      </c>
      <c r="D50" s="267">
        <f>(SUM($C$17:$G$17)*$D$28*$C$31)-((SUM(E17:$G$17)*$D$28*$C$31)+(SUM($C$17:D17)*$D$24*$C$31))</f>
        <v>3267.078426896679</v>
      </c>
      <c r="E50" s="267">
        <f>(SUM($C$17:$G$17)*$D$28*$C$31)-((SUM(F17:$G$17)*$D$28*$C$31)+(SUM($C$17:E17)*$D$24*$C$31))</f>
        <v>4908.2868385302227</v>
      </c>
      <c r="F50" s="267">
        <f>(SUM($C$17:$G$17)*$D$28*$C$31)-((SUM(G17:$G$17)*$D$28*$C$31)+(SUM($C$17:F17)*$D$24*$C$31))</f>
        <v>6534.156853793359</v>
      </c>
      <c r="G50" s="267">
        <f>(SUM($C$17:$G$17)*$D$28*$C$31)-((SUM($C$17:G17)*$D$24*$C$31))</f>
        <v>8160.0268690564953</v>
      </c>
      <c r="H50" s="268" t="s">
        <v>472</v>
      </c>
      <c r="I50" s="226"/>
      <c r="J50" s="226"/>
      <c r="K50" s="227"/>
      <c r="L50" s="227"/>
      <c r="M50" s="237"/>
      <c r="N50" s="226"/>
      <c r="O50" s="214"/>
      <c r="P50" s="211"/>
      <c r="Q50" s="214"/>
      <c r="R50" s="214"/>
    </row>
    <row r="51" spans="1:50" s="70" customFormat="1" ht="16.5">
      <c r="A51" s="211"/>
      <c r="B51" s="266" t="s">
        <v>473</v>
      </c>
      <c r="C51" s="267">
        <f>(SUM($C$17:$G$17)*$D$28*$C$32)-((SUM(D$17:$G$17)*$D$28*$C$32)+(SUM($C$17:C$17)*$D$24*$C$32))</f>
        <v>17.809958788704705</v>
      </c>
      <c r="D51" s="267">
        <f>(SUM($C$17:$G$17)*$D$28*$C$32)-((SUM(E$17:$G17)*$D$28*$C$32)+(SUM($C$17:D17)*$D$24*$C$32))</f>
        <v>35.453469364430838</v>
      </c>
      <c r="E51" s="267">
        <f>(SUM($C$17:$G$17)*$D$28*$C$32)-((SUM(F$17:$G17)*$D$28*$C$32)+(SUM($C$17:E17)*$D$24*$C$32))</f>
        <v>53.263428153135536</v>
      </c>
      <c r="F51" s="267">
        <f>(SUM($C$17:$G$17)*$D$28*$C$32)-((SUM(G$17:$G17)*$D$28*$C$32)+(SUM($C$17:F17)*$D$24*$C$32))</f>
        <v>70.906938728861689</v>
      </c>
      <c r="G51" s="267">
        <f>(SUM($C$17:$G$17)*$D$28*$C$32)-((SUM($C$17:G17)*$D$24*$C$32))</f>
        <v>88.550449304587829</v>
      </c>
      <c r="H51" s="268" t="s">
        <v>474</v>
      </c>
      <c r="I51" s="226"/>
      <c r="J51" s="226"/>
      <c r="K51" s="227"/>
      <c r="L51" s="227"/>
      <c r="M51" s="227"/>
      <c r="N51" s="226"/>
      <c r="O51" s="214"/>
      <c r="P51" s="211"/>
      <c r="Q51" s="214"/>
      <c r="R51" s="214"/>
    </row>
    <row r="52" spans="1:50" s="70" customFormat="1" ht="16.5">
      <c r="A52" s="211"/>
      <c r="B52" s="269" t="s">
        <v>475</v>
      </c>
      <c r="C52" s="270">
        <f>-C17*$C$36</f>
        <v>-535</v>
      </c>
      <c r="D52" s="270">
        <f>-D17*$C$36</f>
        <v>-530</v>
      </c>
      <c r="E52" s="270">
        <f>-E17*$C$36</f>
        <v>-535</v>
      </c>
      <c r="F52" s="270">
        <f>-F17*$C$36</f>
        <v>-530</v>
      </c>
      <c r="G52" s="270">
        <f>-G17*$C$36</f>
        <v>-530</v>
      </c>
      <c r="H52" s="268" t="s">
        <v>476</v>
      </c>
      <c r="I52" s="271"/>
      <c r="J52" s="271"/>
      <c r="K52" s="271"/>
      <c r="L52" s="271"/>
      <c r="M52" s="227"/>
      <c r="N52" s="226"/>
      <c r="O52" s="214"/>
      <c r="P52" s="211"/>
      <c r="Q52" s="214"/>
      <c r="R52" s="214"/>
    </row>
    <row r="53" spans="1:50" s="70" customFormat="1" ht="16.5">
      <c r="A53" s="211"/>
      <c r="B53" s="266" t="s">
        <v>477</v>
      </c>
      <c r="C53" s="272">
        <f>$F$46*C17</f>
        <v>253.0763999999954</v>
      </c>
      <c r="D53" s="272">
        <f>C53+($F$46*D17)</f>
        <v>503.78759999999085</v>
      </c>
      <c r="E53" s="272">
        <f>D53+($F$46*E17)</f>
        <v>756.86399999998628</v>
      </c>
      <c r="F53" s="272">
        <f>E53+($F$46*F17)</f>
        <v>1007.5751999999817</v>
      </c>
      <c r="G53" s="272">
        <f>F53+($F$46*G17)</f>
        <v>1258.2863999999772</v>
      </c>
      <c r="H53" s="268" t="s">
        <v>478</v>
      </c>
      <c r="I53" s="273"/>
      <c r="J53" s="273"/>
      <c r="K53" s="273"/>
      <c r="L53" s="273"/>
      <c r="M53" s="227"/>
      <c r="N53" s="226"/>
      <c r="O53" s="214"/>
      <c r="P53" s="211"/>
      <c r="Q53" s="214"/>
      <c r="R53" s="214"/>
    </row>
    <row r="54" spans="1:50" s="70" customFormat="1" ht="16.5">
      <c r="A54" s="211"/>
      <c r="B54" s="266" t="s">
        <v>455</v>
      </c>
      <c r="C54" s="267">
        <f>(SUM($C$17:$G$17)*$D$28*$C$35)-((SUM(D$17:$G$17)*$D$28*$C$35)+(SUM($C$17:C$17)*$D$24*$C$35))</f>
        <v>31.063881608205861</v>
      </c>
      <c r="D54" s="274">
        <f>(SUM($C$17:$G$17)*$D$28*$C$35)-((SUM(E$17:$G$17)*$D$28*$C$35)+(SUM($C$17:D$17)*$D$24*$C$35))</f>
        <v>61.837446565867737</v>
      </c>
      <c r="E54" s="274">
        <f>(SUM($C$17:$G$17)*$D$28*$C$35)-((SUM(F$17:$G$17)*$D$28*$C$35)+(SUM($C$17:E$17)*$D$24*$C$35))</f>
        <v>92.901328174073598</v>
      </c>
      <c r="F54" s="274">
        <f>(SUM($C$17:$G$17)*$D$28*$C$35)-((SUM(G$17:$G$17)*$D$28*$C$35)+(SUM($C$17:F$17)*$D$24*$C$35))</f>
        <v>123.67489313173547</v>
      </c>
      <c r="G54" s="274">
        <f>(SUM($C$17:$G$17)*$D$28*$C$35)-((SUM($G$18:H$18)*$D$28*$C$35)+(SUM($C$17:G$17)*$D$24*$C$35))</f>
        <v>154.44845808939738</v>
      </c>
      <c r="H54" s="268" t="s">
        <v>479</v>
      </c>
      <c r="I54" s="273"/>
      <c r="J54" s="273"/>
      <c r="K54" s="273"/>
      <c r="L54" s="273"/>
      <c r="M54" s="271"/>
      <c r="N54" s="226"/>
      <c r="O54" s="214"/>
      <c r="P54" s="211"/>
      <c r="Q54" s="214"/>
      <c r="R54" s="214"/>
    </row>
    <row r="55" spans="1:50" s="70" customFormat="1" ht="16.5">
      <c r="A55" s="211"/>
      <c r="B55" s="266" t="s">
        <v>480</v>
      </c>
      <c r="C55" s="275">
        <f>((SUM($C$13:$G$13)*$D$28*$C$39)-((SUM(D$13:$G$13)*$D$28*$C$39)+(SUM($C$13:C$13)*$D$24*$C$39)))+((SUM($C$14:$G$14)*$D$28*$D$39)-((SUM(D$14:$G$14)*$D$28*$D$39)+(SUM($C$14:C$14)*$D$24*$D$39)))+((SUM($C$15:$G$15)*$D$28*$E$39)-((SUM(D$15:$G$15)*$D$28*$E$39)+(SUM($C$15:C$15)*$D$24*$E$39)))+(SUM($C$15:C$15)*$D$24*$E$39)+((SUM($C$16:$G$16)*$D$28*$F$39)-((SUM(D$16:$G$16)*$D$28*$F$39)+(SUM($C$16:C$16)*$D$24*$F$39)))+(SUM($C$16:C$16)*$D$24*$F$39)</f>
        <v>4.3687260521843692E-5</v>
      </c>
      <c r="D55" s="275">
        <f>((SUM($C$13:$G$13)*$D$28*$C$39)-((SUM(E$13:$G$13)*$D$28*$C$39)+(SUM($C$13:D$13)*$D$24*$C$39)))+((SUM($C$14:$G$14)*$D$28*$D$39)-((SUM(E$14:$G$14)*$D$28*$D$39)+(SUM($C$14:D$14)*$D$24*$D$39)))+((SUM($C$15:$G$15)*$D$28*$E$39)-((SUM(E$15:$G$15)*$D$28*$E$39)+(SUM($C$15:D$15)*$D$24*$E$39)))+(SUM($C$15:D$15)*$D$24*$E$39)+((SUM($C$16:$G$16)*$D$28*$F$39)-((SUM(E$16:$G$16)*$D$28*$F$39)+(SUM($C$16:D$16)*$D$24*$F$39)))+(SUM($C$16:D$16)*$D$24*$F$39)</f>
        <v>8.6729374153756144E-5</v>
      </c>
      <c r="E55" s="275">
        <f>((SUM($C$13:$G$13)*$D$28*$C$39)-((SUM(F$13:$G$13)*$D$28*$C$39)+(SUM($C$13:E$13)*$D$24*$C$39)))+((SUM($C$14:$G$14)*$D$28*$D$39)-((SUM(F$14:$G$14)*$D$28*$D$39)+(SUM($C$14:E$14)*$D$24*$D$39)))+((SUM($C$15:$G$15)*$D$28*$E$39)-((SUM(F$15:$G$15)*$D$28*$E$39)+(SUM($C$15:E$15)*$D$24*$E$39)))+(SUM($C$15:E$15)*$D$24*$E$39)+((SUM($C$16:$G$16)*$D$28*$F$39)-((SUM(F$16:$G$16)*$D$28*$F$39)+(SUM($C$16:E$16)*$D$24*$F$39)))+(SUM($C$16:E$16)*$D$24*$F$39)</f>
        <v>1.3006180443621252E-4</v>
      </c>
      <c r="F55" s="275">
        <f>((SUM($C$13:$G$13)*$D$28*$C$39)-((SUM(G$13:$G$13)*$D$28*$C$39)+(SUM($C$13:F$13)*$D$24*$C$39)))+((SUM($C$14:$G$14)*$D$28*$D$39)-((SUM(G$14:$G$14)*$D$28*$D$39)+(SUM($C$14:F$14)*$D$24*$D$39)))+((SUM($C$15:$G$15)*$D$28*$E$39)-((SUM(G$15:$G$15)*$D$28*$E$39)+(SUM($C$15:F$15)*$D$24*$E$39)))+(SUM($C$15:F$15)*$D$24*$E$39)+((SUM($C$16:$G$16)*$D$28*$F$39)-((SUM(G$16:$G$16)*$D$28*$F$39)+(SUM($C$16:F$16)*$D$24*$F$39)))+(SUM($C$16:F$16)*$D$24*$F$39)</f>
        <v>1.73007145851277E-4</v>
      </c>
      <c r="G55" s="275">
        <f>((SUM($C$13:$G$13)*$D$28*$C$39)-((SUM($H$13:I$13)*$D$28*$C$39)+(SUM($C$13:G$13)*$D$24*$C$39)))+((SUM($C$14:$G$14)*$D$28*$D$39)-((SUM($H$14:I$14)*$D$28*$D$39)+(SUM($C$14:G$14)*$D$24*$D$39)))+((SUM($C$15:$G$15)*$D$28*$E$39)-((SUM($H$15:I$15)*$D$28*$E$39)+(SUM($C$15:G$15)*$D$24*$E$39)))+(SUM($C$15:G$15)*$D$24*$E$39)+((SUM($C$16:$G$16)*$D$28*$F$39)-((SUM($H$16:I$16)*$D$28*$F$39)+(SUM($C$16:G$16)*$D$24*$F$39)))+(SUM($C$16:G$16)*$D$24*$F$39)</f>
        <v>2.1595248726634145E-4</v>
      </c>
      <c r="H55" s="268" t="s">
        <v>481</v>
      </c>
      <c r="I55" s="273"/>
      <c r="J55" s="273"/>
      <c r="K55" s="273"/>
      <c r="L55" s="273"/>
      <c r="M55" s="273"/>
      <c r="N55" s="226"/>
      <c r="O55" s="214"/>
      <c r="P55" s="211"/>
      <c r="Q55" s="214"/>
      <c r="R55" s="214"/>
    </row>
    <row r="56" spans="1:50" s="70" customFormat="1" ht="16.5">
      <c r="A56" s="211"/>
      <c r="B56" s="266" t="s">
        <v>482</v>
      </c>
      <c r="C56" s="275">
        <f>-(SUM($C$13:C13)*$D$24*$C$40)-($D$40*$D$24*SUM($C$14:C14))-(SUM($C$15:C15)*$D$24*$E$40)-($F$40*$D$24*SUM($C$16:C16))-(SUM(D$13:$G13)*$D$28*$C$40)-($D$40*$D$28*SUM(D$14:$G14))-(SUM(D$15:$G15)*$D$28*$E$40)-($F$40*$D$28*SUM(D$16:$G16))</f>
        <v>0</v>
      </c>
      <c r="D56" s="275">
        <f>-(SUM($C$13:D13)*$D$24*$C$40)-($D$40*$D$24*SUM($C$14:D14))-(SUM($C$15:D15)*$D$24*$E$40)-($F$40*$D$24*SUM($C$16:D16))-(SUM(E$13:$G13)*$D$28*$C$40)-($D$40*$D$28*SUM(E$14:$G14))-(SUM(E$15:$G15)*$D$28*$E$40)-($F$40*$D$28*SUM(E$16:$G16))</f>
        <v>0</v>
      </c>
      <c r="E56" s="275">
        <f>-(SUM($C$13:E13)*$D$24*$C$40)-($D$40*$D$24*SUM($C$14:E14))-(SUM($C$15:E15)*$D$24*$E$40)-($F$40*$D$24*SUM($C$16:E16))-(SUM(F$13:$G13)*$D$28*$C$40)-($D$40*$D$28*SUM(F$14:$G14))-(SUM(F$15:$G15)*$D$28*$E$40)-($F$40*$D$28*SUM(F$16:$G16))</f>
        <v>0</v>
      </c>
      <c r="F56" s="275">
        <f>-(SUM($C$13:F13)*$D$24*$C$40)-($D$40*$D$24*SUM($C$14:F14))-(SUM($C$15:F15)*$D$24*$E$40)-($F$40*$D$24*SUM($C$16:F16))-(SUM($G$13:G13)*$D$28*$C$40)-($D$40*$D$28*SUM($G$14:G14))-(SUM($G$15:G15)*$D$28*$E$40)-($F$40*$D$28*SUM($G$16:G16))</f>
        <v>0</v>
      </c>
      <c r="G56" s="275">
        <f>-(SUM($C$13:G13)*$D$24*$C$40)-($D$40*$D$24*SUM($C$14:G14))-(SUM($C$15:G15)*$D$24*$E$40)-($F$40*$D$24*SUM($C$16:G16))</f>
        <v>0</v>
      </c>
      <c r="H56" s="276"/>
      <c r="I56" s="276"/>
      <c r="J56" s="276"/>
      <c r="K56" s="276"/>
      <c r="L56" s="276"/>
      <c r="M56" s="273"/>
      <c r="N56" s="226"/>
      <c r="O56" s="214"/>
      <c r="P56" s="211"/>
      <c r="Q56" s="214"/>
      <c r="R56" s="214"/>
    </row>
    <row r="57" spans="1:50" s="70" customFormat="1" ht="16.5">
      <c r="A57" s="213"/>
      <c r="B57" s="294" t="s">
        <v>501</v>
      </c>
      <c r="C57" s="295">
        <f>C17*D43*365*24*(1-I43)*D44</f>
        <v>10544.850000000008</v>
      </c>
      <c r="D57" s="295">
        <f>C57+($D$43*$D$44*(1-$I$43)*365*24*D17)</f>
        <v>20991.150000000016</v>
      </c>
      <c r="E57" s="295">
        <f>D57+($D$43*$D$44*(1-$I$43)*365*24*E17)</f>
        <v>31536.000000000022</v>
      </c>
      <c r="F57" s="295">
        <f>E57+($D$43*$D$44*(1-$I$43)*365*24*F17)</f>
        <v>41982.300000000032</v>
      </c>
      <c r="G57" s="295">
        <f>F57+($D$43*$D$44*(1-$I$43)*365*24*G17)</f>
        <v>52428.600000000035</v>
      </c>
      <c r="H57" s="278">
        <v>2029</v>
      </c>
      <c r="I57" s="278">
        <v>2030</v>
      </c>
      <c r="J57" s="278">
        <v>2031</v>
      </c>
      <c r="K57" s="278">
        <v>2032</v>
      </c>
      <c r="L57" s="278">
        <v>2033</v>
      </c>
      <c r="M57" s="278">
        <v>2034</v>
      </c>
      <c r="N57" s="278">
        <v>2035</v>
      </c>
      <c r="O57" s="278">
        <v>2036</v>
      </c>
      <c r="P57" s="278">
        <v>2037</v>
      </c>
      <c r="Q57" s="278">
        <v>2038</v>
      </c>
      <c r="R57" s="278">
        <v>2039</v>
      </c>
      <c r="S57" s="278">
        <v>2040</v>
      </c>
      <c r="T57" s="278">
        <v>2041</v>
      </c>
      <c r="U57" s="278">
        <v>2042</v>
      </c>
      <c r="V57" s="278">
        <v>2043</v>
      </c>
      <c r="W57" s="278">
        <v>2044</v>
      </c>
      <c r="X57" s="278">
        <v>2045</v>
      </c>
      <c r="Y57" s="278">
        <v>2046</v>
      </c>
      <c r="Z57" s="278">
        <v>2047</v>
      </c>
      <c r="AA57" s="278">
        <v>2048</v>
      </c>
      <c r="AB57" s="278">
        <v>2049</v>
      </c>
      <c r="AC57" s="278">
        <v>2050</v>
      </c>
      <c r="AD57" s="278">
        <v>2051</v>
      </c>
      <c r="AE57" s="278">
        <v>2052</v>
      </c>
      <c r="AF57" s="278">
        <v>2053</v>
      </c>
      <c r="AG57" s="278">
        <v>2054</v>
      </c>
      <c r="AH57" s="278">
        <v>2055</v>
      </c>
      <c r="AI57" s="278">
        <v>2056</v>
      </c>
      <c r="AJ57" s="278">
        <v>2057</v>
      </c>
      <c r="AK57" s="278">
        <v>2058</v>
      </c>
      <c r="AL57" s="278">
        <v>2059</v>
      </c>
      <c r="AM57" s="278">
        <v>2060</v>
      </c>
      <c r="AN57" s="278">
        <v>2061</v>
      </c>
      <c r="AO57" s="278">
        <v>2062</v>
      </c>
      <c r="AP57" s="278">
        <v>2063</v>
      </c>
      <c r="AQ57" s="278">
        <v>2064</v>
      </c>
      <c r="AR57" s="278">
        <v>2065</v>
      </c>
      <c r="AS57" s="278">
        <v>2066</v>
      </c>
      <c r="AT57" s="278">
        <v>2067</v>
      </c>
      <c r="AU57" s="278">
        <v>2068</v>
      </c>
      <c r="AV57" s="278">
        <v>2069</v>
      </c>
      <c r="AW57" s="278">
        <v>2070</v>
      </c>
      <c r="AX57" s="278">
        <v>2071</v>
      </c>
    </row>
    <row r="58" spans="1:50" s="70" customFormat="1" ht="16.5">
      <c r="A58" s="213"/>
      <c r="B58" s="294" t="s">
        <v>502</v>
      </c>
      <c r="C58" s="295">
        <f>C57*'[8]Fixed Data'!H22</f>
        <v>2410.911234900002</v>
      </c>
      <c r="D58" s="295">
        <f>D57*'[8]Fixed Data'!I22</f>
        <v>4622.7760087500046</v>
      </c>
      <c r="E58" s="295">
        <f>E57*'[8]Fixed Data'!J22</f>
        <v>6679.8293760000061</v>
      </c>
      <c r="F58" s="295">
        <f>F57*'[8]Fixed Data'!K22</f>
        <v>8539.4936961000076</v>
      </c>
      <c r="G58" s="295">
        <f>G57*'[8]Fixed Data'!L22</f>
        <v>10223.47214280001</v>
      </c>
      <c r="H58" s="295">
        <f>$G$57*'[8]Fixed Data'!M22</f>
        <v>9782.6000454000095</v>
      </c>
      <c r="I58" s="295">
        <f>$G$57*'[8]Fixed Data'!N22</f>
        <v>9341.7279480000088</v>
      </c>
      <c r="J58" s="295">
        <f>$G$57*'[8]Fixed Data'!O22</f>
        <v>8900.8558506000099</v>
      </c>
      <c r="K58" s="295">
        <f>$G$57*'[8]Fixed Data'!P22</f>
        <v>8459.9837532000111</v>
      </c>
      <c r="L58" s="295">
        <f>$G$57*'[8]Fixed Data'!Q22</f>
        <v>8019.1116558000103</v>
      </c>
      <c r="M58" s="295">
        <f>$G$57*'[8]Fixed Data'!R22</f>
        <v>7578.2395584000096</v>
      </c>
      <c r="N58" s="295">
        <f>$G$57*'[8]Fixed Data'!S22</f>
        <v>7137.3674610000107</v>
      </c>
      <c r="O58" s="295">
        <f>$G$57*'[8]Fixed Data'!T22</f>
        <v>6696.4953636000109</v>
      </c>
      <c r="P58" s="295">
        <f>$G$57*'[8]Fixed Data'!U22</f>
        <v>6255.6232662000102</v>
      </c>
      <c r="Q58" s="295">
        <f>$G$57*'[8]Fixed Data'!V22</f>
        <v>5814.7511688000104</v>
      </c>
      <c r="R58" s="295">
        <f>$G$57*'[8]Fixed Data'!W22</f>
        <v>5373.8790714000106</v>
      </c>
      <c r="S58" s="295">
        <f>$G$57*'[8]Fixed Data'!X22</f>
        <v>4933.0069740000108</v>
      </c>
      <c r="T58" s="295">
        <f>$G$57*'[8]Fixed Data'!Y22</f>
        <v>4492.134876600011</v>
      </c>
      <c r="U58" s="295">
        <f>$G$57*'[8]Fixed Data'!Z22</f>
        <v>4051.2627792000112</v>
      </c>
      <c r="V58" s="295">
        <f>$G$57*'[8]Fixed Data'!AA22</f>
        <v>3610.3906818000114</v>
      </c>
      <c r="W58" s="295">
        <f>$G$57*'[8]Fixed Data'!AB22</f>
        <v>3169.5185844000112</v>
      </c>
      <c r="X58" s="295">
        <f>$G$57*'[8]Fixed Data'!AC22</f>
        <v>2728.6464870000109</v>
      </c>
      <c r="Y58" s="295">
        <f>$G$57*'[8]Fixed Data'!AD22</f>
        <v>2287.7743896000106</v>
      </c>
      <c r="Z58" s="295">
        <f>$G$57*'[8]Fixed Data'!AE22</f>
        <v>1846.9022922000104</v>
      </c>
      <c r="AA58" s="295">
        <f>$G$57*'[8]Fixed Data'!AF22</f>
        <v>1406.0301948000101</v>
      </c>
      <c r="AB58" s="295">
        <f>$G$57*'[8]Fixed Data'!AG22</f>
        <v>965.15809740000986</v>
      </c>
      <c r="AC58" s="295">
        <f>$G$57*'[8]Fixed Data'!AH22</f>
        <v>524.2860000000004</v>
      </c>
      <c r="AD58" s="295">
        <f>$G$57*'[8]Fixed Data'!AI22</f>
        <v>524.2860000000004</v>
      </c>
      <c r="AE58" s="295">
        <f>$G$57*'[8]Fixed Data'!AJ22</f>
        <v>524.2860000000004</v>
      </c>
      <c r="AF58" s="295">
        <f>$G$57*'[8]Fixed Data'!AK22</f>
        <v>524.2860000000004</v>
      </c>
      <c r="AG58" s="295">
        <f>$G$57*'[8]Fixed Data'!AL22</f>
        <v>524.2860000000004</v>
      </c>
      <c r="AH58" s="295">
        <f>$G$57*'[8]Fixed Data'!AM22</f>
        <v>524.2860000000004</v>
      </c>
      <c r="AI58" s="295">
        <f>$G$57*'[8]Fixed Data'!AN22</f>
        <v>524.2860000000004</v>
      </c>
      <c r="AJ58" s="295">
        <f>$G$57*'[8]Fixed Data'!AO22</f>
        <v>524.2860000000004</v>
      </c>
      <c r="AK58" s="295">
        <f>$G$57*'[8]Fixed Data'!AP22</f>
        <v>524.2860000000004</v>
      </c>
      <c r="AL58" s="295">
        <f>$G$57*'[8]Fixed Data'!AQ22</f>
        <v>524.2860000000004</v>
      </c>
      <c r="AM58" s="295">
        <f>$G$57*'[8]Fixed Data'!AR22</f>
        <v>524.2860000000004</v>
      </c>
      <c r="AN58" s="295">
        <f>$G$57*'[8]Fixed Data'!AS22</f>
        <v>524.2860000000004</v>
      </c>
      <c r="AO58" s="295">
        <f>$G$57*'[8]Fixed Data'!AT22</f>
        <v>524.2860000000004</v>
      </c>
      <c r="AP58" s="295">
        <f>$G$57*'[8]Fixed Data'!AU22</f>
        <v>524.2860000000004</v>
      </c>
      <c r="AQ58" s="295">
        <f>$G$57*'[8]Fixed Data'!AV22</f>
        <v>524.2860000000004</v>
      </c>
      <c r="AR58" s="295">
        <f>$G$57*'[8]Fixed Data'!AW22</f>
        <v>524.2860000000004</v>
      </c>
      <c r="AS58" s="295">
        <f>$G$57*'[8]Fixed Data'!AX22</f>
        <v>524.2860000000004</v>
      </c>
      <c r="AT58" s="295">
        <f>$G$57*'[8]Fixed Data'!AY22</f>
        <v>524.2860000000004</v>
      </c>
      <c r="AU58" s="295">
        <f>$G$57*'[8]Fixed Data'!AZ22</f>
        <v>524.2860000000004</v>
      </c>
      <c r="AV58" s="295">
        <f>$G$57*'[8]Fixed Data'!BA22</f>
        <v>524.2860000000004</v>
      </c>
      <c r="AW58" s="295">
        <f>$G$57*'[8]Fixed Data'!BB22</f>
        <v>524.2860000000004</v>
      </c>
      <c r="AX58" s="295">
        <f>$G$57*'[8]Fixed Data'!BC22</f>
        <v>524.2860000000004</v>
      </c>
    </row>
    <row r="59" spans="1:50" s="70" customFormat="1" ht="16.5">
      <c r="A59" s="213"/>
      <c r="B59" s="279" t="s">
        <v>503</v>
      </c>
      <c r="C59" s="296">
        <f>(I44*C17)/1000</f>
        <v>1476.2790000000011</v>
      </c>
      <c r="D59" s="296">
        <f>C59+(($I$44*D17)/1000)</f>
        <v>2938.7610000000022</v>
      </c>
      <c r="E59" s="296">
        <f t="shared" ref="E59:G59" si="1">D59+(($I$44*E17)/1000)</f>
        <v>4415.0400000000036</v>
      </c>
      <c r="F59" s="296">
        <f t="shared" si="1"/>
        <v>5877.5220000000045</v>
      </c>
      <c r="G59" s="296">
        <f t="shared" si="1"/>
        <v>7340.0040000000054</v>
      </c>
      <c r="H59" s="297"/>
      <c r="I59" s="297"/>
      <c r="J59" s="297"/>
      <c r="K59" s="297"/>
      <c r="L59" s="297"/>
      <c r="M59" s="297"/>
      <c r="N59" s="298"/>
      <c r="O59" s="215"/>
      <c r="P59" s="213"/>
      <c r="Q59" s="215"/>
      <c r="R59" s="215"/>
      <c r="S59" s="215"/>
      <c r="T59" s="215"/>
      <c r="U59" s="215"/>
      <c r="V59" s="215"/>
      <c r="W59" s="215"/>
      <c r="X59" s="215"/>
      <c r="Y59" s="215"/>
      <c r="Z59" s="299"/>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row>
    <row r="60" spans="1:50" s="70" customFormat="1" ht="16.5">
      <c r="A60" s="211"/>
      <c r="B60" s="236"/>
      <c r="C60" s="264"/>
      <c r="D60" s="264"/>
      <c r="E60" s="264"/>
      <c r="F60" s="254"/>
      <c r="G60" s="254"/>
      <c r="H60" s="232"/>
      <c r="I60" s="232"/>
      <c r="J60" s="214"/>
      <c r="K60" s="214"/>
      <c r="L60" s="211"/>
      <c r="M60" s="273"/>
      <c r="N60" s="226"/>
      <c r="O60" s="214"/>
      <c r="P60" s="211"/>
      <c r="Q60" s="214"/>
      <c r="R60" s="214"/>
    </row>
    <row r="61" spans="1:50" s="70" customFormat="1" ht="16.5">
      <c r="A61" s="211"/>
      <c r="B61" s="215"/>
      <c r="C61" s="370" t="s">
        <v>483</v>
      </c>
      <c r="D61" s="370"/>
      <c r="E61" s="370"/>
      <c r="F61" s="370"/>
      <c r="G61" s="370"/>
      <c r="H61" s="298"/>
      <c r="I61" s="214"/>
      <c r="J61" s="214"/>
      <c r="K61" s="214"/>
      <c r="L61" s="214"/>
      <c r="M61" s="227"/>
      <c r="N61" s="227"/>
      <c r="O61" s="214"/>
      <c r="P61" s="211"/>
      <c r="Q61" s="214"/>
      <c r="R61" s="214"/>
    </row>
    <row r="62" spans="1:50" s="70" customFormat="1" ht="16.5">
      <c r="A62" s="211"/>
      <c r="B62" s="277"/>
      <c r="C62" s="278">
        <v>2024</v>
      </c>
      <c r="D62" s="278">
        <v>2025</v>
      </c>
      <c r="E62" s="278">
        <v>2026</v>
      </c>
      <c r="F62" s="278">
        <v>2027</v>
      </c>
      <c r="G62" s="278">
        <v>2028</v>
      </c>
      <c r="H62" s="215"/>
      <c r="I62" s="214"/>
      <c r="J62" s="214"/>
      <c r="K62" s="214"/>
      <c r="L62" s="214"/>
      <c r="M62" s="226"/>
      <c r="N62" s="226"/>
      <c r="O62" s="214"/>
      <c r="P62" s="211"/>
      <c r="Q62" s="214"/>
      <c r="R62" s="214"/>
    </row>
    <row r="63" spans="1:50" s="70" customFormat="1" ht="16.5">
      <c r="A63" s="211"/>
      <c r="B63" s="279" t="s">
        <v>484</v>
      </c>
      <c r="C63" s="280">
        <f>(C13*$H$68)+(C14*$H$69)+(C15*$H$70)+(C16*$H$71)-(H69)</f>
        <v>2048373</v>
      </c>
      <c r="D63" s="280">
        <f>(D13*$H$68)+(D14*$H$69)+(D15*$H$70)+(D16*$H$71)-H69</f>
        <v>2005557</v>
      </c>
      <c r="E63" s="280">
        <f>(E13*$H$68)+(E14*$H$69)+(E15*$H$70)+(E16*$H$71)-H70+E70</f>
        <v>2012751</v>
      </c>
      <c r="F63" s="280">
        <f>(F13*$H$68)+(F14*$H$69)+(F15*$H$70)+(F16*$H$71)-H71+G71</f>
        <v>2002007</v>
      </c>
      <c r="G63" s="280">
        <f t="shared" ref="G63" si="2">(G13*$H$68)+(G14*$H$69)+(G15*$H$70)+(G16*$H$71)</f>
        <v>2017546</v>
      </c>
      <c r="H63" s="213"/>
      <c r="I63" s="300" t="s">
        <v>504</v>
      </c>
      <c r="J63" s="214"/>
      <c r="K63" s="214"/>
      <c r="L63" s="211"/>
      <c r="M63" s="214"/>
      <c r="N63" s="214"/>
      <c r="O63" s="214"/>
      <c r="P63" s="211"/>
      <c r="Q63" s="214"/>
      <c r="R63" s="214"/>
    </row>
    <row r="64" spans="1:50" s="70" customFormat="1" ht="16.5">
      <c r="A64" s="211"/>
      <c r="B64" s="213"/>
      <c r="C64" s="215"/>
      <c r="D64" s="216"/>
      <c r="E64" s="216"/>
      <c r="F64" s="213"/>
      <c r="G64" s="213"/>
      <c r="H64" s="213"/>
      <c r="I64" s="281"/>
      <c r="J64" s="214"/>
      <c r="K64" s="214"/>
      <c r="L64" s="211"/>
      <c r="M64" s="211"/>
      <c r="N64" s="211"/>
      <c r="O64" s="214"/>
      <c r="P64" s="211"/>
      <c r="Q64" s="214"/>
      <c r="R64" s="214"/>
    </row>
    <row r="65" spans="1:18" s="70" customFormat="1" ht="17" thickBot="1">
      <c r="A65" s="211"/>
      <c r="B65" s="282" t="s">
        <v>485</v>
      </c>
      <c r="C65" s="216"/>
      <c r="D65" s="277"/>
      <c r="E65" s="277"/>
      <c r="F65" s="213"/>
      <c r="G65" s="213"/>
      <c r="H65" s="213"/>
      <c r="I65" s="281"/>
      <c r="J65" s="214"/>
      <c r="K65" s="214"/>
      <c r="L65" s="211"/>
      <c r="M65" s="211"/>
      <c r="N65" s="211"/>
      <c r="O65" s="214"/>
      <c r="P65" s="211"/>
      <c r="Q65" s="214"/>
      <c r="R65" s="214"/>
    </row>
    <row r="66" spans="1:18" s="70" customFormat="1" ht="18" customHeight="1" thickBot="1">
      <c r="A66" s="211"/>
      <c r="B66" s="371" t="s">
        <v>486</v>
      </c>
      <c r="C66" s="373" t="s">
        <v>487</v>
      </c>
      <c r="D66" s="375" t="s">
        <v>488</v>
      </c>
      <c r="E66" s="376"/>
      <c r="F66" s="376"/>
      <c r="G66" s="376"/>
      <c r="H66" s="377"/>
      <c r="I66" s="283"/>
      <c r="J66" s="214"/>
      <c r="K66" s="214"/>
      <c r="L66" s="211"/>
      <c r="M66" s="211"/>
      <c r="N66" s="211"/>
      <c r="O66" s="214"/>
      <c r="P66" s="211"/>
      <c r="Q66" s="214"/>
      <c r="R66" s="214"/>
    </row>
    <row r="67" spans="1:18" s="70" customFormat="1" ht="18" customHeight="1" thickBot="1">
      <c r="A67" s="211"/>
      <c r="B67" s="372"/>
      <c r="C67" s="374"/>
      <c r="D67" s="284" t="s">
        <v>445</v>
      </c>
      <c r="E67" s="284" t="s">
        <v>447</v>
      </c>
      <c r="F67" s="284" t="s">
        <v>448</v>
      </c>
      <c r="G67" s="284" t="s">
        <v>449</v>
      </c>
      <c r="H67" s="284" t="s">
        <v>431</v>
      </c>
      <c r="I67" s="281"/>
      <c r="J67" s="214">
        <v>0</v>
      </c>
      <c r="K67" s="214">
        <v>0</v>
      </c>
      <c r="L67" s="211">
        <v>0</v>
      </c>
      <c r="M67" s="211">
        <v>0</v>
      </c>
      <c r="N67" s="211">
        <v>-68</v>
      </c>
      <c r="O67" s="214"/>
      <c r="P67" s="211"/>
      <c r="Q67" s="214"/>
      <c r="R67" s="214"/>
    </row>
    <row r="68" spans="1:18" s="70" customFormat="1" ht="17" thickBot="1">
      <c r="A68" s="211"/>
      <c r="B68" s="362" t="s">
        <v>489</v>
      </c>
      <c r="C68" s="284" t="s">
        <v>434</v>
      </c>
      <c r="D68" s="285">
        <v>0</v>
      </c>
      <c r="E68" s="285">
        <v>1758</v>
      </c>
      <c r="F68" s="285">
        <v>4395</v>
      </c>
      <c r="G68" s="285">
        <v>7637</v>
      </c>
      <c r="H68" s="285">
        <v>11989</v>
      </c>
      <c r="I68" s="281"/>
      <c r="J68" s="214">
        <v>-2</v>
      </c>
      <c r="K68" s="214">
        <v>0</v>
      </c>
      <c r="L68" s="211">
        <v>0</v>
      </c>
      <c r="M68" s="211">
        <v>0</v>
      </c>
      <c r="N68" s="211">
        <v>-381</v>
      </c>
      <c r="O68" s="211"/>
      <c r="P68" s="211"/>
      <c r="Q68" s="214"/>
      <c r="R68" s="214"/>
    </row>
    <row r="69" spans="1:18" s="70" customFormat="1" ht="17" thickBot="1">
      <c r="A69" s="211"/>
      <c r="B69" s="363"/>
      <c r="C69" s="284" t="s">
        <v>435</v>
      </c>
      <c r="D69" s="285">
        <v>0</v>
      </c>
      <c r="E69" s="285">
        <v>2512</v>
      </c>
      <c r="F69" s="285">
        <v>6278</v>
      </c>
      <c r="G69" s="285">
        <v>10911</v>
      </c>
      <c r="H69" s="285">
        <v>17127</v>
      </c>
      <c r="I69" s="281"/>
      <c r="J69" s="214">
        <v>0</v>
      </c>
      <c r="K69" s="214">
        <v>-1</v>
      </c>
      <c r="L69" s="211">
        <v>0</v>
      </c>
      <c r="M69" s="211">
        <v>0</v>
      </c>
      <c r="N69" s="211">
        <v>-39</v>
      </c>
      <c r="O69" s="211"/>
      <c r="P69" s="211"/>
      <c r="Q69" s="214"/>
      <c r="R69" s="214"/>
    </row>
    <row r="70" spans="1:18" s="70" customFormat="1" ht="17" thickBot="1">
      <c r="A70" s="211"/>
      <c r="B70" s="363"/>
      <c r="C70" s="284" t="s">
        <v>436</v>
      </c>
      <c r="D70" s="285">
        <v>0</v>
      </c>
      <c r="E70" s="285">
        <v>3768</v>
      </c>
      <c r="F70" s="285">
        <v>9417</v>
      </c>
      <c r="G70" s="285">
        <v>16366</v>
      </c>
      <c r="H70" s="285">
        <v>25690</v>
      </c>
      <c r="I70" s="283"/>
      <c r="J70" s="214">
        <v>0</v>
      </c>
      <c r="K70" s="214">
        <v>0</v>
      </c>
      <c r="L70" s="211">
        <v>0</v>
      </c>
      <c r="M70" s="211">
        <v>-1</v>
      </c>
      <c r="N70" s="211">
        <v>-40</v>
      </c>
      <c r="O70" s="211"/>
      <c r="P70" s="211"/>
      <c r="Q70" s="214"/>
      <c r="R70" s="214"/>
    </row>
    <row r="71" spans="1:18" s="70" customFormat="1" ht="17" thickBot="1">
      <c r="A71" s="211"/>
      <c r="B71" s="364"/>
      <c r="C71" s="284" t="s">
        <v>437</v>
      </c>
      <c r="D71" s="285">
        <v>0</v>
      </c>
      <c r="E71" s="285">
        <v>6280</v>
      </c>
      <c r="F71" s="285">
        <v>15695</v>
      </c>
      <c r="G71" s="285">
        <v>27277</v>
      </c>
      <c r="H71" s="285">
        <v>42816</v>
      </c>
      <c r="I71" s="281"/>
      <c r="J71" s="214"/>
      <c r="K71" s="214"/>
      <c r="L71" s="211"/>
      <c r="M71" s="211"/>
      <c r="N71" s="211"/>
      <c r="O71" s="211"/>
      <c r="P71" s="211"/>
      <c r="Q71" s="214"/>
      <c r="R71" s="214"/>
    </row>
    <row r="72" spans="1:18" s="70" customFormat="1" ht="16.5">
      <c r="A72" s="211"/>
      <c r="B72" s="282"/>
      <c r="C72" s="282"/>
      <c r="D72" s="282"/>
      <c r="E72" s="282"/>
      <c r="F72" s="282"/>
      <c r="G72" s="282"/>
      <c r="H72" s="282"/>
      <c r="I72" s="281"/>
      <c r="J72" s="214"/>
      <c r="K72" s="214"/>
      <c r="L72" s="211"/>
      <c r="M72" s="211"/>
      <c r="N72" s="211"/>
      <c r="O72" s="211"/>
      <c r="P72" s="211"/>
      <c r="Q72" s="214"/>
      <c r="R72" s="214"/>
    </row>
    <row r="73" spans="1:18" s="70" customFormat="1" ht="16.5">
      <c r="A73" s="211"/>
      <c r="B73" s="211"/>
      <c r="C73" s="286"/>
      <c r="D73" s="287"/>
      <c r="E73" s="287"/>
      <c r="F73" s="365"/>
      <c r="G73" s="365"/>
      <c r="H73" s="365"/>
      <c r="I73" s="281"/>
      <c r="J73" s="214"/>
      <c r="K73" s="214"/>
      <c r="L73" s="211"/>
      <c r="M73" s="211"/>
      <c r="N73" s="211"/>
      <c r="O73" s="211"/>
      <c r="P73" s="211"/>
      <c r="Q73" s="214"/>
      <c r="R73" s="214"/>
    </row>
    <row r="74" spans="1:18" s="70" customFormat="1" ht="16.5">
      <c r="A74" s="211"/>
      <c r="B74" s="288"/>
      <c r="C74" s="288"/>
      <c r="D74" s="289"/>
      <c r="E74" s="288"/>
      <c r="F74" s="288"/>
      <c r="G74" s="288"/>
      <c r="H74" s="288"/>
      <c r="I74" s="288"/>
      <c r="J74" s="288"/>
      <c r="K74" s="288"/>
      <c r="L74" s="288"/>
      <c r="M74" s="211"/>
      <c r="N74" s="211"/>
      <c r="O74" s="211"/>
      <c r="P74" s="211"/>
      <c r="Q74" s="214"/>
      <c r="R74" s="214"/>
    </row>
    <row r="75" spans="1:18" s="70" customFormat="1" ht="16.5">
      <c r="A75" s="211"/>
      <c r="B75" s="288"/>
      <c r="C75" s="288"/>
      <c r="D75" s="289"/>
      <c r="E75" s="288"/>
      <c r="F75" s="288"/>
      <c r="G75" s="288"/>
      <c r="H75" s="288"/>
      <c r="I75" s="288"/>
      <c r="J75" s="288"/>
      <c r="K75" s="288"/>
      <c r="L75" s="288"/>
      <c r="M75" s="211"/>
      <c r="N75" s="211"/>
      <c r="O75" s="211"/>
      <c r="P75" s="211"/>
      <c r="Q75" s="214"/>
      <c r="R75" s="214"/>
    </row>
    <row r="76" spans="1:18" s="70" customFormat="1" ht="16.5">
      <c r="A76" s="211"/>
      <c r="B76" s="288"/>
      <c r="C76" s="288"/>
      <c r="D76" s="289"/>
      <c r="E76" s="288"/>
      <c r="F76" s="288"/>
      <c r="G76" s="288"/>
      <c r="H76" s="288"/>
      <c r="I76" s="288"/>
      <c r="J76" s="288"/>
      <c r="K76" s="288"/>
      <c r="L76" s="288"/>
      <c r="M76" s="211"/>
      <c r="N76" s="211"/>
      <c r="O76" s="211"/>
      <c r="P76" s="211"/>
      <c r="Q76" s="214"/>
      <c r="R76" s="214"/>
    </row>
    <row r="77" spans="1:18" s="70" customFormat="1" ht="16.5">
      <c r="A77" s="211"/>
      <c r="M77" s="211"/>
      <c r="N77" s="211"/>
      <c r="O77" s="211"/>
      <c r="P77" s="211"/>
      <c r="Q77" s="214"/>
      <c r="R77" s="214"/>
    </row>
    <row r="78" spans="1:18" s="70" customFormat="1" ht="16.5">
      <c r="A78" s="211"/>
      <c r="M78" s="211"/>
      <c r="N78" s="211"/>
      <c r="O78" s="211"/>
      <c r="P78" s="211"/>
      <c r="Q78" s="214"/>
      <c r="R78" s="214"/>
    </row>
    <row r="79" spans="1:18" s="70" customFormat="1" ht="16.5">
      <c r="A79" s="211"/>
      <c r="B79" s="211"/>
      <c r="C79" s="286"/>
      <c r="D79" s="287"/>
      <c r="E79" s="287"/>
      <c r="F79" s="301"/>
      <c r="G79" s="301"/>
      <c r="H79" s="211"/>
      <c r="I79" s="281"/>
      <c r="J79" s="214"/>
      <c r="K79" s="214"/>
      <c r="L79" s="211"/>
      <c r="M79" s="211"/>
      <c r="N79" s="211"/>
      <c r="O79" s="211"/>
      <c r="P79" s="211"/>
      <c r="Q79" s="214"/>
      <c r="R79" s="214"/>
    </row>
    <row r="80" spans="1:18" s="70" customFormat="1" ht="16.5">
      <c r="A80" s="211"/>
      <c r="B80" s="302"/>
      <c r="C80" s="302"/>
      <c r="D80" s="302"/>
      <c r="E80" s="302"/>
      <c r="F80" s="302"/>
      <c r="G80" s="302"/>
      <c r="H80" s="302"/>
      <c r="I80" s="283"/>
      <c r="J80" s="214"/>
      <c r="K80" s="214"/>
      <c r="L80" s="211"/>
      <c r="M80" s="211"/>
      <c r="N80" s="211"/>
      <c r="O80" s="211"/>
      <c r="P80" s="211"/>
      <c r="Q80" s="214"/>
      <c r="R80" s="214"/>
    </row>
  </sheetData>
  <mergeCells count="10">
    <mergeCell ref="B68:B71"/>
    <mergeCell ref="F73:H73"/>
    <mergeCell ref="D22:E22"/>
    <mergeCell ref="I22:J22"/>
    <mergeCell ref="F45:G45"/>
    <mergeCell ref="I46:J46"/>
    <mergeCell ref="C61:G61"/>
    <mergeCell ref="B66:B67"/>
    <mergeCell ref="C66:C67"/>
    <mergeCell ref="D66:H6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AA6E-9CB0-49F4-ABE4-EFA47D5ED432}">
  <dimension ref="A1:XFC60"/>
  <sheetViews>
    <sheetView zoomScale="70" zoomScaleNormal="70" workbookViewId="0">
      <selection activeCell="C46" sqref="C46"/>
    </sheetView>
  </sheetViews>
  <sheetFormatPr defaultColWidth="0" defaultRowHeight="14.5" zeroHeight="1"/>
  <cols>
    <col min="1" max="1" width="71" style="70" bestFit="1" customWidth="1"/>
    <col min="2" max="2" width="71" style="70" customWidth="1"/>
    <col min="3" max="3" width="123.54296875" style="70" customWidth="1"/>
    <col min="4" max="45" width="0" style="70" hidden="1" customWidth="1"/>
    <col min="46" max="16383" width="9.1796875" style="70" hidden="1"/>
    <col min="16384" max="16384" width="0" style="70" hidden="1"/>
  </cols>
  <sheetData>
    <row r="1" spans="1:35" s="64" customFormat="1" ht="19.5">
      <c r="A1" s="82" t="s">
        <v>4</v>
      </c>
      <c r="B1" s="82"/>
      <c r="C1" s="63"/>
      <c r="G1" s="65"/>
      <c r="H1" s="65"/>
      <c r="I1" s="65"/>
      <c r="J1" s="65"/>
      <c r="AE1" s="65"/>
    </row>
    <row r="2" spans="1:35" s="64" customFormat="1" ht="19.5">
      <c r="A2" s="82" t="s">
        <v>0</v>
      </c>
      <c r="B2" s="82"/>
      <c r="C2" s="63"/>
    </row>
    <row r="3" spans="1:35" s="64" customFormat="1" ht="13.5">
      <c r="A3" s="66"/>
      <c r="B3" s="66"/>
      <c r="C3" s="63"/>
    </row>
    <row r="4" spans="1:35" s="64" customFormat="1" ht="13.5">
      <c r="A4" s="63"/>
      <c r="B4" s="63"/>
      <c r="C4" s="67"/>
      <c r="AB4" s="68"/>
    </row>
    <row r="5" spans="1:35" s="64" customFormat="1" ht="13.5">
      <c r="A5" s="69" t="s">
        <v>5</v>
      </c>
      <c r="B5" s="69"/>
      <c r="C5" s="307"/>
      <c r="AB5" s="308"/>
      <c r="AC5" s="308"/>
      <c r="AD5" s="308"/>
      <c r="AE5" s="308"/>
      <c r="AF5" s="308"/>
      <c r="AG5" s="308"/>
      <c r="AH5" s="308"/>
      <c r="AI5" s="308"/>
    </row>
    <row r="6" spans="1:35"/>
    <row r="7" spans="1:35">
      <c r="A7" s="71" t="s">
        <v>6</v>
      </c>
      <c r="B7" s="71" t="s">
        <v>7</v>
      </c>
      <c r="C7" s="72" t="s">
        <v>8</v>
      </c>
    </row>
    <row r="8" spans="1:35" ht="27.5">
      <c r="A8" s="184">
        <v>44270</v>
      </c>
      <c r="B8" s="185">
        <v>2</v>
      </c>
      <c r="C8" s="179" t="s">
        <v>9</v>
      </c>
    </row>
    <row r="9" spans="1:35">
      <c r="A9" s="184">
        <v>44270</v>
      </c>
      <c r="B9" s="185">
        <v>2</v>
      </c>
      <c r="C9" s="179" t="s">
        <v>10</v>
      </c>
    </row>
    <row r="10" spans="1:35">
      <c r="A10" s="184">
        <v>44270</v>
      </c>
      <c r="B10" s="185">
        <v>2</v>
      </c>
      <c r="C10" s="179" t="s">
        <v>11</v>
      </c>
    </row>
    <row r="11" spans="1:35">
      <c r="A11" s="184">
        <v>44271</v>
      </c>
      <c r="B11" s="185">
        <v>2</v>
      </c>
      <c r="C11" s="309" t="s">
        <v>12</v>
      </c>
    </row>
    <row r="12" spans="1:35">
      <c r="A12" s="184">
        <v>44271</v>
      </c>
      <c r="B12" s="185">
        <v>2</v>
      </c>
      <c r="C12" s="179" t="s">
        <v>13</v>
      </c>
    </row>
    <row r="13" spans="1:35">
      <c r="A13" s="184">
        <v>44271</v>
      </c>
      <c r="B13" s="185">
        <v>2</v>
      </c>
      <c r="C13" s="179" t="s">
        <v>14</v>
      </c>
    </row>
    <row r="14" spans="1:35" ht="16.5" customHeight="1">
      <c r="A14" s="184">
        <v>44271</v>
      </c>
      <c r="B14" s="185">
        <v>2</v>
      </c>
      <c r="C14" s="179" t="s">
        <v>15</v>
      </c>
    </row>
    <row r="15" spans="1:35">
      <c r="A15" s="184">
        <v>44271</v>
      </c>
      <c r="B15" s="185">
        <v>2</v>
      </c>
      <c r="C15" s="179" t="s">
        <v>16</v>
      </c>
    </row>
    <row r="16" spans="1:35" ht="68">
      <c r="A16" s="184">
        <v>44272</v>
      </c>
      <c r="B16" s="185">
        <v>3</v>
      </c>
      <c r="C16" s="310" t="s">
        <v>17</v>
      </c>
    </row>
    <row r="17" spans="1:3">
      <c r="A17" s="184">
        <v>44277</v>
      </c>
      <c r="B17" s="185">
        <v>4</v>
      </c>
      <c r="C17" s="179" t="s">
        <v>18</v>
      </c>
    </row>
    <row r="18" spans="1:3">
      <c r="A18" s="184">
        <v>44277</v>
      </c>
      <c r="B18" s="185">
        <v>4</v>
      </c>
      <c r="C18" s="179" t="s">
        <v>19</v>
      </c>
    </row>
    <row r="19" spans="1:3">
      <c r="A19" s="184">
        <v>44279</v>
      </c>
      <c r="B19" s="185">
        <v>4</v>
      </c>
      <c r="C19" s="179" t="s">
        <v>20</v>
      </c>
    </row>
    <row r="20" spans="1:3">
      <c r="A20" s="184">
        <v>44279</v>
      </c>
      <c r="B20" s="185">
        <v>4</v>
      </c>
      <c r="C20" s="179" t="s">
        <v>21</v>
      </c>
    </row>
    <row r="21" spans="1:3">
      <c r="A21" s="184">
        <v>44279</v>
      </c>
      <c r="B21" s="185">
        <v>4</v>
      </c>
      <c r="C21" s="179" t="s">
        <v>22</v>
      </c>
    </row>
    <row r="22" spans="1:3">
      <c r="A22" s="184">
        <v>44279</v>
      </c>
      <c r="B22" s="185">
        <v>4</v>
      </c>
      <c r="C22" s="179" t="s">
        <v>23</v>
      </c>
    </row>
    <row r="23" spans="1:3">
      <c r="A23" s="184">
        <v>44285</v>
      </c>
      <c r="B23" s="185">
        <v>5</v>
      </c>
      <c r="C23" s="179" t="s">
        <v>24</v>
      </c>
    </row>
    <row r="24" spans="1:3">
      <c r="A24" s="184">
        <v>44285</v>
      </c>
      <c r="B24" s="185">
        <v>5</v>
      </c>
      <c r="C24" s="179" t="s">
        <v>25</v>
      </c>
    </row>
    <row r="25" spans="1:3">
      <c r="A25" s="184">
        <v>44469</v>
      </c>
      <c r="B25" s="185">
        <v>6</v>
      </c>
      <c r="C25" s="179" t="s">
        <v>26</v>
      </c>
    </row>
    <row r="26" spans="1:3" ht="27.5">
      <c r="A26" s="184">
        <v>44469</v>
      </c>
      <c r="B26" s="185">
        <v>6</v>
      </c>
      <c r="C26" s="179" t="s">
        <v>27</v>
      </c>
    </row>
    <row r="27" spans="1:3">
      <c r="A27" s="184">
        <v>44483</v>
      </c>
      <c r="B27" s="185">
        <v>7</v>
      </c>
      <c r="C27" s="179" t="s">
        <v>28</v>
      </c>
    </row>
    <row r="28" spans="1:3">
      <c r="A28" s="184">
        <v>44483</v>
      </c>
      <c r="B28" s="185">
        <v>7</v>
      </c>
      <c r="C28" s="179" t="s">
        <v>29</v>
      </c>
    </row>
    <row r="29" spans="1:3">
      <c r="A29" s="184">
        <v>44483</v>
      </c>
      <c r="B29" s="185">
        <v>7</v>
      </c>
      <c r="C29" s="179" t="s">
        <v>30</v>
      </c>
    </row>
    <row r="30" spans="1:3" ht="27.5">
      <c r="A30" s="184">
        <v>44483</v>
      </c>
      <c r="B30" s="185">
        <v>7</v>
      </c>
      <c r="C30" s="179" t="s">
        <v>31</v>
      </c>
    </row>
    <row r="31" spans="1:3">
      <c r="A31" s="184">
        <v>44483</v>
      </c>
      <c r="B31" s="185">
        <v>7</v>
      </c>
      <c r="C31" s="180" t="s">
        <v>32</v>
      </c>
    </row>
    <row r="32" spans="1:3">
      <c r="A32" s="184">
        <v>44489</v>
      </c>
      <c r="B32" s="185">
        <v>8</v>
      </c>
      <c r="C32" s="179" t="s">
        <v>33</v>
      </c>
    </row>
    <row r="33" spans="1:3">
      <c r="A33" s="184">
        <v>44489</v>
      </c>
      <c r="B33" s="185">
        <v>8</v>
      </c>
      <c r="C33" s="180" t="s">
        <v>32</v>
      </c>
    </row>
    <row r="34" spans="1:3">
      <c r="A34" s="184">
        <v>44489</v>
      </c>
      <c r="B34" s="185">
        <v>8</v>
      </c>
      <c r="C34" s="181" t="s">
        <v>34</v>
      </c>
    </row>
    <row r="35" spans="1:3">
      <c r="A35" s="184">
        <v>44489</v>
      </c>
      <c r="B35" s="185">
        <v>8</v>
      </c>
      <c r="C35" s="181" t="s">
        <v>35</v>
      </c>
    </row>
    <row r="36" spans="1:3">
      <c r="A36" s="184">
        <v>44489</v>
      </c>
      <c r="B36" s="185">
        <v>8</v>
      </c>
      <c r="C36" s="183" t="s">
        <v>36</v>
      </c>
    </row>
    <row r="37" spans="1:3">
      <c r="A37" s="184">
        <v>44489</v>
      </c>
      <c r="B37" s="185">
        <v>8</v>
      </c>
      <c r="C37" s="179" t="s">
        <v>29</v>
      </c>
    </row>
    <row r="38" spans="1:3">
      <c r="A38" s="184">
        <v>44490</v>
      </c>
      <c r="B38" s="185">
        <v>8</v>
      </c>
      <c r="C38" s="73" t="s">
        <v>37</v>
      </c>
    </row>
    <row r="39" spans="1:3">
      <c r="A39" s="184">
        <v>44494</v>
      </c>
      <c r="B39" s="185">
        <v>8</v>
      </c>
      <c r="C39" s="73" t="s">
        <v>38</v>
      </c>
    </row>
    <row r="40" spans="1:3">
      <c r="A40" s="184">
        <v>44496</v>
      </c>
      <c r="B40" s="185">
        <v>8</v>
      </c>
      <c r="C40" s="181" t="s">
        <v>39</v>
      </c>
    </row>
    <row r="41" spans="1:3">
      <c r="A41" s="184">
        <v>44497</v>
      </c>
      <c r="B41" s="185">
        <v>8</v>
      </c>
      <c r="C41" s="183" t="s">
        <v>40</v>
      </c>
    </row>
    <row r="42" spans="1:3" ht="135.5">
      <c r="A42" s="184">
        <v>44497</v>
      </c>
      <c r="B42" s="185">
        <v>8</v>
      </c>
      <c r="C42" s="183" t="s">
        <v>41</v>
      </c>
    </row>
    <row r="43" spans="1:3">
      <c r="A43" s="184">
        <v>44497</v>
      </c>
      <c r="B43" s="185">
        <v>8</v>
      </c>
      <c r="C43" s="183" t="s">
        <v>42</v>
      </c>
    </row>
    <row r="44" spans="1:3">
      <c r="A44" s="184">
        <v>44502</v>
      </c>
      <c r="B44" s="185">
        <v>9</v>
      </c>
      <c r="C44" s="186" t="s">
        <v>43</v>
      </c>
    </row>
    <row r="45" spans="1:3">
      <c r="A45" s="184">
        <v>44502</v>
      </c>
      <c r="B45" s="185">
        <v>9</v>
      </c>
      <c r="C45" s="183" t="s">
        <v>44</v>
      </c>
    </row>
    <row r="46" spans="1:3">
      <c r="A46" s="184"/>
      <c r="B46" s="185"/>
      <c r="C46" s="183"/>
    </row>
    <row r="47" spans="1:3">
      <c r="A47" s="184"/>
      <c r="B47" s="185"/>
      <c r="C47" s="183"/>
    </row>
    <row r="48" spans="1:3">
      <c r="A48" s="184"/>
      <c r="B48" s="185"/>
      <c r="C48" s="183"/>
    </row>
    <row r="49" spans="1:3">
      <c r="A49" s="184"/>
      <c r="B49" s="185"/>
      <c r="C49" s="183"/>
    </row>
    <row r="50" spans="1:3">
      <c r="A50" s="184"/>
      <c r="B50" s="185"/>
      <c r="C50" s="183"/>
    </row>
    <row r="51" spans="1:3">
      <c r="A51" s="184"/>
      <c r="B51" s="185"/>
      <c r="C51" s="183"/>
    </row>
    <row r="52" spans="1:3">
      <c r="A52" s="184"/>
      <c r="B52" s="185"/>
      <c r="C52" s="183"/>
    </row>
    <row r="53" spans="1:3">
      <c r="A53" s="184"/>
      <c r="B53" s="185"/>
      <c r="C53" s="183"/>
    </row>
    <row r="54" spans="1:3">
      <c r="A54" s="184"/>
      <c r="B54" s="185"/>
      <c r="C54" s="183"/>
    </row>
    <row r="55" spans="1:3">
      <c r="A55" s="184"/>
      <c r="B55" s="185"/>
      <c r="C55" s="310"/>
    </row>
    <row r="56" spans="1:3">
      <c r="A56" s="184"/>
      <c r="B56" s="185"/>
      <c r="C56" s="183"/>
    </row>
    <row r="57" spans="1:3">
      <c r="A57" s="184"/>
      <c r="B57" s="185"/>
      <c r="C57" s="183"/>
    </row>
    <row r="58" spans="1:3">
      <c r="A58" s="184"/>
      <c r="B58" s="185"/>
      <c r="C58" s="183"/>
    </row>
    <row r="59" spans="1:3">
      <c r="A59" s="184"/>
      <c r="B59" s="185"/>
      <c r="C59" s="183"/>
    </row>
    <row r="60" spans="1: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37"/>
  <sheetViews>
    <sheetView showGridLines="0" zoomScale="85" zoomScaleNormal="85" workbookViewId="0">
      <selection activeCell="A13" sqref="A13"/>
    </sheetView>
  </sheetViews>
  <sheetFormatPr defaultColWidth="9.1796875" defaultRowHeight="16"/>
  <cols>
    <col min="1" max="1" width="35.81640625" style="1" customWidth="1"/>
    <col min="2" max="2" width="155.81640625" style="1" customWidth="1"/>
    <col min="3" max="3" width="10.1796875" style="1" bestFit="1" customWidth="1"/>
    <col min="4" max="16384" width="9.1796875" style="1"/>
  </cols>
  <sheetData>
    <row r="1" spans="1:2" s="63" customFormat="1" ht="24.5">
      <c r="A1" s="127" t="s">
        <v>45</v>
      </c>
    </row>
    <row r="2" spans="1:2" s="63" customFormat="1" ht="24.5">
      <c r="A2" s="127" t="s">
        <v>0</v>
      </c>
    </row>
    <row r="3" spans="1:2" s="63" customFormat="1" ht="24.5">
      <c r="A3" s="127"/>
    </row>
    <row r="4" spans="1:2" s="63" customFormat="1" ht="24.5">
      <c r="A4" s="127"/>
    </row>
    <row r="5" spans="1:2" ht="18.5">
      <c r="A5" s="53" t="s">
        <v>46</v>
      </c>
    </row>
    <row r="6" spans="1:2">
      <c r="A6" s="9"/>
    </row>
    <row r="7" spans="1:2">
      <c r="A7" s="9"/>
    </row>
    <row r="8" spans="1:2">
      <c r="A8" s="126" t="s">
        <v>47</v>
      </c>
      <c r="B8" s="126" t="s">
        <v>48</v>
      </c>
    </row>
    <row r="9" spans="1:2" ht="48">
      <c r="A9" s="50" t="s">
        <v>49</v>
      </c>
      <c r="B9" s="16" t="s">
        <v>50</v>
      </c>
    </row>
    <row r="10" spans="1:2">
      <c r="A10" s="50" t="s">
        <v>51</v>
      </c>
      <c r="B10" s="16" t="s">
        <v>52</v>
      </c>
    </row>
    <row r="11" spans="1:2" ht="56.25" customHeight="1">
      <c r="A11" s="51" t="s">
        <v>53</v>
      </c>
      <c r="B11" s="16" t="s">
        <v>54</v>
      </c>
    </row>
    <row r="12" spans="1:2">
      <c r="A12" s="52" t="s">
        <v>55</v>
      </c>
      <c r="B12" s="16" t="s">
        <v>56</v>
      </c>
    </row>
    <row r="13" spans="1:2" ht="32">
      <c r="A13" s="51" t="s">
        <v>57</v>
      </c>
      <c r="B13" s="16" t="s">
        <v>58</v>
      </c>
    </row>
    <row r="14" spans="1:2">
      <c r="A14" s="52" t="s">
        <v>59</v>
      </c>
      <c r="B14" s="16" t="s">
        <v>60</v>
      </c>
    </row>
    <row r="16" spans="1:2">
      <c r="A16" s="9" t="s">
        <v>61</v>
      </c>
    </row>
    <row r="17" spans="1:3">
      <c r="A17" s="47" t="s">
        <v>62</v>
      </c>
    </row>
    <row r="18" spans="1:3">
      <c r="A18" s="48" t="s">
        <v>51</v>
      </c>
    </row>
    <row r="19" spans="1:3">
      <c r="A19" s="44" t="s">
        <v>63</v>
      </c>
    </row>
    <row r="20" spans="1:3">
      <c r="A20" s="49" t="s">
        <v>64</v>
      </c>
    </row>
    <row r="21" spans="1:3">
      <c r="A21" s="9"/>
    </row>
    <row r="22" spans="1:3">
      <c r="A22" s="1" t="s">
        <v>65</v>
      </c>
    </row>
    <row r="23" spans="1:3" ht="19.5" customHeight="1">
      <c r="A23" s="1" t="s">
        <v>66</v>
      </c>
    </row>
    <row r="24" spans="1:3">
      <c r="A24" s="45" t="s">
        <v>67</v>
      </c>
    </row>
    <row r="25" spans="1:3">
      <c r="A25" s="45" t="s">
        <v>68</v>
      </c>
    </row>
    <row r="26" spans="1:3" ht="25.5" customHeight="1">
      <c r="A26" s="1" t="s">
        <v>69</v>
      </c>
    </row>
    <row r="27" spans="1:3" ht="10.5" customHeight="1"/>
    <row r="28" spans="1:3" ht="24.75" customHeight="1">
      <c r="A28" s="45" t="s">
        <v>70</v>
      </c>
      <c r="B28" s="45"/>
      <c r="C28" s="45"/>
    </row>
    <row r="29" spans="1:3" ht="26.25" customHeight="1">
      <c r="A29" s="45" t="s">
        <v>71</v>
      </c>
      <c r="B29" s="45"/>
      <c r="C29" s="45"/>
    </row>
    <row r="30" spans="1:3" ht="32.25" customHeight="1">
      <c r="A30" s="325" t="s">
        <v>72</v>
      </c>
      <c r="B30" s="325"/>
      <c r="C30" s="325"/>
    </row>
    <row r="32" spans="1:3">
      <c r="A32" s="1" t="s">
        <v>73</v>
      </c>
    </row>
    <row r="36" spans="1:1">
      <c r="A36" s="9"/>
    </row>
    <row r="37" spans="1:1">
      <c r="A37" s="46"/>
    </row>
  </sheetData>
  <mergeCells count="1">
    <mergeCell ref="A30:C30"/>
  </mergeCells>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100"/>
  <sheetViews>
    <sheetView showGridLines="0" topLeftCell="A62" zoomScale="85" zoomScaleNormal="85" workbookViewId="0">
      <selection activeCell="C21" sqref="C21:E21"/>
    </sheetView>
  </sheetViews>
  <sheetFormatPr defaultColWidth="9.1796875" defaultRowHeight="16"/>
  <cols>
    <col min="1" max="1" width="7.81640625" style="1" customWidth="1"/>
    <col min="2" max="2" width="31.81640625" style="1" customWidth="1"/>
    <col min="3" max="3" width="21" style="1" customWidth="1"/>
    <col min="4" max="4" width="54.453125" style="1" customWidth="1"/>
    <col min="5" max="5" width="62.1796875" style="1" customWidth="1"/>
    <col min="6" max="11" width="11.1796875" style="1" customWidth="1"/>
    <col min="12" max="16384" width="9.1796875" style="1"/>
  </cols>
  <sheetData>
    <row r="1" spans="1:27" s="63" customFormat="1" ht="24.5">
      <c r="A1" s="127" t="s">
        <v>74</v>
      </c>
    </row>
    <row r="2" spans="1:27" s="63" customFormat="1" ht="24.5">
      <c r="A2" s="127" t="s">
        <v>0</v>
      </c>
    </row>
    <row r="3" spans="1:27" s="63" customFormat="1" ht="17.5">
      <c r="A3" s="187" t="s">
        <v>75</v>
      </c>
    </row>
    <row r="4" spans="1:27" s="63" customFormat="1" ht="24.5">
      <c r="A4" s="127"/>
    </row>
    <row r="6" spans="1:27">
      <c r="A6" s="9" t="s">
        <v>76</v>
      </c>
      <c r="Z6" s="12" t="s">
        <v>77</v>
      </c>
      <c r="AA6" s="12" t="s">
        <v>77</v>
      </c>
    </row>
    <row r="7" spans="1:27">
      <c r="A7" s="337" t="s">
        <v>78</v>
      </c>
      <c r="B7" s="338"/>
      <c r="C7" s="338"/>
      <c r="D7" s="338"/>
      <c r="E7" s="339"/>
      <c r="F7" s="13"/>
      <c r="Z7" s="12" t="s">
        <v>79</v>
      </c>
      <c r="AA7" s="12" t="s">
        <v>79</v>
      </c>
    </row>
    <row r="8" spans="1:27" ht="24.75" customHeight="1">
      <c r="A8" s="340"/>
      <c r="B8" s="341"/>
      <c r="C8" s="341"/>
      <c r="D8" s="341"/>
      <c r="E8" s="342"/>
      <c r="F8" s="13"/>
    </row>
    <row r="9" spans="1:27" ht="18" customHeight="1">
      <c r="A9" s="9" t="s">
        <v>80</v>
      </c>
      <c r="B9" s="13"/>
      <c r="C9" s="13"/>
      <c r="D9" s="13"/>
      <c r="E9" s="13"/>
      <c r="F9" s="13"/>
    </row>
    <row r="10" spans="1:27" ht="24.75" customHeight="1">
      <c r="A10" s="346" t="s">
        <v>81</v>
      </c>
      <c r="B10" s="347"/>
      <c r="C10" s="347"/>
      <c r="D10" s="347"/>
      <c r="E10" s="348"/>
      <c r="F10" s="13"/>
    </row>
    <row r="11" spans="1:27" ht="13.5" customHeight="1">
      <c r="A11" s="13"/>
      <c r="B11" s="13"/>
      <c r="C11" s="13"/>
      <c r="D11" s="13"/>
      <c r="E11" s="13"/>
      <c r="F11" s="13"/>
    </row>
    <row r="12" spans="1:27">
      <c r="A12" s="9" t="s">
        <v>82</v>
      </c>
    </row>
    <row r="13" spans="1:27">
      <c r="A13" s="130" t="s">
        <v>83</v>
      </c>
      <c r="B13" s="130"/>
      <c r="C13" s="130" t="s">
        <v>84</v>
      </c>
      <c r="D13" s="130"/>
      <c r="E13" s="130"/>
      <c r="F13" s="191"/>
    </row>
    <row r="14" spans="1:27" ht="22.5" customHeight="1">
      <c r="A14" s="344" t="s">
        <v>85</v>
      </c>
      <c r="B14" s="345"/>
      <c r="C14" s="343" t="s">
        <v>86</v>
      </c>
      <c r="D14" s="343"/>
      <c r="E14" s="343"/>
      <c r="F14" s="13"/>
    </row>
    <row r="15" spans="1:27" ht="22.5" customHeight="1">
      <c r="A15" s="344" t="s">
        <v>87</v>
      </c>
      <c r="B15" s="345"/>
      <c r="C15" s="343" t="s">
        <v>88</v>
      </c>
      <c r="D15" s="343"/>
      <c r="E15" s="343"/>
      <c r="F15" s="15"/>
    </row>
    <row r="16" spans="1:27" ht="22.5" customHeight="1">
      <c r="A16" s="335"/>
      <c r="B16" s="336"/>
      <c r="C16" s="326"/>
      <c r="D16" s="326"/>
      <c r="E16" s="326"/>
      <c r="F16" s="15"/>
    </row>
    <row r="17" spans="1:67" ht="22.5" customHeight="1">
      <c r="A17" s="335"/>
      <c r="B17" s="336"/>
      <c r="C17" s="326"/>
      <c r="D17" s="326"/>
      <c r="E17" s="326"/>
      <c r="F17" s="15"/>
    </row>
    <row r="18" spans="1:67" ht="22.5" customHeight="1">
      <c r="A18" s="335"/>
      <c r="B18" s="336"/>
      <c r="C18" s="326"/>
      <c r="D18" s="326"/>
      <c r="E18" s="326"/>
      <c r="F18" s="15"/>
    </row>
    <row r="19" spans="1:67" ht="22.5" customHeight="1">
      <c r="A19" s="335"/>
      <c r="B19" s="336"/>
      <c r="C19" s="326"/>
      <c r="D19" s="326"/>
      <c r="E19" s="326"/>
      <c r="F19" s="15"/>
    </row>
    <row r="20" spans="1:67" ht="22.5" customHeight="1">
      <c r="A20" s="335"/>
      <c r="B20" s="336"/>
      <c r="C20" s="326"/>
      <c r="D20" s="326"/>
      <c r="E20" s="326"/>
      <c r="F20" s="15"/>
    </row>
    <row r="21" spans="1:67" ht="22.5" customHeight="1">
      <c r="A21" s="335"/>
      <c r="B21" s="336"/>
      <c r="C21" s="326"/>
      <c r="D21" s="326"/>
      <c r="E21" s="326"/>
      <c r="F21" s="15"/>
    </row>
    <row r="22" spans="1:67" ht="22.5" customHeight="1">
      <c r="A22" s="335"/>
      <c r="B22" s="336"/>
      <c r="C22" s="326"/>
      <c r="D22" s="326"/>
      <c r="E22" s="326"/>
      <c r="F22" s="15"/>
    </row>
    <row r="23" spans="1:67" ht="12.75" customHeight="1">
      <c r="A23" s="14"/>
      <c r="B23" s="14"/>
      <c r="C23" s="15"/>
      <c r="D23" s="15"/>
      <c r="E23" s="15"/>
      <c r="F23" s="15"/>
    </row>
    <row r="24" spans="1:67">
      <c r="A24" s="9" t="s">
        <v>89</v>
      </c>
    </row>
    <row r="25" spans="1:67" ht="38.25" customHeight="1">
      <c r="A25" s="331" t="s">
        <v>90</v>
      </c>
      <c r="B25" s="331" t="s">
        <v>91</v>
      </c>
      <c r="C25" s="331" t="s">
        <v>92</v>
      </c>
      <c r="D25" s="331" t="s">
        <v>84</v>
      </c>
      <c r="E25" s="331" t="s">
        <v>93</v>
      </c>
      <c r="F25" s="333" t="s">
        <v>94</v>
      </c>
      <c r="G25" s="329" t="s">
        <v>95</v>
      </c>
      <c r="H25" s="330"/>
      <c r="I25" s="330"/>
      <c r="J25" s="330"/>
      <c r="K25" s="330"/>
      <c r="L25" s="330"/>
    </row>
    <row r="26" spans="1:67" ht="36" customHeight="1">
      <c r="A26" s="332"/>
      <c r="B26" s="332"/>
      <c r="C26" s="332"/>
      <c r="D26" s="332"/>
      <c r="E26" s="332"/>
      <c r="F26" s="334"/>
      <c r="G26" s="129" t="s">
        <v>96</v>
      </c>
      <c r="H26" s="129" t="s">
        <v>97</v>
      </c>
      <c r="I26" s="129" t="s">
        <v>98</v>
      </c>
      <c r="J26" s="129" t="s">
        <v>99</v>
      </c>
      <c r="K26" s="129" t="s">
        <v>100</v>
      </c>
      <c r="L26" s="129" t="s">
        <v>101</v>
      </c>
    </row>
    <row r="27" spans="1:67" ht="27.75" customHeight="1">
      <c r="A27" s="163">
        <v>1</v>
      </c>
      <c r="B27" s="188" t="str">
        <f t="shared" ref="B27:B28" si="0">IF(A14="","",A14)</f>
        <v>Tier 2 Compliant Replacement</v>
      </c>
      <c r="C27" s="189"/>
      <c r="D27" s="188" t="str">
        <f>IF(C14="","",C14)</f>
        <v>The proactive replacement of end of life HV transformers with a low loss unit compliant with latest EU regulations on transformer losses</v>
      </c>
      <c r="E27" s="189"/>
      <c r="F27" s="192">
        <f>SUM('Option 1'!$E$23:$I$23)</f>
        <v>-7.1638002800000002</v>
      </c>
      <c r="G27" s="192">
        <f>'Option 1'!$C$9</f>
        <v>-3.2612253571301064</v>
      </c>
      <c r="H27" s="192">
        <f>'Option 1'!$C$10</f>
        <v>-3.8762654176041367</v>
      </c>
      <c r="I27" s="192">
        <f>'Option 1'!$C$11</f>
        <v>-4.2537195545702504</v>
      </c>
      <c r="J27" s="192">
        <f>'Option 1'!$C$12</f>
        <v>-4.5025949168020443</v>
      </c>
      <c r="K27" s="192">
        <f>'Option 1'!$C$13</f>
        <v>-4.4424224534177039</v>
      </c>
      <c r="L27" s="190"/>
    </row>
    <row r="28" spans="1:67" ht="27.75" customHeight="1">
      <c r="A28" s="163">
        <v>2</v>
      </c>
      <c r="B28" s="188" t="str">
        <f t="shared" si="0"/>
        <v>LV OLTC Equipped Replacement</v>
      </c>
      <c r="C28" s="189" t="s">
        <v>77</v>
      </c>
      <c r="D28" s="188" t="str">
        <f t="shared" ref="D28" si="1">IF(C15="","",C15)</f>
        <v>The proactive replacement of end of life HV transformers with tranformers equipped with an LV OLTC which is also compliant with latest EU regulation on losses. LV OLTC brings energy consumption savings through CVR.</v>
      </c>
      <c r="E28" s="189" t="s">
        <v>102</v>
      </c>
      <c r="F28" s="192">
        <f>SUM('Option 2'!$E$23:$I$23)</f>
        <v>-15.143800280000001</v>
      </c>
      <c r="G28" s="192">
        <f>'Option 2'!$C$9</f>
        <v>39.783724335927204</v>
      </c>
      <c r="H28" s="192">
        <f>'Option 2'!$C$10</f>
        <v>88.729878564410953</v>
      </c>
      <c r="I28" s="192">
        <f>'Option 2'!$C$11</f>
        <v>121.22543933678</v>
      </c>
      <c r="J28" s="192">
        <f>'Option 2'!$C$12</f>
        <v>153.26157699956843</v>
      </c>
      <c r="K28" s="192">
        <f>'Option 2'!$C$13</f>
        <v>165.72867454985439</v>
      </c>
      <c r="L28" s="163"/>
    </row>
    <row r="29" spans="1:67" ht="27.75" customHeight="1">
      <c r="A29" s="163"/>
      <c r="B29" s="188"/>
      <c r="C29" s="189"/>
      <c r="D29" s="188"/>
      <c r="E29" s="189"/>
      <c r="F29" s="192"/>
      <c r="G29" s="192"/>
      <c r="H29" s="192"/>
      <c r="I29" s="192"/>
      <c r="J29" s="192"/>
      <c r="K29" s="192"/>
      <c r="L29" s="163"/>
    </row>
    <row r="30" spans="1:67" ht="27.75" customHeight="1">
      <c r="A30" s="163"/>
      <c r="B30" s="188"/>
      <c r="C30" s="189"/>
      <c r="D30" s="188"/>
      <c r="E30" s="189"/>
      <c r="F30" s="192"/>
      <c r="G30" s="192"/>
      <c r="H30" s="192"/>
      <c r="I30" s="192"/>
      <c r="J30" s="192"/>
      <c r="K30" s="192"/>
      <c r="L30" s="163"/>
    </row>
    <row r="31" spans="1:67" ht="27.75" customHeight="1">
      <c r="A31" s="163"/>
      <c r="B31" s="188"/>
      <c r="C31" s="189"/>
      <c r="D31" s="188"/>
      <c r="E31" s="189"/>
      <c r="F31" s="192"/>
      <c r="G31" s="192"/>
      <c r="H31" s="192"/>
      <c r="I31" s="192"/>
      <c r="J31" s="192"/>
      <c r="K31" s="192"/>
      <c r="L31" s="163"/>
    </row>
    <row r="32" spans="1:67" s="197" customFormat="1" ht="36.65" customHeight="1">
      <c r="A32" s="327" t="s">
        <v>103</v>
      </c>
      <c r="B32" s="327"/>
      <c r="C32" s="327"/>
      <c r="D32" s="193"/>
      <c r="E32" s="194"/>
      <c r="F32" s="195"/>
      <c r="G32" s="195"/>
      <c r="H32" s="195"/>
      <c r="I32" s="195"/>
      <c r="J32" s="195"/>
      <c r="K32" s="195"/>
      <c r="L32" s="194"/>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row>
    <row r="33" spans="1:67" s="197" customFormat="1" ht="21.75" customHeight="1">
      <c r="A33" s="198" t="s">
        <v>104</v>
      </c>
      <c r="B33" s="199"/>
      <c r="C33" s="199"/>
      <c r="D33" s="193"/>
      <c r="E33" s="194"/>
      <c r="F33" s="195"/>
      <c r="G33" s="195"/>
      <c r="H33" s="195"/>
      <c r="I33" s="195"/>
      <c r="J33" s="195"/>
      <c r="K33" s="195"/>
      <c r="L33" s="194"/>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row>
    <row r="34" spans="1:67" s="197" customFormat="1">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row>
    <row r="35" spans="1:67" s="205" customFormat="1">
      <c r="A35" s="197"/>
      <c r="B35" s="197"/>
      <c r="C35" s="197"/>
      <c r="D35" s="197"/>
      <c r="E35" s="197"/>
      <c r="F35" s="197"/>
      <c r="G35" s="197"/>
      <c r="H35" s="197"/>
      <c r="I35" s="197"/>
      <c r="J35" s="197"/>
      <c r="K35" s="197"/>
      <c r="L35" s="197"/>
      <c r="M35" s="196"/>
    </row>
    <row r="36" spans="1:67" s="205" customFormat="1">
      <c r="A36" s="197"/>
      <c r="B36" s="197"/>
      <c r="C36" s="197"/>
      <c r="D36" s="197"/>
      <c r="E36" s="197"/>
      <c r="F36" s="197"/>
      <c r="G36" s="197"/>
      <c r="H36" s="197"/>
      <c r="I36" s="197"/>
      <c r="J36" s="197"/>
      <c r="K36" s="197"/>
      <c r="L36" s="197"/>
      <c r="M36" s="196"/>
    </row>
    <row r="37" spans="1:67" s="205" customFormat="1">
      <c r="A37" s="197"/>
      <c r="B37" s="197"/>
      <c r="C37" s="197"/>
      <c r="D37" s="197"/>
      <c r="E37" s="197"/>
      <c r="F37" s="197"/>
      <c r="G37" s="197"/>
      <c r="H37" s="197"/>
      <c r="I37" s="197"/>
      <c r="J37" s="197"/>
      <c r="K37" s="197"/>
      <c r="L37" s="197"/>
      <c r="M37" s="196"/>
    </row>
    <row r="38" spans="1:67" s="205" customFormat="1">
      <c r="A38" s="197" t="s">
        <v>105</v>
      </c>
      <c r="B38" s="197"/>
      <c r="C38" s="197"/>
      <c r="D38" s="197"/>
      <c r="E38" s="197"/>
      <c r="F38" s="197"/>
      <c r="G38" s="197"/>
      <c r="H38" s="197"/>
      <c r="I38" s="197"/>
      <c r="J38" s="197"/>
      <c r="K38" s="197"/>
      <c r="L38" s="197"/>
      <c r="M38" s="196"/>
    </row>
    <row r="39" spans="1:67" s="205" customFormat="1">
      <c r="A39" s="197"/>
      <c r="B39" s="197"/>
      <c r="C39" s="197"/>
      <c r="D39" s="197"/>
      <c r="E39" s="197"/>
      <c r="F39" s="197"/>
      <c r="G39" s="197"/>
      <c r="H39" s="197"/>
      <c r="I39" s="197"/>
      <c r="J39" s="197"/>
      <c r="K39" s="197"/>
      <c r="L39" s="196"/>
      <c r="M39" s="196"/>
      <c r="N39" s="196"/>
      <c r="O39" s="196">
        <v>1</v>
      </c>
      <c r="P39" s="196">
        <v>2</v>
      </c>
      <c r="Q39" s="196">
        <v>3</v>
      </c>
      <c r="R39" s="196">
        <v>4</v>
      </c>
      <c r="S39" s="196">
        <v>5</v>
      </c>
      <c r="T39" s="196">
        <v>6</v>
      </c>
      <c r="U39" s="196">
        <v>7</v>
      </c>
      <c r="V39" s="196">
        <v>8</v>
      </c>
      <c r="W39" s="196">
        <v>9</v>
      </c>
      <c r="X39" s="196">
        <v>10</v>
      </c>
      <c r="Y39" s="196">
        <v>11</v>
      </c>
      <c r="Z39" s="196">
        <v>12</v>
      </c>
      <c r="AA39" s="196">
        <v>13</v>
      </c>
      <c r="AB39" s="196">
        <v>14</v>
      </c>
      <c r="AC39" s="196">
        <v>15</v>
      </c>
      <c r="AD39" s="196">
        <v>16</v>
      </c>
      <c r="AE39" s="196">
        <v>17</v>
      </c>
      <c r="AF39" s="196">
        <v>18</v>
      </c>
      <c r="AG39" s="196">
        <v>19</v>
      </c>
      <c r="AH39" s="196">
        <v>20</v>
      </c>
      <c r="AI39" s="196">
        <v>21</v>
      </c>
      <c r="AJ39" s="196">
        <v>22</v>
      </c>
      <c r="AK39" s="196">
        <v>23</v>
      </c>
      <c r="AL39" s="196">
        <v>24</v>
      </c>
      <c r="AM39" s="196">
        <v>25</v>
      </c>
      <c r="AN39" s="196">
        <v>26</v>
      </c>
      <c r="AO39" s="196">
        <v>27</v>
      </c>
      <c r="AP39" s="196">
        <v>28</v>
      </c>
      <c r="AQ39" s="196">
        <v>29</v>
      </c>
      <c r="AR39" s="196">
        <v>30</v>
      </c>
      <c r="AS39" s="196">
        <v>31</v>
      </c>
      <c r="AT39" s="196">
        <v>32</v>
      </c>
      <c r="AU39" s="196">
        <v>33</v>
      </c>
      <c r="AV39" s="196">
        <v>34</v>
      </c>
      <c r="AW39" s="196">
        <v>35</v>
      </c>
      <c r="AX39" s="196">
        <v>36</v>
      </c>
      <c r="AY39" s="196">
        <v>37</v>
      </c>
      <c r="AZ39" s="196">
        <v>38</v>
      </c>
      <c r="BA39" s="196">
        <v>39</v>
      </c>
      <c r="BB39" s="196">
        <v>40</v>
      </c>
      <c r="BC39" s="196">
        <v>41</v>
      </c>
      <c r="BD39" s="196">
        <v>42</v>
      </c>
      <c r="BE39" s="196">
        <v>43</v>
      </c>
      <c r="BF39" s="196">
        <v>44</v>
      </c>
      <c r="BG39" s="196">
        <v>45</v>
      </c>
    </row>
    <row r="40" spans="1:67" s="205" customFormat="1">
      <c r="A40" s="197"/>
      <c r="B40" s="197"/>
      <c r="C40" s="197"/>
      <c r="D40" s="197"/>
      <c r="E40" s="197"/>
      <c r="F40" s="197"/>
      <c r="G40" s="197"/>
      <c r="H40" s="197"/>
      <c r="I40" s="197"/>
      <c r="J40" s="197"/>
      <c r="K40" s="197"/>
      <c r="L40" s="196"/>
      <c r="M40" s="196" t="s">
        <v>106</v>
      </c>
      <c r="N40" s="196" t="s">
        <v>107</v>
      </c>
      <c r="O40" s="200">
        <f>'Option 1'!E17</f>
        <v>2024</v>
      </c>
      <c r="P40" s="201"/>
      <c r="Q40" s="201"/>
      <c r="R40" s="201"/>
      <c r="S40" s="201"/>
      <c r="T40" s="201"/>
      <c r="U40" s="201"/>
      <c r="V40" s="201"/>
      <c r="W40" s="201"/>
      <c r="X40" s="201">
        <f>'Option 1'!N17</f>
        <v>2033</v>
      </c>
      <c r="Y40" s="201"/>
      <c r="Z40" s="201"/>
      <c r="AA40" s="201"/>
      <c r="AB40" s="201"/>
      <c r="AC40" s="201"/>
      <c r="AD40" s="201"/>
      <c r="AE40" s="200"/>
      <c r="AF40" s="201"/>
      <c r="AG40" s="201"/>
      <c r="AH40" s="201">
        <f>'Option 1'!X17</f>
        <v>2043</v>
      </c>
      <c r="AI40" s="201"/>
      <c r="AJ40" s="201"/>
      <c r="AK40" s="201"/>
      <c r="AL40" s="201"/>
      <c r="AM40" s="200"/>
      <c r="AN40" s="201"/>
      <c r="AO40" s="201"/>
      <c r="AP40" s="201"/>
      <c r="AQ40" s="201"/>
      <c r="AR40" s="201">
        <f>'Option 1'!AH17</f>
        <v>2053</v>
      </c>
      <c r="AS40" s="201"/>
      <c r="AT40" s="201"/>
      <c r="AU40" s="200"/>
      <c r="AV40" s="201"/>
      <c r="AW40" s="201"/>
      <c r="AX40" s="201"/>
      <c r="AY40" s="201"/>
      <c r="AZ40" s="201"/>
      <c r="BA40" s="201"/>
      <c r="BB40" s="201"/>
      <c r="BC40" s="201"/>
      <c r="BD40" s="201"/>
      <c r="BE40" s="201"/>
      <c r="BF40" s="201"/>
      <c r="BG40" s="201">
        <f>'Option 1'!AW17</f>
        <v>2068</v>
      </c>
      <c r="BH40" s="206"/>
    </row>
    <row r="41" spans="1:67" s="205" customFormat="1">
      <c r="A41" s="197"/>
      <c r="B41" s="197"/>
      <c r="C41" s="197"/>
      <c r="D41" s="197"/>
      <c r="E41" s="197"/>
      <c r="F41" s="197"/>
      <c r="G41" s="197"/>
      <c r="H41" s="197"/>
      <c r="I41" s="197"/>
      <c r="J41" s="197"/>
      <c r="K41" s="197"/>
      <c r="L41" s="196">
        <f>RANK(M41,$M$41:$M$42,0)+COUNTIF($M$41:M41,M41)-1</f>
        <v>1</v>
      </c>
      <c r="M41" s="196">
        <f>SUM('Option 1'!$E$23:$I$23)</f>
        <v>-7.1638002800000002</v>
      </c>
      <c r="N41" s="196" t="str">
        <f>B27</f>
        <v>Tier 2 Compliant Replacement</v>
      </c>
      <c r="O41" s="196">
        <f>'Option 1'!E$87</f>
        <v>-0.54124251996265038</v>
      </c>
      <c r="P41" s="196">
        <f>'Option 1'!F$87</f>
        <v>-1.0898344068049362</v>
      </c>
      <c r="Q41" s="196">
        <f>'Option 1'!G$87</f>
        <v>-1.6528455676466121</v>
      </c>
      <c r="R41" s="196">
        <f>'Option 1'!H$87</f>
        <v>-2.2186871147527167</v>
      </c>
      <c r="S41" s="196">
        <f>'Option 1'!I$87</f>
        <v>-2.7899129373031011</v>
      </c>
      <c r="T41" s="196">
        <f>'Option 1'!J$87</f>
        <v>-2.8973207563760091</v>
      </c>
      <c r="U41" s="196">
        <f>'Option 1'!K$87</f>
        <v>-2.996853333595058</v>
      </c>
      <c r="V41" s="196">
        <f>'Option 1'!L$87</f>
        <v>-3.0903361315643751</v>
      </c>
      <c r="W41" s="196">
        <f>'Option 1'!M$87</f>
        <v>-3.1784036188879869</v>
      </c>
      <c r="X41" s="196">
        <f>'Option 1'!N$87</f>
        <v>-3.2612253571301064</v>
      </c>
      <c r="Y41" s="196">
        <f>'Option 1'!O$87</f>
        <v>-3.3393538298300474</v>
      </c>
      <c r="Z41" s="196">
        <f>'Option 1'!P$87</f>
        <v>-3.4129499605464826</v>
      </c>
      <c r="AA41" s="196">
        <f>'Option 1'!Q$87</f>
        <v>-3.4824923305735829</v>
      </c>
      <c r="AB41" s="196">
        <f>'Option 1'!R$87</f>
        <v>-3.5481336406766846</v>
      </c>
      <c r="AC41" s="196">
        <f>'Option 1'!S$87</f>
        <v>-3.6102859982207063</v>
      </c>
      <c r="AD41" s="196">
        <f>'Option 1'!T$87</f>
        <v>-3.6690943305421682</v>
      </c>
      <c r="AE41" s="196">
        <f>'Option 1'!U$87</f>
        <v>-3.7249110833751105</v>
      </c>
      <c r="AF41" s="196">
        <f>'Option 1'!V$87</f>
        <v>-3.7778738761338864</v>
      </c>
      <c r="AG41" s="196">
        <f>'Option 1'!W$87</f>
        <v>-3.828281727728712</v>
      </c>
      <c r="AH41" s="196">
        <f>'Option 1'!X$87</f>
        <v>-3.8762654176041367</v>
      </c>
      <c r="AI41" s="196">
        <f>'Option 1'!Y$87</f>
        <v>-3.9220762331800563</v>
      </c>
      <c r="AJ41" s="196">
        <f>'Option 1'!Z$87</f>
        <v>-3.9658385741108346</v>
      </c>
      <c r="AK41" s="196">
        <f>'Option 1'!AA$87</f>
        <v>-4.0077611892794547</v>
      </c>
      <c r="AL41" s="196">
        <f>'Option 1'!AB$87</f>
        <v>-4.047962543527615</v>
      </c>
      <c r="AM41" s="196">
        <f>'Option 1'!AC$87</f>
        <v>-4.0866135736358649</v>
      </c>
      <c r="AN41" s="196">
        <f>'Option 1'!AD$87</f>
        <v>-4.1238272342019462</v>
      </c>
      <c r="AO41" s="196">
        <f>'Option 1'!AE$87</f>
        <v>-4.1597409442277993</v>
      </c>
      <c r="AP41" s="196">
        <f>'Option 1'!AF$87</f>
        <v>-4.1932776052937708</v>
      </c>
      <c r="AQ41" s="196">
        <f>'Option 1'!AG$87</f>
        <v>-4.2245522080781059</v>
      </c>
      <c r="AR41" s="196">
        <f>'Option 1'!AH$87</f>
        <v>-4.2537195545702504</v>
      </c>
      <c r="AS41" s="196">
        <f>'Option 1'!AI$87</f>
        <v>-4.2808394556444638</v>
      </c>
      <c r="AT41" s="196">
        <f>'Option 1'!AJ$87</f>
        <v>-4.3061355953443003</v>
      </c>
      <c r="AU41" s="196">
        <f>'Option 1'!AK$87</f>
        <v>-4.3296936194930913</v>
      </c>
      <c r="AV41" s="196">
        <f>'Option 1'!AL$87</f>
        <v>-4.3515845876700912</v>
      </c>
      <c r="AW41" s="196">
        <f>'Option 1'!AM$87</f>
        <v>-4.371920941715798</v>
      </c>
      <c r="AX41" s="196">
        <f>'Option 1'!AN$87</f>
        <v>-4.3907349495976931</v>
      </c>
      <c r="AY41" s="196">
        <f>'Option 1'!AO$87</f>
        <v>-4.4081007404572965</v>
      </c>
      <c r="AZ41" s="196">
        <f>'Option 1'!AP$87</f>
        <v>-4.4240844642284696</v>
      </c>
      <c r="BA41" s="196">
        <f>'Option 1'!AQ$87</f>
        <v>-4.4387498209088072</v>
      </c>
      <c r="BB41" s="196">
        <f>'Option 1'!AR$87</f>
        <v>-4.4521863679449147</v>
      </c>
      <c r="BC41" s="196">
        <f>'Option 1'!AS$87</f>
        <v>-4.4644286353216671</v>
      </c>
      <c r="BD41" s="196">
        <f>'Option 1'!AT$87</f>
        <v>-4.4755331645711482</v>
      </c>
      <c r="BE41" s="196">
        <f>'Option 1'!AU$87</f>
        <v>-4.4855586496618791</v>
      </c>
      <c r="BF41" s="196">
        <f>'Option 1'!AV$87</f>
        <v>-4.49455714100172</v>
      </c>
      <c r="BG41" s="196">
        <f>'Option 1'!AW$87</f>
        <v>-4.5025949168020443</v>
      </c>
    </row>
    <row r="42" spans="1:67" s="205" customFormat="1">
      <c r="A42" s="197"/>
      <c r="B42" s="197"/>
      <c r="C42" s="197"/>
      <c r="D42" s="197"/>
      <c r="E42" s="197"/>
      <c r="F42" s="197"/>
      <c r="G42" s="197"/>
      <c r="H42" s="197"/>
      <c r="I42" s="197"/>
      <c r="J42" s="197"/>
      <c r="K42" s="197"/>
      <c r="L42" s="196">
        <f>RANK(M42,$M$41:$M$42,0)+COUNTIF($M$41:M42,M42)-1</f>
        <v>2</v>
      </c>
      <c r="M42" s="196">
        <f>SUM('Option 2'!$E$23:$I$23)</f>
        <v>-15.143800280000001</v>
      </c>
      <c r="N42" s="196" t="str">
        <f>B28</f>
        <v>LV OLTC Equipped Replacement</v>
      </c>
      <c r="O42" s="196">
        <f>'Option 2'!E$87</f>
        <v>-1.1182346445136648</v>
      </c>
      <c r="P42" s="196">
        <f>'Option 2'!F$87</f>
        <v>-0.72673589380246995</v>
      </c>
      <c r="Q42" s="196">
        <f>'Option 2'!G$87</f>
        <v>1.0651733998855295</v>
      </c>
      <c r="R42" s="196">
        <f>'Option 2'!H$87</f>
        <v>4.214182137120412</v>
      </c>
      <c r="S42" s="196">
        <f>'Option 2'!I$87</f>
        <v>8.620674562962348</v>
      </c>
      <c r="T42" s="196">
        <f>'Option 2'!J$87</f>
        <v>15.156756310104814</v>
      </c>
      <c r="U42" s="196">
        <f>'Option 2'!K$87</f>
        <v>21.582083566988477</v>
      </c>
      <c r="V42" s="196">
        <f>'Option 2'!L$87</f>
        <v>27.832672709160441</v>
      </c>
      <c r="W42" s="196">
        <f>'Option 2'!M$87</f>
        <v>33.89697764699573</v>
      </c>
      <c r="X42" s="196">
        <f>'Option 2'!N$87</f>
        <v>39.783724335927204</v>
      </c>
      <c r="Y42" s="196">
        <f>'Option 2'!O$87</f>
        <v>45.483909472872099</v>
      </c>
      <c r="Z42" s="196">
        <f>'Option 2'!P$87</f>
        <v>51.005626899748016</v>
      </c>
      <c r="AA42" s="196">
        <f>'Option 2'!Q$87</f>
        <v>56.342103567374849</v>
      </c>
      <c r="AB42" s="196">
        <f>'Option 2'!R$87</f>
        <v>61.500822076138746</v>
      </c>
      <c r="AC42" s="196">
        <f>'Option 2'!S$87</f>
        <v>66.47695905159641</v>
      </c>
      <c r="AD42" s="196">
        <f>'Option 2'!T$87</f>
        <v>71.277408327548855</v>
      </c>
      <c r="AE42" s="196">
        <f>'Option 2'!U$87</f>
        <v>75.899044611409067</v>
      </c>
      <c r="AF42" s="196">
        <f>'Option 2'!V$87</f>
        <v>80.348196645780121</v>
      </c>
      <c r="AG42" s="196">
        <f>'Option 2'!W$87</f>
        <v>84.623211904677092</v>
      </c>
      <c r="AH42" s="196">
        <f>'Option 2'!X$87</f>
        <v>88.729878564410953</v>
      </c>
      <c r="AI42" s="196">
        <f>'Option 2'!Y$87</f>
        <v>92.667815356455435</v>
      </c>
      <c r="AJ42" s="196">
        <f>'Option 2'!Z$87</f>
        <v>96.442294960710313</v>
      </c>
      <c r="AK42" s="196">
        <f>'Option 2'!AA$87</f>
        <v>100.05402740899136</v>
      </c>
      <c r="AL42" s="196">
        <f>'Option 2'!AB$87</f>
        <v>103.50779523670022</v>
      </c>
      <c r="AM42" s="196">
        <f>'Option 2'!AC$87</f>
        <v>106.80523931609441</v>
      </c>
      <c r="AN42" s="196">
        <f>'Option 2'!AD$87</f>
        <v>109.95067744631673</v>
      </c>
      <c r="AO42" s="196">
        <f>'Option 2'!AE$87</f>
        <v>112.94653850512698</v>
      </c>
      <c r="AP42" s="196">
        <f>'Option 2'!AF$87</f>
        <v>115.79788577101188</v>
      </c>
      <c r="AQ42" s="196">
        <f>'Option 2'!AG$87</f>
        <v>118.55716180431759</v>
      </c>
      <c r="AR42" s="196">
        <f>'Option 2'!AH$87</f>
        <v>121.22543933678</v>
      </c>
      <c r="AS42" s="196">
        <f>'Option 2'!AI$87</f>
        <v>123.80755523598583</v>
      </c>
      <c r="AT42" s="196">
        <f>'Option 2'!AJ$87</f>
        <v>126.31841896460843</v>
      </c>
      <c r="AU42" s="196">
        <f>'Option 2'!AK$87</f>
        <v>128.75974707388283</v>
      </c>
      <c r="AV42" s="196">
        <f>'Option 2'!AL$87</f>
        <v>131.1337029760044</v>
      </c>
      <c r="AW42" s="196">
        <f>'Option 2'!AM$87</f>
        <v>133.4405137728765</v>
      </c>
      <c r="AX42" s="196">
        <f>'Option 2'!AN$87</f>
        <v>135.68366140353106</v>
      </c>
      <c r="AY42" s="196">
        <f>'Option 2'!AO$87</f>
        <v>137.86468049650244</v>
      </c>
      <c r="AZ42" s="196">
        <f>'Option 2'!AP$87</f>
        <v>139.98528949792251</v>
      </c>
      <c r="BA42" s="196">
        <f>'Option 2'!AQ$87</f>
        <v>142.047159281277</v>
      </c>
      <c r="BB42" s="196">
        <f>'Option 2'!AR$87</f>
        <v>144.05070980789174</v>
      </c>
      <c r="BC42" s="196">
        <f>'Option 2'!AS$87</f>
        <v>145.99856557293609</v>
      </c>
      <c r="BD42" s="196">
        <f>'Option 2'!AT$87</f>
        <v>147.89227287622188</v>
      </c>
      <c r="BE42" s="196">
        <f>'Option 2'!AU$87</f>
        <v>149.73315132309062</v>
      </c>
      <c r="BF42" s="196">
        <f>'Option 2'!AV$87</f>
        <v>151.5226732081305</v>
      </c>
      <c r="BG42" s="196">
        <f>'Option 2'!AW$87</f>
        <v>153.26157699956843</v>
      </c>
    </row>
    <row r="43" spans="1:67" s="205" customFormat="1">
      <c r="A43" s="197"/>
      <c r="B43" s="197"/>
      <c r="C43" s="197"/>
      <c r="D43" s="197"/>
      <c r="E43" s="197"/>
      <c r="F43" s="197"/>
      <c r="G43" s="197"/>
      <c r="H43" s="197"/>
      <c r="I43" s="197"/>
      <c r="J43" s="197"/>
      <c r="K43" s="197"/>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row>
    <row r="44" spans="1:67" s="205" customFormat="1">
      <c r="A44" s="197"/>
      <c r="B44" s="197"/>
      <c r="C44" s="197"/>
      <c r="D44" s="197"/>
      <c r="E44" s="197"/>
      <c r="F44" s="197"/>
      <c r="G44" s="197"/>
      <c r="H44" s="197"/>
      <c r="I44" s="197"/>
      <c r="J44" s="197"/>
      <c r="K44" s="197"/>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row>
    <row r="45" spans="1:67" s="205" customFormat="1">
      <c r="A45" s="197"/>
      <c r="B45" s="197"/>
      <c r="C45" s="197"/>
      <c r="D45" s="197"/>
      <c r="E45" s="197"/>
      <c r="F45" s="197"/>
      <c r="G45" s="197"/>
      <c r="H45" s="197"/>
      <c r="I45" s="197"/>
      <c r="J45" s="197"/>
      <c r="K45" s="197"/>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row>
    <row r="46" spans="1:67" s="205" customFormat="1">
      <c r="A46" s="197"/>
      <c r="B46" s="197"/>
      <c r="C46" s="197"/>
      <c r="D46" s="197"/>
      <c r="E46" s="197"/>
      <c r="F46" s="197"/>
      <c r="G46" s="197"/>
      <c r="H46" s="197"/>
      <c r="I46" s="197"/>
      <c r="J46" s="197"/>
      <c r="K46" s="197"/>
      <c r="L46" s="196"/>
      <c r="M46" s="196"/>
      <c r="N46" s="196"/>
      <c r="O46" s="203">
        <f>O40</f>
        <v>2024</v>
      </c>
      <c r="P46" s="203">
        <f t="shared" ref="P46:BG46" si="2">P40</f>
        <v>0</v>
      </c>
      <c r="Q46" s="203">
        <f t="shared" si="2"/>
        <v>0</v>
      </c>
      <c r="R46" s="203">
        <f t="shared" si="2"/>
        <v>0</v>
      </c>
      <c r="S46" s="203">
        <f t="shared" si="2"/>
        <v>0</v>
      </c>
      <c r="T46" s="203">
        <f t="shared" si="2"/>
        <v>0</v>
      </c>
      <c r="U46" s="203">
        <f t="shared" si="2"/>
        <v>0</v>
      </c>
      <c r="V46" s="203">
        <f t="shared" si="2"/>
        <v>0</v>
      </c>
      <c r="W46" s="203">
        <f t="shared" si="2"/>
        <v>0</v>
      </c>
      <c r="X46" s="203">
        <f t="shared" si="2"/>
        <v>2033</v>
      </c>
      <c r="Y46" s="203">
        <f t="shared" si="2"/>
        <v>0</v>
      </c>
      <c r="Z46" s="203">
        <f t="shared" si="2"/>
        <v>0</v>
      </c>
      <c r="AA46" s="203">
        <f t="shared" si="2"/>
        <v>0</v>
      </c>
      <c r="AB46" s="203">
        <f t="shared" si="2"/>
        <v>0</v>
      </c>
      <c r="AC46" s="203">
        <f t="shared" si="2"/>
        <v>0</v>
      </c>
      <c r="AD46" s="203">
        <f t="shared" si="2"/>
        <v>0</v>
      </c>
      <c r="AE46" s="203">
        <f t="shared" si="2"/>
        <v>0</v>
      </c>
      <c r="AF46" s="203">
        <f t="shared" si="2"/>
        <v>0</v>
      </c>
      <c r="AG46" s="203">
        <f t="shared" si="2"/>
        <v>0</v>
      </c>
      <c r="AH46" s="203">
        <f t="shared" si="2"/>
        <v>2043</v>
      </c>
      <c r="AI46" s="203">
        <f t="shared" si="2"/>
        <v>0</v>
      </c>
      <c r="AJ46" s="203">
        <f t="shared" si="2"/>
        <v>0</v>
      </c>
      <c r="AK46" s="203">
        <f t="shared" si="2"/>
        <v>0</v>
      </c>
      <c r="AL46" s="203">
        <f t="shared" si="2"/>
        <v>0</v>
      </c>
      <c r="AM46" s="203">
        <f t="shared" si="2"/>
        <v>0</v>
      </c>
      <c r="AN46" s="203">
        <f t="shared" si="2"/>
        <v>0</v>
      </c>
      <c r="AO46" s="203">
        <f t="shared" si="2"/>
        <v>0</v>
      </c>
      <c r="AP46" s="203">
        <f t="shared" si="2"/>
        <v>0</v>
      </c>
      <c r="AQ46" s="203">
        <f t="shared" si="2"/>
        <v>0</v>
      </c>
      <c r="AR46" s="203">
        <f t="shared" si="2"/>
        <v>2053</v>
      </c>
      <c r="AS46" s="203">
        <f t="shared" si="2"/>
        <v>0</v>
      </c>
      <c r="AT46" s="203">
        <f t="shared" si="2"/>
        <v>0</v>
      </c>
      <c r="AU46" s="203">
        <f t="shared" si="2"/>
        <v>0</v>
      </c>
      <c r="AV46" s="203">
        <f t="shared" si="2"/>
        <v>0</v>
      </c>
      <c r="AW46" s="203">
        <f t="shared" si="2"/>
        <v>0</v>
      </c>
      <c r="AX46" s="203">
        <f t="shared" si="2"/>
        <v>0</v>
      </c>
      <c r="AY46" s="203">
        <f t="shared" si="2"/>
        <v>0</v>
      </c>
      <c r="AZ46" s="203">
        <f t="shared" si="2"/>
        <v>0</v>
      </c>
      <c r="BA46" s="203">
        <f t="shared" si="2"/>
        <v>0</v>
      </c>
      <c r="BB46" s="203">
        <f t="shared" si="2"/>
        <v>0</v>
      </c>
      <c r="BC46" s="203">
        <f t="shared" si="2"/>
        <v>0</v>
      </c>
      <c r="BD46" s="203">
        <f t="shared" si="2"/>
        <v>0</v>
      </c>
      <c r="BE46" s="203">
        <f t="shared" si="2"/>
        <v>0</v>
      </c>
      <c r="BF46" s="203">
        <f t="shared" si="2"/>
        <v>0</v>
      </c>
      <c r="BG46" s="203">
        <f t="shared" si="2"/>
        <v>2068</v>
      </c>
    </row>
    <row r="47" spans="1:67" s="205" customFormat="1">
      <c r="A47" s="197"/>
      <c r="B47" s="197"/>
      <c r="C47" s="197"/>
      <c r="D47" s="197"/>
      <c r="E47" s="197"/>
      <c r="F47" s="197"/>
      <c r="G47" s="197"/>
      <c r="H47" s="197"/>
      <c r="I47" s="197"/>
      <c r="J47" s="197"/>
      <c r="K47" s="197"/>
      <c r="L47" s="196"/>
      <c r="M47" s="196">
        <v>1</v>
      </c>
      <c r="N47" s="196" t="str">
        <f>"Do Minimum ("&amp;INDEX(N41:N42,MATCH(M47,L41:L42,0))&amp;")"</f>
        <v>Do Minimum (Tier 2 Compliant Replacement)</v>
      </c>
      <c r="O47" s="196">
        <v>0</v>
      </c>
      <c r="P47" s="196">
        <v>0</v>
      </c>
      <c r="Q47" s="196">
        <v>0</v>
      </c>
      <c r="R47" s="196">
        <v>0</v>
      </c>
      <c r="S47" s="196">
        <v>0</v>
      </c>
      <c r="T47" s="196">
        <v>0</v>
      </c>
      <c r="U47" s="196">
        <v>0</v>
      </c>
      <c r="V47" s="196">
        <v>0</v>
      </c>
      <c r="W47" s="196">
        <v>0</v>
      </c>
      <c r="X47" s="196">
        <v>0</v>
      </c>
      <c r="Y47" s="196">
        <v>0</v>
      </c>
      <c r="Z47" s="196">
        <v>0</v>
      </c>
      <c r="AA47" s="196">
        <v>0</v>
      </c>
      <c r="AB47" s="196">
        <v>0</v>
      </c>
      <c r="AC47" s="196">
        <v>0</v>
      </c>
      <c r="AD47" s="196">
        <v>0</v>
      </c>
      <c r="AE47" s="196">
        <v>0</v>
      </c>
      <c r="AF47" s="196">
        <v>0</v>
      </c>
      <c r="AG47" s="196">
        <v>0</v>
      </c>
      <c r="AH47" s="196">
        <v>0</v>
      </c>
      <c r="AI47" s="196">
        <v>0</v>
      </c>
      <c r="AJ47" s="196">
        <v>0</v>
      </c>
      <c r="AK47" s="196">
        <v>0</v>
      </c>
      <c r="AL47" s="196">
        <v>0</v>
      </c>
      <c r="AM47" s="196">
        <v>0</v>
      </c>
      <c r="AN47" s="196">
        <v>0</v>
      </c>
      <c r="AO47" s="196">
        <v>0</v>
      </c>
      <c r="AP47" s="196">
        <v>0</v>
      </c>
      <c r="AQ47" s="196">
        <v>0</v>
      </c>
      <c r="AR47" s="196">
        <v>0</v>
      </c>
      <c r="AS47" s="196">
        <v>0</v>
      </c>
      <c r="AT47" s="196">
        <v>0</v>
      </c>
      <c r="AU47" s="196">
        <v>0</v>
      </c>
      <c r="AV47" s="196">
        <v>0</v>
      </c>
      <c r="AW47" s="196">
        <v>0</v>
      </c>
      <c r="AX47" s="196">
        <v>0</v>
      </c>
      <c r="AY47" s="196">
        <v>0</v>
      </c>
      <c r="AZ47" s="196">
        <v>0</v>
      </c>
      <c r="BA47" s="196">
        <v>0</v>
      </c>
      <c r="BB47" s="196">
        <v>0</v>
      </c>
      <c r="BC47" s="196">
        <v>0</v>
      </c>
      <c r="BD47" s="196">
        <v>0</v>
      </c>
      <c r="BE47" s="196">
        <v>0</v>
      </c>
      <c r="BF47" s="196">
        <v>0</v>
      </c>
      <c r="BG47" s="196">
        <v>0</v>
      </c>
    </row>
    <row r="48" spans="1:67" s="205" customFormat="1">
      <c r="A48" s="197"/>
      <c r="B48" s="197"/>
      <c r="C48" s="197"/>
      <c r="D48" s="197"/>
      <c r="E48" s="197"/>
      <c r="F48" s="197"/>
      <c r="G48" s="197"/>
      <c r="H48" s="197"/>
      <c r="I48" s="197"/>
      <c r="J48" s="197"/>
      <c r="K48" s="197"/>
      <c r="L48" s="196"/>
      <c r="M48" s="196">
        <v>2</v>
      </c>
      <c r="N48" s="196" t="str">
        <f>INDEX(N$41:N$42,MATCH($M48,$L$41:$L$42,0))</f>
        <v>LV OLTC Equipped Replacement</v>
      </c>
      <c r="O48" s="196">
        <f>INDEX(O$41:O$45,MATCH($M48,$L$41:$L$45,0))-INDEX(O$41:O$45,MATCH($M$47,$L$41:$L$45,0))</f>
        <v>-0.57699212455101445</v>
      </c>
      <c r="P48" s="196">
        <f t="shared" ref="P48:BG48" si="3">INDEX(P$41:P$45,MATCH($M48,$L$41:$L$45,0))-INDEX(P$41:P$45,MATCH($M$47,$L$41:$L$45,0))</f>
        <v>0.36309851300246621</v>
      </c>
      <c r="Q48" s="196">
        <f t="shared" si="3"/>
        <v>2.7180189675321413</v>
      </c>
      <c r="R48" s="196">
        <f t="shared" si="3"/>
        <v>6.4328692518731287</v>
      </c>
      <c r="S48" s="196">
        <f t="shared" si="3"/>
        <v>11.41058750026545</v>
      </c>
      <c r="T48" s="196">
        <f t="shared" si="3"/>
        <v>18.054077066480822</v>
      </c>
      <c r="U48" s="196">
        <f t="shared" si="3"/>
        <v>24.578936900583535</v>
      </c>
      <c r="V48" s="196">
        <f t="shared" si="3"/>
        <v>30.923008840724815</v>
      </c>
      <c r="W48" s="196">
        <f t="shared" si="3"/>
        <v>37.075381265883713</v>
      </c>
      <c r="X48" s="196">
        <f t="shared" si="3"/>
        <v>43.044949693057312</v>
      </c>
      <c r="Y48" s="196">
        <f t="shared" si="3"/>
        <v>48.823263302702145</v>
      </c>
      <c r="Z48" s="196">
        <f t="shared" si="3"/>
        <v>54.4185768602945</v>
      </c>
      <c r="AA48" s="196">
        <f t="shared" si="3"/>
        <v>59.824595897948434</v>
      </c>
      <c r="AB48" s="196">
        <f t="shared" si="3"/>
        <v>65.048955716815428</v>
      </c>
      <c r="AC48" s="196">
        <f t="shared" si="3"/>
        <v>70.087245049817113</v>
      </c>
      <c r="AD48" s="196">
        <f t="shared" si="3"/>
        <v>74.946502658091021</v>
      </c>
      <c r="AE48" s="196">
        <f t="shared" si="3"/>
        <v>79.623955694784172</v>
      </c>
      <c r="AF48" s="196">
        <f t="shared" si="3"/>
        <v>84.126070521914002</v>
      </c>
      <c r="AG48" s="196">
        <f t="shared" si="3"/>
        <v>88.4514936324058</v>
      </c>
      <c r="AH48" s="196">
        <f t="shared" si="3"/>
        <v>92.606143982015084</v>
      </c>
      <c r="AI48" s="196">
        <f t="shared" si="3"/>
        <v>96.589891589635485</v>
      </c>
      <c r="AJ48" s="196">
        <f t="shared" si="3"/>
        <v>100.40813353482115</v>
      </c>
      <c r="AK48" s="196">
        <f t="shared" si="3"/>
        <v>104.06178859827081</v>
      </c>
      <c r="AL48" s="196">
        <f t="shared" si="3"/>
        <v>107.55575778022784</v>
      </c>
      <c r="AM48" s="196">
        <f t="shared" si="3"/>
        <v>110.89185288973027</v>
      </c>
      <c r="AN48" s="196">
        <f t="shared" si="3"/>
        <v>114.07450468051867</v>
      </c>
      <c r="AO48" s="196">
        <f t="shared" si="3"/>
        <v>117.10627944935479</v>
      </c>
      <c r="AP48" s="196">
        <f t="shared" si="3"/>
        <v>119.99116337630565</v>
      </c>
      <c r="AQ48" s="196">
        <f t="shared" si="3"/>
        <v>122.7817140123957</v>
      </c>
      <c r="AR48" s="196">
        <f t="shared" si="3"/>
        <v>125.47915889135025</v>
      </c>
      <c r="AS48" s="196">
        <f t="shared" si="3"/>
        <v>128.0883946916303</v>
      </c>
      <c r="AT48" s="196">
        <f t="shared" si="3"/>
        <v>130.62455455995271</v>
      </c>
      <c r="AU48" s="196">
        <f t="shared" si="3"/>
        <v>133.08944069337593</v>
      </c>
      <c r="AV48" s="196">
        <f t="shared" si="3"/>
        <v>135.48528756367449</v>
      </c>
      <c r="AW48" s="196">
        <f t="shared" si="3"/>
        <v>137.81243471459229</v>
      </c>
      <c r="AX48" s="196">
        <f t="shared" si="3"/>
        <v>140.07439635312875</v>
      </c>
      <c r="AY48" s="196">
        <f t="shared" si="3"/>
        <v>142.27278123695973</v>
      </c>
      <c r="AZ48" s="196">
        <f t="shared" si="3"/>
        <v>144.40937396215097</v>
      </c>
      <c r="BA48" s="196">
        <f t="shared" si="3"/>
        <v>146.48590910218581</v>
      </c>
      <c r="BB48" s="196">
        <f t="shared" si="3"/>
        <v>148.50289617583664</v>
      </c>
      <c r="BC48" s="196">
        <f t="shared" si="3"/>
        <v>150.46299420825775</v>
      </c>
      <c r="BD48" s="196">
        <f t="shared" si="3"/>
        <v>152.36780604079303</v>
      </c>
      <c r="BE48" s="196">
        <f t="shared" si="3"/>
        <v>154.21870997275249</v>
      </c>
      <c r="BF48" s="196">
        <f t="shared" si="3"/>
        <v>156.01723034913221</v>
      </c>
      <c r="BG48" s="196">
        <f t="shared" si="3"/>
        <v>157.76417191637049</v>
      </c>
    </row>
    <row r="49" spans="1:59" s="205" customFormat="1">
      <c r="A49" s="197"/>
      <c r="B49" s="197"/>
      <c r="C49" s="197"/>
      <c r="D49" s="197"/>
      <c r="E49" s="197"/>
      <c r="F49" s="197"/>
      <c r="G49" s="197"/>
      <c r="H49" s="197"/>
      <c r="I49" s="197"/>
      <c r="J49" s="197"/>
      <c r="K49" s="197"/>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row>
    <row r="50" spans="1:59" s="205" customFormat="1">
      <c r="A50" s="197"/>
      <c r="B50" s="197"/>
      <c r="C50" s="197"/>
      <c r="D50" s="197"/>
      <c r="E50" s="197"/>
      <c r="F50" s="197"/>
      <c r="G50" s="197"/>
      <c r="H50" s="197"/>
      <c r="I50" s="197"/>
      <c r="J50" s="197"/>
      <c r="K50" s="197"/>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row>
    <row r="51" spans="1:59" s="205" customFormat="1">
      <c r="A51" s="197"/>
      <c r="B51" s="197"/>
      <c r="C51" s="197"/>
      <c r="D51" s="197"/>
      <c r="E51" s="197"/>
      <c r="F51" s="197"/>
      <c r="G51" s="197"/>
      <c r="H51" s="197"/>
      <c r="I51" s="197"/>
      <c r="J51" s="197"/>
      <c r="K51" s="197"/>
      <c r="L51" s="196"/>
      <c r="M51" s="196">
        <v>5</v>
      </c>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row>
    <row r="52" spans="1:59" s="205" customFormat="1">
      <c r="A52" s="197"/>
      <c r="B52" s="197"/>
      <c r="C52" s="197"/>
      <c r="D52" s="197"/>
      <c r="E52" s="197"/>
      <c r="F52" s="197"/>
      <c r="G52" s="197"/>
      <c r="H52" s="197"/>
      <c r="I52" s="197"/>
      <c r="J52" s="197"/>
      <c r="K52" s="197"/>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row>
    <row r="53" spans="1:59" s="205" customFormat="1">
      <c r="A53" s="197"/>
      <c r="B53" s="197"/>
      <c r="C53" s="197"/>
      <c r="D53" s="197"/>
      <c r="E53" s="197"/>
      <c r="F53" s="197"/>
      <c r="G53" s="197"/>
      <c r="H53" s="197"/>
      <c r="I53" s="197"/>
      <c r="J53" s="197"/>
      <c r="K53" s="197"/>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row>
    <row r="54" spans="1:59" s="205" customFormat="1">
      <c r="A54" s="197"/>
      <c r="B54" s="197"/>
      <c r="C54" s="197"/>
      <c r="D54" s="197"/>
      <c r="E54" s="197"/>
      <c r="F54" s="197"/>
      <c r="G54" s="197"/>
      <c r="H54" s="197"/>
      <c r="I54" s="197"/>
      <c r="J54" s="197"/>
      <c r="K54" s="197"/>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6"/>
      <c r="BA54" s="196"/>
      <c r="BB54" s="196"/>
      <c r="BC54" s="196"/>
      <c r="BD54" s="196"/>
      <c r="BE54" s="196"/>
      <c r="BF54" s="196"/>
      <c r="BG54" s="196"/>
    </row>
    <row r="55" spans="1:59" s="205" customFormat="1">
      <c r="A55" s="197"/>
      <c r="B55" s="197"/>
      <c r="C55" s="197"/>
      <c r="D55" s="197"/>
      <c r="E55" s="197"/>
      <c r="F55" s="197"/>
      <c r="G55" s="197"/>
      <c r="H55" s="197"/>
      <c r="I55" s="197"/>
      <c r="J55" s="197"/>
      <c r="K55" s="197"/>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row>
    <row r="56" spans="1:59" s="205" customFormat="1">
      <c r="A56" s="197"/>
      <c r="B56" s="197"/>
      <c r="C56" s="197"/>
      <c r="D56" s="197"/>
      <c r="E56" s="197"/>
      <c r="F56" s="197"/>
      <c r="G56" s="197"/>
      <c r="H56" s="197"/>
      <c r="I56" s="197"/>
      <c r="J56" s="197"/>
      <c r="K56" s="197"/>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row>
    <row r="57" spans="1:59" s="205" customFormat="1">
      <c r="A57" s="197"/>
      <c r="B57" s="197"/>
      <c r="C57" s="197"/>
      <c r="D57" s="197"/>
      <c r="E57" s="197"/>
      <c r="F57" s="197"/>
      <c r="G57" s="197"/>
      <c r="H57" s="197"/>
      <c r="I57" s="197"/>
      <c r="J57" s="197"/>
      <c r="K57" s="197"/>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row>
    <row r="58" spans="1:59" s="205" customFormat="1">
      <c r="A58" s="197"/>
      <c r="B58" s="197"/>
      <c r="C58" s="197"/>
      <c r="D58" s="197"/>
      <c r="E58" s="197"/>
      <c r="F58" s="197"/>
      <c r="G58" s="197"/>
      <c r="H58" s="197"/>
      <c r="I58" s="197"/>
      <c r="J58" s="197"/>
      <c r="K58" s="197"/>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6"/>
      <c r="BF58" s="196"/>
      <c r="BG58" s="196"/>
    </row>
    <row r="59" spans="1:59" s="205" customFormat="1" ht="36.65" customHeight="1">
      <c r="A59" s="328" t="s">
        <v>108</v>
      </c>
      <c r="B59" s="328"/>
      <c r="C59" s="328"/>
      <c r="D59" s="193"/>
      <c r="E59" s="194"/>
      <c r="F59" s="195"/>
      <c r="G59" s="195"/>
      <c r="H59" s="195"/>
      <c r="I59" s="195"/>
      <c r="J59" s="195"/>
      <c r="K59" s="195"/>
      <c r="L59" s="208"/>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row>
    <row r="60" spans="1:59" s="205" customFormat="1" ht="21.75" customHeight="1">
      <c r="A60" s="198" t="s">
        <v>109</v>
      </c>
      <c r="B60" s="199"/>
      <c r="C60" s="199"/>
      <c r="D60" s="193"/>
      <c r="E60" s="194"/>
      <c r="F60" s="195"/>
      <c r="G60" s="195"/>
      <c r="H60" s="195"/>
      <c r="I60" s="195"/>
      <c r="J60" s="195"/>
      <c r="K60" s="195"/>
      <c r="L60" s="208"/>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row>
    <row r="61" spans="1:59" s="205" customFormat="1">
      <c r="A61" s="197"/>
      <c r="B61" s="197"/>
      <c r="C61" s="197"/>
      <c r="D61" s="197"/>
      <c r="E61" s="197"/>
      <c r="F61" s="197"/>
      <c r="G61" s="197"/>
      <c r="H61" s="197"/>
      <c r="I61" s="197"/>
      <c r="J61" s="197"/>
      <c r="K61" s="197"/>
      <c r="L61" s="196"/>
      <c r="M61" s="196"/>
      <c r="N61" s="196"/>
      <c r="O61" s="196" t="s">
        <v>110</v>
      </c>
      <c r="P61" s="196" t="s">
        <v>111</v>
      </c>
      <c r="Q61" s="196" t="s">
        <v>112</v>
      </c>
      <c r="R61" s="196" t="s">
        <v>113</v>
      </c>
      <c r="S61" s="196" t="s">
        <v>114</v>
      </c>
      <c r="T61" s="196" t="s">
        <v>115</v>
      </c>
      <c r="U61" s="196" t="s">
        <v>116</v>
      </c>
      <c r="V61" s="196" t="s">
        <v>117</v>
      </c>
      <c r="W61" s="196" t="s">
        <v>118</v>
      </c>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row>
    <row r="62" spans="1:59" s="205" customFormat="1">
      <c r="A62" s="197"/>
      <c r="B62" s="197"/>
      <c r="C62" s="197"/>
      <c r="D62" s="197"/>
      <c r="E62" s="197"/>
      <c r="F62" s="197"/>
      <c r="G62" s="197"/>
      <c r="H62" s="197"/>
      <c r="I62" s="197"/>
      <c r="J62" s="197"/>
      <c r="K62" s="197"/>
      <c r="L62" s="196"/>
      <c r="M62" s="196"/>
      <c r="N62" s="196" t="str">
        <f>B27</f>
        <v>Tier 2 Compliant Replacement</v>
      </c>
      <c r="O62" s="204">
        <f>SUMPRODUCT('Option 1'!$E$30:$AW$30,'Option 1'!$E$84:$AW$84)</f>
        <v>0</v>
      </c>
      <c r="P62" s="204">
        <f>SUMPRODUCT('Option 1'!$E$71:$AW$71,'Option 1'!$E$84:$AW$84)</f>
        <v>1.5054698292709183</v>
      </c>
      <c r="Q62" s="204">
        <f>SUMPRODUCT('Option 1'!$E$72:$AW$72,'Option 1'!$E$84:$AW$84)</f>
        <v>0.31084469648693108</v>
      </c>
      <c r="R62" s="204">
        <f>SUMPRODUCT('Option 1'!$E$73:$AW$73,'Option 1'!$E$84:$AW$84)</f>
        <v>1.932093269477175E-2</v>
      </c>
      <c r="S62" s="204">
        <f>SUMPRODUCT('Option 1'!$E$74:$AW$74,'Option 1'!$E$84:$AW$84)</f>
        <v>4.3425522293268827E-2</v>
      </c>
      <c r="T62" s="204">
        <f>SUMPRODUCT('Option 1'!$E$75:$AW$75,'Option 1'!$E$84:$AW$84)</f>
        <v>-0.14246414020022619</v>
      </c>
      <c r="U62" s="204">
        <f>SUMPRODUCT('Option 1'!$E$76:$AW$76,'Option 1'!$E$85:$AW$85)</f>
        <v>3.7684344943138229E-2</v>
      </c>
      <c r="V62" s="204">
        <f>SUMPRODUCT('Option 1'!$E$77:$AW$77,'Option 1'!$E$85:$AW$85)</f>
        <v>0</v>
      </c>
      <c r="W62" s="204">
        <f>SUMPRODUCT('Option 1'!$E$78:$AW$78,'Option 1'!$E$84:$AW$84)</f>
        <v>7.8733259395086561E-2</v>
      </c>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c r="BA62" s="196"/>
      <c r="BB62" s="196"/>
      <c r="BC62" s="196"/>
      <c r="BD62" s="196"/>
      <c r="BE62" s="196"/>
      <c r="BF62" s="196"/>
      <c r="BG62" s="196"/>
    </row>
    <row r="63" spans="1:59" s="205" customFormat="1">
      <c r="A63" s="197"/>
      <c r="B63" s="197"/>
      <c r="C63" s="197"/>
      <c r="D63" s="197"/>
      <c r="E63" s="197"/>
      <c r="F63" s="197"/>
      <c r="G63" s="197"/>
      <c r="H63" s="197"/>
      <c r="I63" s="197"/>
      <c r="J63" s="197"/>
      <c r="K63" s="197"/>
      <c r="L63" s="196"/>
      <c r="M63" s="196"/>
      <c r="N63" s="196" t="str">
        <f>B28</f>
        <v>LV OLTC Equipped Replacement</v>
      </c>
      <c r="O63" s="204">
        <f>SUMPRODUCT('Option 2'!$E$30:$AW$30,'Option 2'!$E$84:$AW$84)</f>
        <v>0</v>
      </c>
      <c r="P63" s="204">
        <f>SUMPRODUCT('Option 2'!$E$71:$AW$71,'Option 2'!$E$84:$AW$84)</f>
        <v>1.5054698292709183</v>
      </c>
      <c r="Q63" s="204">
        <f>SUMPRODUCT('Option 2'!$E$72:$AW$72,'Option 2'!$E$84:$AW$84)</f>
        <v>0.31084469648693108</v>
      </c>
      <c r="R63" s="204">
        <f>SUMPRODUCT('Option 2'!$E$73:$AW$73,'Option 2'!$E$84:$AW$84)</f>
        <v>1.932093269477175E-2</v>
      </c>
      <c r="S63" s="204">
        <f>SUMPRODUCT('Option 2'!$E$74:$AW$74,'Option 2'!$E$84:$AW$84)</f>
        <v>4.3425522293268827E-2</v>
      </c>
      <c r="T63" s="204">
        <f>SUMPRODUCT('Option 2'!$E$75:$AW$75,'Option 2'!$E$84:$AW$84)</f>
        <v>13.840262666662586</v>
      </c>
      <c r="U63" s="204">
        <f>SUMPRODUCT('Option 2'!$E$76:$AW$76,'Option 2'!$E$85:$AW$85)</f>
        <v>3.7684344943138229E-2</v>
      </c>
      <c r="V63" s="204">
        <f>SUMPRODUCT('Option 2'!$E$77:$AW$77,'Option 2'!$E$85:$AW$85)</f>
        <v>0</v>
      </c>
      <c r="W63" s="204">
        <f>SUMPRODUCT('Option 2'!$E$78:$AW$78,'Option 2'!$E$84:$AW$84)</f>
        <v>7.8733259395086561E-2</v>
      </c>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6"/>
      <c r="AY63" s="196"/>
      <c r="AZ63" s="196"/>
      <c r="BA63" s="196"/>
      <c r="BB63" s="196"/>
      <c r="BC63" s="196"/>
      <c r="BD63" s="196"/>
      <c r="BE63" s="196"/>
      <c r="BF63" s="196"/>
      <c r="BG63" s="196"/>
    </row>
    <row r="64" spans="1:59" s="205" customFormat="1">
      <c r="A64" s="197"/>
      <c r="B64" s="197"/>
      <c r="C64" s="197"/>
      <c r="D64" s="197"/>
      <c r="E64" s="197"/>
      <c r="F64" s="197"/>
      <c r="G64" s="197"/>
      <c r="H64" s="197"/>
      <c r="I64" s="197"/>
      <c r="J64" s="197"/>
      <c r="K64" s="197"/>
      <c r="L64" s="196"/>
      <c r="M64" s="196"/>
      <c r="N64" s="196"/>
      <c r="O64" s="204"/>
      <c r="P64" s="204"/>
      <c r="Q64" s="204"/>
      <c r="R64" s="204"/>
      <c r="S64" s="204"/>
      <c r="T64" s="204"/>
      <c r="U64" s="204"/>
      <c r="V64" s="204"/>
      <c r="W64" s="204"/>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6"/>
      <c r="BC64" s="196"/>
      <c r="BD64" s="196"/>
      <c r="BE64" s="196"/>
      <c r="BF64" s="196"/>
      <c r="BG64" s="196"/>
    </row>
    <row r="65" spans="1:72" s="205" customFormat="1">
      <c r="A65" s="197"/>
      <c r="B65" s="197"/>
      <c r="C65" s="197"/>
      <c r="D65" s="197"/>
      <c r="E65" s="197"/>
      <c r="F65" s="197"/>
      <c r="G65" s="197"/>
      <c r="H65" s="197"/>
      <c r="I65" s="197"/>
      <c r="J65" s="197"/>
      <c r="K65" s="197"/>
      <c r="L65" s="196"/>
      <c r="M65" s="196"/>
      <c r="N65" s="196"/>
      <c r="O65" s="204"/>
      <c r="P65" s="204"/>
      <c r="Q65" s="204"/>
      <c r="R65" s="204"/>
      <c r="S65" s="204"/>
      <c r="T65" s="204"/>
      <c r="U65" s="204"/>
      <c r="V65" s="204"/>
      <c r="W65" s="204"/>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6"/>
      <c r="BC65" s="196"/>
      <c r="BD65" s="196"/>
      <c r="BE65" s="196"/>
      <c r="BF65" s="196"/>
      <c r="BG65" s="196"/>
    </row>
    <row r="66" spans="1:72" s="205" customFormat="1">
      <c r="A66" s="197"/>
      <c r="B66" s="197"/>
      <c r="C66" s="197"/>
      <c r="D66" s="197"/>
      <c r="E66" s="197"/>
      <c r="F66" s="197"/>
      <c r="G66" s="197"/>
      <c r="H66" s="197"/>
      <c r="I66" s="197"/>
      <c r="J66" s="197"/>
      <c r="K66" s="197"/>
      <c r="L66" s="196"/>
      <c r="M66" s="196"/>
      <c r="N66" s="196"/>
      <c r="O66" s="204"/>
      <c r="P66" s="204"/>
      <c r="Q66" s="204"/>
      <c r="R66" s="204"/>
      <c r="S66" s="204"/>
      <c r="T66" s="204"/>
      <c r="U66" s="204"/>
      <c r="V66" s="204"/>
      <c r="W66" s="204"/>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c r="BA66" s="196"/>
      <c r="BB66" s="196"/>
      <c r="BC66" s="196"/>
      <c r="BD66" s="196"/>
      <c r="BE66" s="196"/>
      <c r="BF66" s="196"/>
      <c r="BG66" s="196"/>
    </row>
    <row r="67" spans="1:72" s="197" customFormat="1">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202"/>
      <c r="BI67" s="202"/>
      <c r="BJ67" s="202"/>
      <c r="BK67" s="202"/>
      <c r="BL67" s="202"/>
      <c r="BM67" s="202"/>
      <c r="BN67" s="202"/>
      <c r="BO67" s="202"/>
      <c r="BP67" s="202"/>
      <c r="BQ67" s="202"/>
      <c r="BR67" s="202"/>
      <c r="BS67" s="202"/>
      <c r="BT67" s="202"/>
    </row>
    <row r="68" spans="1:72" s="197" customFormat="1">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6"/>
      <c r="BC68" s="196"/>
      <c r="BD68" s="196"/>
      <c r="BE68" s="196"/>
      <c r="BF68" s="196"/>
      <c r="BG68" s="196"/>
      <c r="BH68" s="202"/>
      <c r="BI68" s="202"/>
      <c r="BJ68" s="202"/>
      <c r="BK68" s="202"/>
      <c r="BL68" s="202"/>
      <c r="BM68" s="202"/>
      <c r="BN68" s="202"/>
      <c r="BO68" s="202"/>
      <c r="BP68" s="202"/>
      <c r="BQ68" s="202"/>
      <c r="BR68" s="202"/>
      <c r="BS68" s="202"/>
      <c r="BT68" s="202"/>
    </row>
    <row r="69" spans="1:72" s="197" customFormat="1">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202"/>
      <c r="BI69" s="202"/>
      <c r="BJ69" s="202"/>
      <c r="BK69" s="202"/>
      <c r="BL69" s="202"/>
      <c r="BM69" s="202"/>
      <c r="BN69" s="202"/>
      <c r="BO69" s="202"/>
      <c r="BP69" s="202"/>
      <c r="BQ69" s="202"/>
      <c r="BR69" s="202"/>
      <c r="BS69" s="202"/>
      <c r="BT69" s="202"/>
    </row>
    <row r="70" spans="1:72" s="197" customFormat="1">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202"/>
      <c r="BI70" s="202"/>
      <c r="BJ70" s="202"/>
      <c r="BK70" s="202"/>
      <c r="BL70" s="202"/>
      <c r="BM70" s="202"/>
      <c r="BN70" s="202"/>
      <c r="BO70" s="202"/>
      <c r="BP70" s="202"/>
      <c r="BQ70" s="202"/>
      <c r="BR70" s="202"/>
      <c r="BS70" s="202"/>
      <c r="BT70" s="202"/>
    </row>
    <row r="71" spans="1:72" s="197" customFormat="1">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c r="BA71" s="196"/>
      <c r="BB71" s="196"/>
      <c r="BC71" s="196"/>
      <c r="BD71" s="196"/>
      <c r="BE71" s="196"/>
      <c r="BF71" s="196"/>
      <c r="BG71" s="196"/>
      <c r="BH71" s="202"/>
      <c r="BI71" s="202"/>
      <c r="BJ71" s="202"/>
      <c r="BK71" s="202"/>
      <c r="BL71" s="202"/>
      <c r="BM71" s="202"/>
      <c r="BN71" s="202"/>
      <c r="BO71" s="202"/>
      <c r="BP71" s="202"/>
      <c r="BQ71" s="202"/>
      <c r="BR71" s="202"/>
      <c r="BS71" s="202"/>
      <c r="BT71" s="202"/>
    </row>
    <row r="72" spans="1:72" s="197" customFormat="1">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row>
    <row r="73" spans="1:72" s="197" customFormat="1">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row>
    <row r="74" spans="1:72" s="197" customFormat="1">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row>
    <row r="75" spans="1:72" s="197" customFormat="1">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row>
    <row r="76" spans="1:72" s="197" customFormat="1">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row>
    <row r="77" spans="1:72" s="197" customFormat="1">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row>
    <row r="78" spans="1:72" s="197" customFormat="1">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row>
    <row r="79" spans="1:72" s="197" customFormat="1">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row>
    <row r="80" spans="1:72" s="197" customFormat="1">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row>
    <row r="81" spans="13:72" s="197" customFormat="1">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row>
    <row r="82" spans="13:72" s="197" customFormat="1">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row>
    <row r="83" spans="13:72" s="197" customFormat="1">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202"/>
      <c r="BR83" s="202"/>
      <c r="BS83" s="202"/>
      <c r="BT83" s="202"/>
    </row>
    <row r="84" spans="13:72" s="197" customFormat="1">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row>
    <row r="85" spans="13:72" s="197" customFormat="1">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202"/>
    </row>
    <row r="86" spans="13:72" s="197" customFormat="1">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202"/>
    </row>
    <row r="87" spans="13:72" s="197" customFormat="1">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202"/>
    </row>
    <row r="88" spans="13:72" s="197" customFormat="1">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202"/>
    </row>
    <row r="89" spans="13:72" s="197" customFormat="1">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202"/>
    </row>
    <row r="90" spans="13:72" s="197" customFormat="1">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202"/>
    </row>
    <row r="91" spans="13:72" s="197" customFormat="1">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202"/>
    </row>
    <row r="92" spans="13:72" s="197" customFormat="1">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202"/>
    </row>
    <row r="93" spans="13:72" s="197" customFormat="1">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202"/>
    </row>
    <row r="94" spans="13:72" s="197" customFormat="1">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c r="BI94" s="202"/>
    </row>
    <row r="95" spans="13:72" s="197" customFormat="1">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c r="BI95" s="202"/>
    </row>
    <row r="96" spans="13:72" s="197" customFormat="1">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202"/>
    </row>
    <row r="97" spans="13:61" s="197" customFormat="1">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202"/>
    </row>
    <row r="98" spans="13:61" s="197" customFormat="1">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202"/>
    </row>
    <row r="99" spans="13:61" s="197" customFormat="1">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202"/>
    </row>
    <row r="100" spans="13:61" s="197" customFormat="1">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202"/>
    </row>
  </sheetData>
  <mergeCells count="29">
    <mergeCell ref="A7:E8"/>
    <mergeCell ref="C14:E14"/>
    <mergeCell ref="C15:E15"/>
    <mergeCell ref="C16:E16"/>
    <mergeCell ref="A14:B14"/>
    <mergeCell ref="A15:B15"/>
    <mergeCell ref="A16:B16"/>
    <mergeCell ref="A10:E10"/>
    <mergeCell ref="A19:B19"/>
    <mergeCell ref="A20:B20"/>
    <mergeCell ref="A21:B21"/>
    <mergeCell ref="A22:B22"/>
    <mergeCell ref="A17:B17"/>
    <mergeCell ref="A18:B18"/>
    <mergeCell ref="C17:E17"/>
    <mergeCell ref="C18:E18"/>
    <mergeCell ref="C19:E19"/>
    <mergeCell ref="C20:E20"/>
    <mergeCell ref="C21:E21"/>
    <mergeCell ref="C22:E22"/>
    <mergeCell ref="A32:C32"/>
    <mergeCell ref="A59:C59"/>
    <mergeCell ref="G25:L25"/>
    <mergeCell ref="A25:A26"/>
    <mergeCell ref="B25:B26"/>
    <mergeCell ref="C25:C26"/>
    <mergeCell ref="D25:D26"/>
    <mergeCell ref="E25:E26"/>
    <mergeCell ref="F25:F26"/>
  </mergeCells>
  <conditionalFormatting sqref="A27:A33">
    <cfRule type="expression" dxfId="14" priority="11">
      <formula>$C27="adopted"</formula>
    </cfRule>
  </conditionalFormatting>
  <conditionalFormatting sqref="A59:A60">
    <cfRule type="expression" dxfId="13" priority="6">
      <formula>$C59="adopted"</formula>
    </cfRule>
  </conditionalFormatting>
  <conditionalFormatting sqref="B27:C31">
    <cfRule type="expression" dxfId="12" priority="1">
      <formula>$C27="adopted"</formula>
    </cfRule>
  </conditionalFormatting>
  <conditionalFormatting sqref="D27:L33">
    <cfRule type="expression" dxfId="11" priority="7">
      <formula>$C27="adopted"</formula>
    </cfRule>
  </conditionalFormatting>
  <conditionalFormatting sqref="D59:L60">
    <cfRule type="expression" dxfId="10" priority="2">
      <formula>$C59="adopted"</formula>
    </cfRule>
  </conditionalFormatting>
  <conditionalFormatting sqref="F28:F33">
    <cfRule type="expression" dxfId="9" priority="10">
      <formula>$C28="adopted"</formula>
    </cfRule>
  </conditionalFormatting>
  <dataValidations count="2">
    <dataValidation type="list" allowBlank="1" showInputMessage="1" showErrorMessage="1" sqref="C27" xr:uid="{00000000-0002-0000-0200-000000000000}">
      <formula1>$Z$6:$Z$7</formula1>
    </dataValidation>
    <dataValidation type="list" allowBlank="1" showInputMessage="1" showErrorMessage="1" sqref="C28:C31" xr:uid="{D1761911-620A-40DC-99E4-80EDA0F368BD}">
      <formula1>$AA$6:$AA$7</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0F56-98BA-42AD-9569-E29F0C195419}">
  <sheetPr>
    <pageSetUpPr autoPageBreaks="0"/>
  </sheetPr>
  <dimension ref="A1:CN120"/>
  <sheetViews>
    <sheetView topLeftCell="A33" zoomScale="50" zoomScaleNormal="50" workbookViewId="0">
      <selection activeCell="E9" sqref="E9"/>
    </sheetView>
  </sheetViews>
  <sheetFormatPr defaultColWidth="10.1796875" defaultRowHeight="13.5"/>
  <cols>
    <col min="1" max="1" width="29.453125" style="104" customWidth="1"/>
    <col min="2" max="2" width="29.453125" style="107" customWidth="1"/>
    <col min="3" max="3" width="21" style="104" bestFit="1" customWidth="1"/>
    <col min="4" max="4" width="32.1796875" style="104" customWidth="1"/>
    <col min="5" max="5" width="10.54296875" style="104" bestFit="1" customWidth="1"/>
    <col min="6" max="6" width="15.81640625" style="104" customWidth="1"/>
    <col min="7" max="8" width="16.81640625" style="104" customWidth="1"/>
    <col min="9" max="9" width="10.1796875" style="104" customWidth="1"/>
    <col min="10" max="10" width="29.81640625" style="104" customWidth="1"/>
    <col min="11" max="11" width="17.1796875" style="104" bestFit="1" customWidth="1"/>
    <col min="12" max="12" width="15.81640625" style="104" customWidth="1"/>
    <col min="13" max="13" width="14.453125" style="104" customWidth="1"/>
    <col min="14" max="14" width="10.1796875" style="104" customWidth="1"/>
    <col min="15" max="22" width="7.81640625" style="104" bestFit="1" customWidth="1"/>
    <col min="23" max="84" width="7.453125" style="104" bestFit="1" customWidth="1"/>
    <col min="85" max="86" width="10.1796875" style="104"/>
    <col min="87" max="87" width="10.1796875" style="104" customWidth="1"/>
    <col min="88" max="16384" width="10.1796875" style="104"/>
  </cols>
  <sheetData>
    <row r="1" spans="1:68" s="82" customFormat="1" ht="19.5">
      <c r="A1" s="82" t="s">
        <v>119</v>
      </c>
    </row>
    <row r="2" spans="1:68" s="82" customFormat="1" ht="19.5">
      <c r="A2" s="82" t="s">
        <v>0</v>
      </c>
    </row>
    <row r="3" spans="1:68" s="82" customFormat="1" ht="19.5"/>
    <row r="4" spans="1:68" s="82" customFormat="1" ht="19.5"/>
    <row r="6" spans="1:68" ht="12.65" customHeight="1">
      <c r="A6" s="349" t="s">
        <v>120</v>
      </c>
      <c r="B6" s="350"/>
      <c r="C6" s="350"/>
      <c r="D6" s="86" t="s">
        <v>121</v>
      </c>
      <c r="E6" s="109"/>
      <c r="F6" s="109"/>
      <c r="G6" s="109"/>
      <c r="H6" s="87"/>
      <c r="I6" s="311"/>
      <c r="J6" s="311"/>
      <c r="K6" s="311"/>
      <c r="L6" s="110"/>
      <c r="M6" s="108"/>
      <c r="N6" s="311"/>
      <c r="O6" s="311"/>
      <c r="P6" s="311"/>
      <c r="Q6" s="311"/>
      <c r="R6" s="311"/>
      <c r="S6" s="311"/>
      <c r="T6" s="311"/>
      <c r="U6" s="311"/>
      <c r="V6" s="311"/>
      <c r="W6" s="311"/>
      <c r="X6" s="311"/>
      <c r="Y6" s="311"/>
      <c r="Z6" s="3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row>
    <row r="7" spans="1:68" ht="14">
      <c r="A7" s="349"/>
      <c r="B7" s="350"/>
      <c r="C7" s="350"/>
      <c r="D7" s="111"/>
      <c r="E7" s="111"/>
      <c r="F7" s="111"/>
      <c r="G7" s="109"/>
      <c r="H7" s="311"/>
      <c r="I7" s="311"/>
      <c r="J7" s="311"/>
      <c r="K7" s="311"/>
      <c r="L7" s="311"/>
      <c r="M7" s="108"/>
      <c r="N7" s="311"/>
      <c r="O7" s="311"/>
      <c r="P7" s="311"/>
      <c r="Q7" s="311"/>
      <c r="R7" s="311"/>
      <c r="S7" s="311"/>
      <c r="T7" s="311"/>
      <c r="U7" s="311"/>
      <c r="V7" s="311"/>
      <c r="W7" s="311"/>
      <c r="X7" s="311"/>
      <c r="Y7" s="311"/>
      <c r="Z7" s="3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row>
    <row r="8" spans="1:68" ht="14">
      <c r="A8" s="349"/>
      <c r="B8" s="350"/>
      <c r="C8" s="350"/>
      <c r="D8" s="123" t="s">
        <v>122</v>
      </c>
      <c r="E8" s="153">
        <v>3.0099999999999998E-2</v>
      </c>
      <c r="F8" s="88" t="s">
        <v>123</v>
      </c>
      <c r="G8" s="109"/>
      <c r="H8" s="311"/>
      <c r="I8" s="311"/>
      <c r="J8" s="155" t="s">
        <v>124</v>
      </c>
      <c r="K8" s="112">
        <f>48.4212692672308*'Fixed Data - Inflation'!E16</f>
        <v>58.215687651416758</v>
      </c>
      <c r="L8" s="108"/>
      <c r="M8" s="311"/>
      <c r="N8" s="311"/>
      <c r="O8" s="311"/>
      <c r="P8" s="311"/>
      <c r="Q8" s="311"/>
      <c r="R8" s="311"/>
      <c r="S8" s="311"/>
      <c r="T8" s="311"/>
      <c r="U8" s="311"/>
      <c r="V8" s="311"/>
      <c r="W8" s="311"/>
      <c r="X8" s="311"/>
      <c r="Y8" s="311"/>
      <c r="Z8" s="3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row>
    <row r="9" spans="1:68" ht="14">
      <c r="A9" s="349"/>
      <c r="B9" s="350"/>
      <c r="C9" s="350"/>
      <c r="D9" s="123" t="s">
        <v>125</v>
      </c>
      <c r="E9" s="113">
        <v>3.5000000000000003E-2</v>
      </c>
      <c r="F9" s="89" t="s">
        <v>126</v>
      </c>
      <c r="G9" s="114" t="s">
        <v>127</v>
      </c>
      <c r="H9" s="311"/>
      <c r="I9" s="311"/>
      <c r="J9" s="155" t="s">
        <v>128</v>
      </c>
      <c r="K9" s="115">
        <f>36.0814227028545*'Fixed Data - Inflation'!E16</f>
        <v>43.379797057687547</v>
      </c>
      <c r="L9" s="87"/>
      <c r="M9" s="110"/>
      <c r="N9" s="311"/>
      <c r="O9" s="311"/>
      <c r="P9" s="311"/>
      <c r="Q9" s="311"/>
      <c r="R9" s="311"/>
      <c r="S9" s="311"/>
      <c r="T9" s="311"/>
      <c r="U9" s="311"/>
      <c r="V9" s="311"/>
      <c r="W9" s="311"/>
      <c r="X9" s="311"/>
      <c r="Y9" s="311"/>
      <c r="Z9" s="3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row>
    <row r="10" spans="1:68" ht="14">
      <c r="A10" s="349"/>
      <c r="B10" s="350"/>
      <c r="C10" s="350"/>
      <c r="D10" s="123" t="s">
        <v>129</v>
      </c>
      <c r="E10" s="113">
        <v>0.03</v>
      </c>
      <c r="F10" s="89" t="s">
        <v>126</v>
      </c>
      <c r="G10" s="114" t="s">
        <v>127</v>
      </c>
      <c r="H10" s="311"/>
      <c r="I10" s="311"/>
      <c r="J10" s="156" t="s">
        <v>130</v>
      </c>
      <c r="K10" s="115">
        <f>15.4435208342214*'Fixed Data - Inflation'!E16</f>
        <v>18.56736097026721</v>
      </c>
      <c r="L10" s="90"/>
      <c r="M10" s="110"/>
      <c r="N10" s="311"/>
      <c r="O10" s="311"/>
      <c r="P10" s="311"/>
      <c r="Q10" s="311"/>
      <c r="R10" s="311"/>
      <c r="S10" s="311"/>
      <c r="T10" s="312"/>
      <c r="U10" s="78"/>
      <c r="V10" s="312"/>
      <c r="W10" s="313"/>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row>
    <row r="11" spans="1:68" ht="27.5">
      <c r="A11" s="349"/>
      <c r="B11" s="350"/>
      <c r="C11" s="350"/>
      <c r="D11" s="123" t="s">
        <v>131</v>
      </c>
      <c r="E11" s="113">
        <v>1.4999999999999999E-2</v>
      </c>
      <c r="F11" s="89" t="s">
        <v>132</v>
      </c>
      <c r="G11" s="114" t="s">
        <v>127</v>
      </c>
      <c r="H11" s="311"/>
      <c r="I11" s="311"/>
      <c r="J11" s="156" t="s">
        <v>133</v>
      </c>
      <c r="K11" s="115">
        <f>0.376671239859058*'Fixed Data - Inflation'!E16</f>
        <v>0.45286246268944341</v>
      </c>
      <c r="L11" s="89"/>
      <c r="M11" s="110"/>
      <c r="N11" s="311"/>
      <c r="O11" s="311"/>
      <c r="P11" s="311"/>
      <c r="Q11" s="311"/>
      <c r="R11" s="311"/>
      <c r="S11" s="311"/>
      <c r="T11" s="312"/>
      <c r="U11" s="78"/>
      <c r="V11" s="312"/>
      <c r="W11" s="313"/>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row>
    <row r="12" spans="1:68" ht="27.5">
      <c r="A12" s="349"/>
      <c r="B12" s="350"/>
      <c r="C12" s="350"/>
      <c r="D12" s="123" t="s">
        <v>134</v>
      </c>
      <c r="E12" s="117">
        <v>1.286E-2</v>
      </c>
      <c r="F12" s="89" t="s">
        <v>132</v>
      </c>
      <c r="G12" s="114" t="s">
        <v>127</v>
      </c>
      <c r="H12" s="311"/>
      <c r="I12" s="116"/>
      <c r="J12" s="311" t="b">
        <v>0</v>
      </c>
      <c r="K12" s="90"/>
      <c r="L12" s="110"/>
      <c r="M12" s="111"/>
      <c r="N12" s="311"/>
      <c r="O12" s="311"/>
      <c r="P12" s="311"/>
      <c r="Q12" s="311"/>
      <c r="R12" s="311"/>
      <c r="S12" s="311"/>
      <c r="T12" s="312"/>
      <c r="U12" s="78"/>
      <c r="V12" s="312"/>
      <c r="W12" s="313"/>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row>
    <row r="13" spans="1:68" ht="14">
      <c r="A13" s="349"/>
      <c r="B13" s="350"/>
      <c r="C13" s="350"/>
      <c r="D13" s="123" t="s">
        <v>135</v>
      </c>
      <c r="E13" s="118">
        <v>45</v>
      </c>
      <c r="F13" s="311"/>
      <c r="G13" s="311"/>
      <c r="H13" s="311"/>
      <c r="I13" s="116"/>
      <c r="J13" s="311"/>
      <c r="K13" s="90"/>
      <c r="L13" s="90"/>
      <c r="M13" s="311"/>
      <c r="N13" s="311"/>
      <c r="O13" s="311"/>
      <c r="P13" s="311"/>
      <c r="Q13" s="311"/>
      <c r="R13" s="311"/>
      <c r="S13" s="311"/>
      <c r="T13" s="312"/>
      <c r="U13" s="78"/>
      <c r="V13" s="314"/>
      <c r="W13" s="313"/>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row>
    <row r="14" spans="1:68" ht="14">
      <c r="A14" s="349"/>
      <c r="B14" s="350"/>
      <c r="C14" s="350"/>
      <c r="D14" s="123" t="s">
        <v>136</v>
      </c>
      <c r="E14" s="119">
        <f>F14*'Fixed Data - Inflation'!E22*E16</f>
        <v>11.3242528752537</v>
      </c>
      <c r="F14" s="311">
        <v>1.7450000000000001</v>
      </c>
      <c r="G14" s="311" t="s">
        <v>137</v>
      </c>
      <c r="H14" s="110" t="s">
        <v>138</v>
      </c>
      <c r="I14" s="311"/>
      <c r="J14" s="311"/>
      <c r="K14" s="311"/>
      <c r="L14" s="311"/>
      <c r="M14" s="311"/>
      <c r="N14" s="311"/>
      <c r="O14" s="111"/>
      <c r="P14" s="111"/>
      <c r="Q14" s="111"/>
      <c r="R14" s="111"/>
      <c r="S14" s="3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row>
    <row r="15" spans="1:68" ht="27.5">
      <c r="A15" s="349"/>
      <c r="B15" s="350"/>
      <c r="C15" s="350"/>
      <c r="D15" s="154" t="s">
        <v>139</v>
      </c>
      <c r="E15" s="120">
        <f>F15*'Fixed Data - Inflation'!E22*E16</f>
        <v>5.7107980115892583E-2</v>
      </c>
      <c r="F15" s="311">
        <v>8.8000000000000005E-3</v>
      </c>
      <c r="G15" s="311" t="s">
        <v>137</v>
      </c>
      <c r="H15" s="121" t="s">
        <v>138</v>
      </c>
      <c r="I15" s="111"/>
      <c r="J15" s="311"/>
      <c r="K15" s="78">
        <v>0.37667123985905798</v>
      </c>
      <c r="L15" s="78"/>
      <c r="M15" s="311"/>
      <c r="N15" s="3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row>
    <row r="16" spans="1:68" ht="20.149999999999999" customHeight="1">
      <c r="A16" s="110"/>
      <c r="B16" s="109"/>
      <c r="C16" s="111"/>
      <c r="D16" s="111" t="s">
        <v>140</v>
      </c>
      <c r="E16" s="152">
        <v>6.25</v>
      </c>
      <c r="F16" s="311"/>
      <c r="G16" s="311"/>
      <c r="H16" s="311"/>
      <c r="I16" s="311"/>
      <c r="J16" s="111"/>
      <c r="K16" s="111"/>
      <c r="L16" s="111"/>
      <c r="M16" s="110"/>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row>
    <row r="17" spans="1:92" ht="14">
      <c r="A17" s="111"/>
      <c r="B17" s="111"/>
      <c r="C17" s="111"/>
      <c r="D17" s="111"/>
      <c r="E17" s="111"/>
      <c r="F17" s="111"/>
      <c r="G17" s="111"/>
      <c r="H17" s="109">
        <v>1</v>
      </c>
      <c r="I17" s="109">
        <v>2</v>
      </c>
      <c r="J17" s="109">
        <v>3</v>
      </c>
      <c r="K17" s="109">
        <v>4</v>
      </c>
      <c r="L17" s="109">
        <v>5</v>
      </c>
      <c r="M17" s="109">
        <v>6</v>
      </c>
      <c r="N17" s="109">
        <v>7</v>
      </c>
      <c r="O17" s="109">
        <v>8</v>
      </c>
      <c r="P17" s="109">
        <v>9</v>
      </c>
      <c r="Q17" s="109">
        <v>10</v>
      </c>
      <c r="R17" s="109">
        <v>11</v>
      </c>
      <c r="S17" s="109">
        <v>12</v>
      </c>
      <c r="T17" s="109">
        <v>13</v>
      </c>
      <c r="U17" s="109">
        <v>14</v>
      </c>
      <c r="V17" s="109">
        <v>15</v>
      </c>
      <c r="W17" s="109">
        <v>16</v>
      </c>
      <c r="X17" s="109">
        <v>17</v>
      </c>
      <c r="Y17" s="109">
        <v>18</v>
      </c>
      <c r="Z17" s="109">
        <v>19</v>
      </c>
      <c r="AA17" s="109">
        <v>20</v>
      </c>
      <c r="AB17" s="109">
        <v>21</v>
      </c>
      <c r="AC17" s="109">
        <v>22</v>
      </c>
      <c r="AD17" s="109">
        <v>23</v>
      </c>
      <c r="AE17" s="109">
        <v>24</v>
      </c>
      <c r="AF17" s="109">
        <v>25</v>
      </c>
      <c r="AG17" s="109">
        <v>26</v>
      </c>
      <c r="AH17" s="109">
        <v>27</v>
      </c>
      <c r="AI17" s="109">
        <v>28</v>
      </c>
      <c r="AJ17" s="109">
        <v>29</v>
      </c>
      <c r="AK17" s="109">
        <v>30</v>
      </c>
      <c r="AL17" s="109">
        <v>31</v>
      </c>
      <c r="AM17" s="109">
        <v>32</v>
      </c>
      <c r="AN17" s="109">
        <v>33</v>
      </c>
      <c r="AO17" s="109">
        <v>34</v>
      </c>
      <c r="AP17" s="109">
        <v>35</v>
      </c>
      <c r="AQ17" s="109">
        <v>36</v>
      </c>
      <c r="AR17" s="109">
        <v>37</v>
      </c>
      <c r="AS17" s="109">
        <v>38</v>
      </c>
      <c r="AT17" s="109">
        <v>39</v>
      </c>
      <c r="AU17" s="109">
        <v>40</v>
      </c>
      <c r="AV17" s="109">
        <v>41</v>
      </c>
      <c r="AW17" s="109">
        <v>42</v>
      </c>
      <c r="AX17" s="109">
        <v>43</v>
      </c>
      <c r="AY17" s="109">
        <v>44</v>
      </c>
      <c r="AZ17" s="109">
        <v>45</v>
      </c>
      <c r="BA17" s="109">
        <v>46</v>
      </c>
      <c r="BB17" s="109">
        <v>47</v>
      </c>
      <c r="BC17" s="109">
        <v>48</v>
      </c>
      <c r="BD17" s="109">
        <v>49</v>
      </c>
      <c r="BE17" s="109">
        <v>50</v>
      </c>
      <c r="BF17" s="109">
        <v>51</v>
      </c>
      <c r="BG17" s="109">
        <v>52</v>
      </c>
      <c r="BH17" s="109">
        <v>53</v>
      </c>
      <c r="BI17" s="109">
        <v>54</v>
      </c>
      <c r="BJ17" s="109">
        <v>55</v>
      </c>
      <c r="BK17" s="109">
        <v>56</v>
      </c>
      <c r="BL17" s="109">
        <v>57</v>
      </c>
      <c r="BM17" s="109">
        <v>58</v>
      </c>
      <c r="BN17" s="109">
        <v>59</v>
      </c>
      <c r="BO17" s="109">
        <v>60</v>
      </c>
      <c r="BP17" s="109">
        <v>61</v>
      </c>
      <c r="BQ17" s="109">
        <v>62</v>
      </c>
      <c r="BR17" s="109">
        <v>63</v>
      </c>
      <c r="BS17" s="109">
        <v>64</v>
      </c>
      <c r="BT17" s="109">
        <v>65</v>
      </c>
      <c r="BU17" s="109">
        <v>66</v>
      </c>
      <c r="BV17" s="109">
        <v>67</v>
      </c>
      <c r="BW17" s="109">
        <v>68</v>
      </c>
      <c r="BX17" s="109">
        <v>69</v>
      </c>
      <c r="BY17" s="109">
        <v>70</v>
      </c>
      <c r="BZ17" s="109">
        <v>71</v>
      </c>
      <c r="CA17" s="109">
        <v>72</v>
      </c>
      <c r="CB17" s="109">
        <v>73</v>
      </c>
      <c r="CC17" s="109">
        <v>74</v>
      </c>
      <c r="CD17" s="109">
        <v>75</v>
      </c>
      <c r="CE17" s="109">
        <v>76</v>
      </c>
      <c r="CF17" s="311">
        <v>77</v>
      </c>
      <c r="CG17" s="109"/>
      <c r="CH17" s="109"/>
      <c r="CI17" s="109"/>
      <c r="CJ17" s="109"/>
      <c r="CK17" s="109"/>
      <c r="CL17" s="109"/>
      <c r="CM17" s="109"/>
      <c r="CN17" s="109"/>
    </row>
    <row r="18" spans="1:92">
      <c r="A18" s="132" t="s">
        <v>141</v>
      </c>
      <c r="B18" s="83">
        <v>2018</v>
      </c>
      <c r="C18" s="83">
        <v>2019</v>
      </c>
      <c r="D18" s="83">
        <v>2020</v>
      </c>
      <c r="E18" s="83">
        <v>2021</v>
      </c>
      <c r="F18" s="83">
        <v>2022</v>
      </c>
      <c r="G18" s="83">
        <v>2023</v>
      </c>
      <c r="H18" s="83">
        <v>2024</v>
      </c>
      <c r="I18" s="83">
        <v>2025</v>
      </c>
      <c r="J18" s="83">
        <v>2026</v>
      </c>
      <c r="K18" s="83">
        <v>2027</v>
      </c>
      <c r="L18" s="83">
        <v>2028</v>
      </c>
      <c r="M18" s="83">
        <v>2029</v>
      </c>
      <c r="N18" s="83">
        <v>2030</v>
      </c>
      <c r="O18" s="83">
        <v>2031</v>
      </c>
      <c r="P18" s="83">
        <v>2032</v>
      </c>
      <c r="Q18" s="83">
        <v>2033</v>
      </c>
      <c r="R18" s="83">
        <v>2034</v>
      </c>
      <c r="S18" s="83">
        <v>2035</v>
      </c>
      <c r="T18" s="83">
        <v>2036</v>
      </c>
      <c r="U18" s="83">
        <v>2037</v>
      </c>
      <c r="V18" s="83">
        <v>2038</v>
      </c>
      <c r="W18" s="83">
        <v>2039</v>
      </c>
      <c r="X18" s="83">
        <v>2040</v>
      </c>
      <c r="Y18" s="83">
        <v>2041</v>
      </c>
      <c r="Z18" s="83">
        <v>2042</v>
      </c>
      <c r="AA18" s="83">
        <v>2043</v>
      </c>
      <c r="AB18" s="83">
        <v>2044</v>
      </c>
      <c r="AC18" s="83">
        <v>2045</v>
      </c>
      <c r="AD18" s="83">
        <v>2046</v>
      </c>
      <c r="AE18" s="83">
        <v>2047</v>
      </c>
      <c r="AF18" s="83">
        <v>2048</v>
      </c>
      <c r="AG18" s="83">
        <v>2049</v>
      </c>
      <c r="AH18" s="83">
        <v>2050</v>
      </c>
      <c r="AI18" s="83">
        <v>2051</v>
      </c>
      <c r="AJ18" s="83">
        <v>2052</v>
      </c>
      <c r="AK18" s="83">
        <v>2053</v>
      </c>
      <c r="AL18" s="83">
        <v>2054</v>
      </c>
      <c r="AM18" s="83">
        <v>2055</v>
      </c>
      <c r="AN18" s="83">
        <v>2056</v>
      </c>
      <c r="AO18" s="83">
        <v>2057</v>
      </c>
      <c r="AP18" s="83">
        <v>2058</v>
      </c>
      <c r="AQ18" s="83">
        <v>2059</v>
      </c>
      <c r="AR18" s="83">
        <v>2060</v>
      </c>
      <c r="AS18" s="83">
        <v>2061</v>
      </c>
      <c r="AT18" s="83">
        <v>2062</v>
      </c>
      <c r="AU18" s="83">
        <v>2063</v>
      </c>
      <c r="AV18" s="83">
        <v>2064</v>
      </c>
      <c r="AW18" s="83">
        <v>2065</v>
      </c>
      <c r="AX18" s="83">
        <v>2066</v>
      </c>
      <c r="AY18" s="83">
        <v>2067</v>
      </c>
      <c r="AZ18" s="83">
        <v>2068</v>
      </c>
      <c r="BA18" s="83">
        <v>2069</v>
      </c>
      <c r="BB18" s="83">
        <v>2070</v>
      </c>
      <c r="BC18" s="83">
        <v>2071</v>
      </c>
      <c r="BD18" s="83">
        <v>2072</v>
      </c>
      <c r="BE18" s="83">
        <v>2073</v>
      </c>
      <c r="BF18" s="83">
        <v>2074</v>
      </c>
      <c r="BG18" s="83">
        <v>2075</v>
      </c>
      <c r="BH18" s="83">
        <v>2076</v>
      </c>
      <c r="BI18" s="83">
        <v>2077</v>
      </c>
      <c r="BJ18" s="83">
        <v>2078</v>
      </c>
      <c r="BK18" s="83">
        <v>2079</v>
      </c>
      <c r="BL18" s="83">
        <v>2080</v>
      </c>
      <c r="BM18" s="83">
        <v>2081</v>
      </c>
      <c r="BN18" s="83">
        <v>2082</v>
      </c>
      <c r="BO18" s="83">
        <v>2083</v>
      </c>
      <c r="BP18" s="83">
        <v>2084</v>
      </c>
      <c r="BQ18" s="83">
        <v>2085</v>
      </c>
      <c r="BR18" s="83">
        <v>2086</v>
      </c>
      <c r="BS18" s="83">
        <v>2087</v>
      </c>
      <c r="BT18" s="83">
        <v>2088</v>
      </c>
      <c r="BU18" s="83">
        <v>2089</v>
      </c>
      <c r="BV18" s="83">
        <v>2090</v>
      </c>
      <c r="BW18" s="83">
        <v>2091</v>
      </c>
      <c r="BX18" s="83">
        <v>2092</v>
      </c>
      <c r="BY18" s="83">
        <v>2093</v>
      </c>
      <c r="BZ18" s="83">
        <v>2094</v>
      </c>
      <c r="CA18" s="83">
        <v>2095</v>
      </c>
      <c r="CB18" s="83">
        <v>2096</v>
      </c>
      <c r="CC18" s="83">
        <v>2097</v>
      </c>
      <c r="CD18" s="83">
        <v>2098</v>
      </c>
      <c r="CE18" s="83">
        <v>2099</v>
      </c>
      <c r="CF18" s="83">
        <v>2100</v>
      </c>
      <c r="CG18" s="312"/>
      <c r="CH18" s="312"/>
      <c r="CI18" s="312"/>
      <c r="CJ18" s="312"/>
      <c r="CK18" s="312"/>
      <c r="CL18" s="312"/>
      <c r="CM18" s="312"/>
      <c r="CN18" s="312"/>
    </row>
    <row r="19" spans="1:92" ht="29">
      <c r="A19" s="132" t="s">
        <v>142</v>
      </c>
      <c r="B19" s="84"/>
      <c r="C19" s="84"/>
      <c r="D19" s="83">
        <f>0.26227*1000</f>
        <v>262.27</v>
      </c>
      <c r="E19" s="84">
        <f t="shared" ref="E19:AG19" si="0">D19-$A$29</f>
        <v>253.86099999999999</v>
      </c>
      <c r="F19" s="84">
        <f t="shared" si="0"/>
        <v>245.452</v>
      </c>
      <c r="G19" s="84">
        <f t="shared" si="0"/>
        <v>237.04300000000001</v>
      </c>
      <c r="H19" s="84">
        <f t="shared" si="0"/>
        <v>228.63400000000001</v>
      </c>
      <c r="I19" s="84">
        <f t="shared" si="0"/>
        <v>220.22500000000002</v>
      </c>
      <c r="J19" s="84">
        <f t="shared" si="0"/>
        <v>211.81600000000003</v>
      </c>
      <c r="K19" s="84">
        <f t="shared" si="0"/>
        <v>203.40700000000004</v>
      </c>
      <c r="L19" s="84">
        <f t="shared" si="0"/>
        <v>194.99800000000005</v>
      </c>
      <c r="M19" s="84">
        <f t="shared" si="0"/>
        <v>186.58900000000006</v>
      </c>
      <c r="N19" s="84">
        <f t="shared" si="0"/>
        <v>178.18000000000006</v>
      </c>
      <c r="O19" s="84">
        <f t="shared" si="0"/>
        <v>169.77100000000007</v>
      </c>
      <c r="P19" s="84">
        <f t="shared" si="0"/>
        <v>161.36200000000008</v>
      </c>
      <c r="Q19" s="84">
        <f t="shared" si="0"/>
        <v>152.95300000000009</v>
      </c>
      <c r="R19" s="84">
        <f t="shared" si="0"/>
        <v>144.5440000000001</v>
      </c>
      <c r="S19" s="84">
        <f t="shared" si="0"/>
        <v>136.1350000000001</v>
      </c>
      <c r="T19" s="84">
        <f t="shared" si="0"/>
        <v>127.72600000000011</v>
      </c>
      <c r="U19" s="84">
        <f t="shared" si="0"/>
        <v>119.31700000000012</v>
      </c>
      <c r="V19" s="84">
        <f t="shared" si="0"/>
        <v>110.90800000000013</v>
      </c>
      <c r="W19" s="84">
        <f t="shared" si="0"/>
        <v>102.49900000000014</v>
      </c>
      <c r="X19" s="84">
        <f t="shared" si="0"/>
        <v>94.090000000000146</v>
      </c>
      <c r="Y19" s="84">
        <f t="shared" si="0"/>
        <v>85.681000000000154</v>
      </c>
      <c r="Z19" s="84">
        <f t="shared" si="0"/>
        <v>77.272000000000162</v>
      </c>
      <c r="AA19" s="84">
        <f t="shared" si="0"/>
        <v>68.86300000000017</v>
      </c>
      <c r="AB19" s="84">
        <f t="shared" si="0"/>
        <v>60.454000000000171</v>
      </c>
      <c r="AC19" s="84">
        <f t="shared" si="0"/>
        <v>52.045000000000172</v>
      </c>
      <c r="AD19" s="84">
        <f t="shared" si="0"/>
        <v>43.636000000000173</v>
      </c>
      <c r="AE19" s="84">
        <f t="shared" si="0"/>
        <v>35.227000000000174</v>
      </c>
      <c r="AF19" s="84">
        <f t="shared" si="0"/>
        <v>26.818000000000175</v>
      </c>
      <c r="AG19" s="84">
        <f t="shared" si="0"/>
        <v>18.409000000000177</v>
      </c>
      <c r="AH19" s="84">
        <v>10</v>
      </c>
      <c r="AI19" s="84">
        <v>10</v>
      </c>
      <c r="AJ19" s="84">
        <v>10</v>
      </c>
      <c r="AK19" s="84">
        <v>10</v>
      </c>
      <c r="AL19" s="84">
        <v>10</v>
      </c>
      <c r="AM19" s="84">
        <v>10</v>
      </c>
      <c r="AN19" s="84">
        <v>10</v>
      </c>
      <c r="AO19" s="84">
        <v>10</v>
      </c>
      <c r="AP19" s="93">
        <v>10</v>
      </c>
      <c r="AQ19" s="93">
        <v>10</v>
      </c>
      <c r="AR19" s="93">
        <v>10</v>
      </c>
      <c r="AS19" s="93">
        <v>10</v>
      </c>
      <c r="AT19" s="93">
        <v>10</v>
      </c>
      <c r="AU19" s="93">
        <v>10</v>
      </c>
      <c r="AV19" s="93">
        <v>10</v>
      </c>
      <c r="AW19" s="93">
        <v>10</v>
      </c>
      <c r="AX19" s="93">
        <v>10</v>
      </c>
      <c r="AY19" s="93">
        <v>10</v>
      </c>
      <c r="AZ19" s="93">
        <v>10</v>
      </c>
      <c r="BA19" s="93">
        <v>10</v>
      </c>
      <c r="BB19" s="93">
        <v>10</v>
      </c>
      <c r="BC19" s="93">
        <v>10</v>
      </c>
      <c r="BD19" s="93">
        <v>10</v>
      </c>
      <c r="BE19" s="93">
        <v>10</v>
      </c>
      <c r="BF19" s="93">
        <v>10</v>
      </c>
      <c r="BG19" s="93">
        <v>10</v>
      </c>
      <c r="BH19" s="93">
        <v>10</v>
      </c>
      <c r="BI19" s="93">
        <v>10</v>
      </c>
      <c r="BJ19" s="93">
        <v>10</v>
      </c>
      <c r="BK19" s="93">
        <v>10</v>
      </c>
      <c r="BL19" s="93">
        <v>10</v>
      </c>
      <c r="BM19" s="93">
        <v>10</v>
      </c>
      <c r="BN19" s="93">
        <v>10</v>
      </c>
      <c r="BO19" s="93">
        <v>10</v>
      </c>
      <c r="BP19" s="93">
        <v>10</v>
      </c>
      <c r="BQ19" s="93">
        <v>10</v>
      </c>
      <c r="BR19" s="93">
        <v>10</v>
      </c>
      <c r="BS19" s="93">
        <v>10</v>
      </c>
      <c r="BT19" s="93">
        <v>10</v>
      </c>
      <c r="BU19" s="93">
        <v>10</v>
      </c>
      <c r="BV19" s="93">
        <v>10</v>
      </c>
      <c r="BW19" s="93">
        <v>10</v>
      </c>
      <c r="BX19" s="93">
        <v>10</v>
      </c>
      <c r="BY19" s="93">
        <v>10</v>
      </c>
      <c r="BZ19" s="93">
        <v>10</v>
      </c>
      <c r="CA19" s="93">
        <v>10</v>
      </c>
      <c r="CB19" s="93">
        <v>10</v>
      </c>
      <c r="CC19" s="93">
        <v>10</v>
      </c>
      <c r="CD19" s="93">
        <v>10</v>
      </c>
      <c r="CE19" s="93">
        <v>10</v>
      </c>
      <c r="CF19" s="93">
        <v>10</v>
      </c>
      <c r="CG19" s="311"/>
      <c r="CH19" s="311"/>
      <c r="CI19" s="311"/>
      <c r="CJ19" s="311"/>
      <c r="CK19" s="311"/>
      <c r="CL19" s="311"/>
      <c r="CM19" s="311"/>
      <c r="CN19" s="311"/>
    </row>
    <row r="20" spans="1:92" ht="27">
      <c r="A20" s="132" t="s">
        <v>143</v>
      </c>
      <c r="B20" s="84">
        <v>12.76</v>
      </c>
      <c r="C20" s="84">
        <v>13.15</v>
      </c>
      <c r="D20" s="84">
        <v>13.84</v>
      </c>
      <c r="E20" s="84">
        <v>20.54</v>
      </c>
      <c r="F20" s="84">
        <v>27.24</v>
      </c>
      <c r="G20" s="84">
        <v>33.94</v>
      </c>
      <c r="H20" s="84">
        <v>40.64</v>
      </c>
      <c r="I20" s="84">
        <v>47.33</v>
      </c>
      <c r="J20" s="84">
        <v>54.03</v>
      </c>
      <c r="K20" s="84">
        <v>60.73</v>
      </c>
      <c r="L20" s="84">
        <v>67.430000000000007</v>
      </c>
      <c r="M20" s="84">
        <v>74.13</v>
      </c>
      <c r="N20" s="84">
        <f>N36*'Fixed Data - Inflation'!$D$12</f>
        <v>89.595328625746873</v>
      </c>
      <c r="O20" s="84">
        <f>O36*'Fixed Data - Inflation'!$D$12</f>
        <v>98.554861488321549</v>
      </c>
      <c r="P20" s="84">
        <f>P36*'Fixed Data - Inflation'!$D$12</f>
        <v>106.23446108481414</v>
      </c>
      <c r="Q20" s="84">
        <f>Q36*'Fixed Data - Inflation'!$D$12</f>
        <v>115.19399394738883</v>
      </c>
      <c r="R20" s="84">
        <f>R36*'Fixed Data - Inflation'!$D$12</f>
        <v>122.87359354388141</v>
      </c>
      <c r="S20" s="84">
        <f>S36*'Fixed Data - Inflation'!$D$12</f>
        <v>131.8331264064561</v>
      </c>
      <c r="T20" s="84">
        <f>T36*'Fixed Data - Inflation'!$D$12</f>
        <v>139.51272600294868</v>
      </c>
      <c r="U20" s="84">
        <f>U36*'Fixed Data - Inflation'!$D$12</f>
        <v>148.47225886552337</v>
      </c>
      <c r="V20" s="84">
        <f>V36*'Fixed Data - Inflation'!$D$12</f>
        <v>156.15185846201598</v>
      </c>
      <c r="W20" s="84">
        <f>W36*'Fixed Data - Inflation'!$D$12</f>
        <v>165.11139132459067</v>
      </c>
      <c r="X20" s="84">
        <f>X36*'Fixed Data - Inflation'!$D$12</f>
        <v>172.79099092108325</v>
      </c>
      <c r="Y20" s="84">
        <f>Y36*'Fixed Data - Inflation'!$D$12</f>
        <v>181.75052378365794</v>
      </c>
      <c r="Z20" s="84">
        <f>Z36*'Fixed Data - Inflation'!$D$12</f>
        <v>189.43012338015052</v>
      </c>
      <c r="AA20" s="84">
        <f>AA36*'Fixed Data - Inflation'!$D$12</f>
        <v>198.38965624272521</v>
      </c>
      <c r="AB20" s="84">
        <f>AB36*'Fixed Data - Inflation'!$D$12</f>
        <v>206.06925583921779</v>
      </c>
      <c r="AC20" s="84">
        <f>AC36*'Fixed Data - Inflation'!$D$12</f>
        <v>215.02878870179248</v>
      </c>
      <c r="AD20" s="84">
        <f>AD36*'Fixed Data - Inflation'!$D$12</f>
        <v>222.70838829828509</v>
      </c>
      <c r="AE20" s="84">
        <f>AE36*'Fixed Data - Inflation'!$D$12</f>
        <v>231.66792116085975</v>
      </c>
      <c r="AF20" s="84">
        <f>AF36*'Fixed Data - Inflation'!$D$12</f>
        <v>239.34752075735236</v>
      </c>
      <c r="AG20" s="84">
        <f>AG36*'Fixed Data - Inflation'!$D$12</f>
        <v>248.30705361992705</v>
      </c>
      <c r="AH20" s="84">
        <f>AH36*'Fixed Data - Inflation'!$D$12</f>
        <v>255.98665321641963</v>
      </c>
      <c r="AI20" s="84">
        <f>AI36*'Fixed Data - Inflation'!$D$12</f>
        <v>264.94618607899429</v>
      </c>
      <c r="AJ20" s="84">
        <f>AJ36*'Fixed Data - Inflation'!$D$12</f>
        <v>273.90571894156898</v>
      </c>
      <c r="AK20" s="84">
        <f>AK36*'Fixed Data - Inflation'!$D$12</f>
        <v>282.86525180414367</v>
      </c>
      <c r="AL20" s="84">
        <f>AL36*'Fixed Data - Inflation'!$D$12</f>
        <v>291.82478466671836</v>
      </c>
      <c r="AM20" s="84">
        <f>AM36*'Fixed Data - Inflation'!$D$12</f>
        <v>299.50438426321097</v>
      </c>
      <c r="AN20" s="84">
        <f>AN36*'Fixed Data - Inflation'!$D$12</f>
        <v>308.46391712578566</v>
      </c>
      <c r="AO20" s="84">
        <f>AO36*'Fixed Data - Inflation'!$D$12</f>
        <v>317.42344998836035</v>
      </c>
      <c r="AP20" s="84">
        <f>AP36*'Fixed Data - Inflation'!$D$12</f>
        <v>325.1030495848529</v>
      </c>
      <c r="AQ20" s="84">
        <f>AQ36*'Fixed Data - Inflation'!$D$12</f>
        <v>332.7826491813455</v>
      </c>
      <c r="AR20" s="84">
        <f>AR36*'Fixed Data - Inflation'!$D$12</f>
        <v>340.46224877783811</v>
      </c>
      <c r="AS20" s="84">
        <f>AS36*'Fixed Data - Inflation'!$D$12</f>
        <v>346.86191510824858</v>
      </c>
      <c r="AT20" s="84">
        <f>AT36*'Fixed Data - Inflation'!$D$12</f>
        <v>353.26158143865911</v>
      </c>
      <c r="AU20" s="84">
        <f>AU36*'Fixed Data - Inflation'!$D$12</f>
        <v>358.38131450298749</v>
      </c>
      <c r="AV20" s="84">
        <f>AV36*'Fixed Data - Inflation'!$D$12</f>
        <v>363.50104756731588</v>
      </c>
      <c r="AW20" s="84">
        <f>AW36*'Fixed Data - Inflation'!$D$12</f>
        <v>368.62078063164427</v>
      </c>
      <c r="AX20" s="84">
        <f>AX36*'Fixed Data - Inflation'!$D$12</f>
        <v>372.46058042989057</v>
      </c>
      <c r="AY20" s="84">
        <f>AY36*'Fixed Data - Inflation'!$D$12</f>
        <v>376.30038022813687</v>
      </c>
      <c r="AZ20" s="84">
        <f>AZ36*'Fixed Data - Inflation'!$D$12</f>
        <v>380.14018002638312</v>
      </c>
      <c r="BA20" s="84">
        <f>BA36*'Fixed Data - Inflation'!$D$12</f>
        <v>382.70004655854734</v>
      </c>
      <c r="BB20" s="84">
        <f>BB36*'Fixed Data - Inflation'!$D$12</f>
        <v>385.25991309071151</v>
      </c>
      <c r="BC20" s="84">
        <f>BC36*'Fixed Data - Inflation'!$D$12</f>
        <v>387.81977962287573</v>
      </c>
      <c r="BD20" s="84">
        <f>BD36*'Fixed Data - Inflation'!$D$12</f>
        <v>390.37964615503995</v>
      </c>
      <c r="BE20" s="84">
        <f>BE36*'Fixed Data - Inflation'!$D$12</f>
        <v>391.65957942112203</v>
      </c>
      <c r="BF20" s="84">
        <f>BF36*'Fixed Data - Inflation'!$D$12</f>
        <v>392.93951268720411</v>
      </c>
      <c r="BG20" s="84">
        <f>BG36*'Fixed Data - Inflation'!$D$12</f>
        <v>394.2194459532862</v>
      </c>
      <c r="BH20" s="84">
        <f>BH36*'Fixed Data - Inflation'!$D$12</f>
        <v>394.2194459532862</v>
      </c>
      <c r="BI20" s="84">
        <f>BI36*'Fixed Data - Inflation'!$D$12</f>
        <v>394.2194459532862</v>
      </c>
      <c r="BJ20" s="84">
        <f>BJ36*'Fixed Data - Inflation'!$D$12</f>
        <v>392.93951268720411</v>
      </c>
      <c r="BK20" s="84">
        <f>BK36*'Fixed Data - Inflation'!$D$12</f>
        <v>392.93951268720411</v>
      </c>
      <c r="BL20" s="84">
        <f>BL36*'Fixed Data - Inflation'!$D$12</f>
        <v>391.65957942112203</v>
      </c>
      <c r="BM20" s="84">
        <f>BM36*'Fixed Data - Inflation'!$D$12</f>
        <v>391.65957942112203</v>
      </c>
      <c r="BN20" s="84">
        <f>BN36*'Fixed Data - Inflation'!$D$12</f>
        <v>390.37964615503995</v>
      </c>
      <c r="BO20" s="84">
        <f>BO36*'Fixed Data - Inflation'!$D$12</f>
        <v>389.09971288895781</v>
      </c>
      <c r="BP20" s="84">
        <f>BP36*'Fixed Data - Inflation'!$D$12</f>
        <v>387.81977962287573</v>
      </c>
      <c r="BQ20" s="84">
        <f>BQ36*'Fixed Data - Inflation'!$D$12</f>
        <v>386.53984635679365</v>
      </c>
      <c r="BR20" s="84">
        <f>BR36*'Fixed Data - Inflation'!$D$12</f>
        <v>383.97997982462942</v>
      </c>
      <c r="BS20" s="84">
        <f>BS36*'Fixed Data - Inflation'!$D$12</f>
        <v>381.42011329246526</v>
      </c>
      <c r="BT20" s="84">
        <f>BT36*'Fixed Data - Inflation'!$D$12</f>
        <v>380.14018002638312</v>
      </c>
      <c r="BU20" s="84">
        <f>BU36*'Fixed Data - Inflation'!$D$12</f>
        <v>376.30038022813687</v>
      </c>
      <c r="BV20" s="84">
        <f>BV36*'Fixed Data - Inflation'!$D$12</f>
        <v>373.74051369597265</v>
      </c>
      <c r="BW20" s="84">
        <f>BW36*'Fixed Data - Inflation'!$D$12</f>
        <v>372.46058042989057</v>
      </c>
      <c r="BX20" s="84">
        <f>BX36*'Fixed Data - Inflation'!$D$12</f>
        <v>369.90071389772635</v>
      </c>
      <c r="BY20" s="84">
        <f>BY36*'Fixed Data - Inflation'!$D$12</f>
        <v>366.06091409948004</v>
      </c>
      <c r="BZ20" s="84">
        <f>BZ36*'Fixed Data - Inflation'!$D$12</f>
        <v>363.50104756731588</v>
      </c>
      <c r="CA20" s="84">
        <f>CA36*'Fixed Data - Inflation'!$D$12</f>
        <v>359.66124776906958</v>
      </c>
      <c r="CB20" s="84">
        <f>CB36*'Fixed Data - Inflation'!$D$12</f>
        <v>357.10138123690535</v>
      </c>
      <c r="CC20" s="84">
        <f>CC36*'Fixed Data - Inflation'!$D$12</f>
        <v>353.26158143865911</v>
      </c>
      <c r="CD20" s="84">
        <f>CD36*'Fixed Data - Inflation'!$D$12</f>
        <v>350.70171490649489</v>
      </c>
      <c r="CE20" s="84">
        <f>CE36*'Fixed Data - Inflation'!$D$12</f>
        <v>346.86191510824858</v>
      </c>
      <c r="CF20" s="84">
        <f>CF36*'Fixed Data - Inflation'!$D$12</f>
        <v>343.02211531000228</v>
      </c>
      <c r="CG20" s="311"/>
      <c r="CH20" s="311"/>
      <c r="CI20" s="311"/>
      <c r="CJ20" s="311"/>
      <c r="CK20" s="311"/>
      <c r="CL20" s="311"/>
      <c r="CM20" s="311"/>
      <c r="CN20" s="311"/>
    </row>
    <row r="21" spans="1:92" ht="27">
      <c r="A21" s="132" t="s">
        <v>144</v>
      </c>
      <c r="B21" s="84">
        <f>B20*'Fixed Data - Inflation'!$E$21</f>
        <v>13.653884628209402</v>
      </c>
      <c r="C21" s="84">
        <f>C20*'Fixed Data - Inflation'!$E$21</f>
        <v>14.071205553366275</v>
      </c>
      <c r="D21" s="84">
        <f>D20*'Fixed Data - Inflation'!$E$21</f>
        <v>14.809542574797661</v>
      </c>
      <c r="E21" s="84">
        <f>E20*'Fixed Data - Inflation'!$E$21</f>
        <v>21.978902058261845</v>
      </c>
      <c r="F21" s="84">
        <f>F20*'Fixed Data - Inflation'!$E$21</f>
        <v>29.148261541726029</v>
      </c>
      <c r="G21" s="84">
        <f>G20*'Fixed Data - Inflation'!$E$21</f>
        <v>36.317621025190213</v>
      </c>
      <c r="H21" s="84">
        <f>H20*'Fixed Data - Inflation'!$E$21</f>
        <v>43.486980508654398</v>
      </c>
      <c r="I21" s="84">
        <f>I20*'Fixed Data - Inflation'!$E$21</f>
        <v>50.645639455576102</v>
      </c>
      <c r="J21" s="84">
        <f>J20*'Fixed Data - Inflation'!$E$21</f>
        <v>57.814998939040287</v>
      </c>
      <c r="K21" s="84">
        <f>K20*'Fixed Data - Inflation'!$E$21</f>
        <v>64.984358422504471</v>
      </c>
      <c r="L21" s="84">
        <f>L20*'Fixed Data - Inflation'!$E$21</f>
        <v>72.153717905968662</v>
      </c>
      <c r="M21" s="84">
        <f>M20*'Fixed Data - Inflation'!$E$21</f>
        <v>79.323077389432839</v>
      </c>
      <c r="N21" s="84">
        <f>N20*'Fixed Data - Inflation'!$E$21</f>
        <v>95.871808799565457</v>
      </c>
      <c r="O21" s="84">
        <f>O20*'Fixed Data - Inflation'!$E$21</f>
        <v>105.45898967952198</v>
      </c>
      <c r="P21" s="84">
        <f>P20*'Fixed Data - Inflation'!$E$21</f>
        <v>113.67657329091331</v>
      </c>
      <c r="Q21" s="84">
        <f>Q20*'Fixed Data - Inflation'!$E$21</f>
        <v>123.26375417086986</v>
      </c>
      <c r="R21" s="84">
        <f>R20*'Fixed Data - Inflation'!$E$21</f>
        <v>131.48133778226116</v>
      </c>
      <c r="S21" s="84">
        <f>S20*'Fixed Data - Inflation'!$E$21</f>
        <v>141.06851866221771</v>
      </c>
      <c r="T21" s="84">
        <f>T20*'Fixed Data - Inflation'!$E$21</f>
        <v>149.28610227360903</v>
      </c>
      <c r="U21" s="84">
        <f>U20*'Fixed Data - Inflation'!$E$21</f>
        <v>158.87328315356558</v>
      </c>
      <c r="V21" s="84">
        <f>V20*'Fixed Data - Inflation'!$E$21</f>
        <v>167.09086676495693</v>
      </c>
      <c r="W21" s="84">
        <f>W20*'Fixed Data - Inflation'!$E$21</f>
        <v>176.67804764491348</v>
      </c>
      <c r="X21" s="84">
        <f>X20*'Fixed Data - Inflation'!$E$21</f>
        <v>184.8956312563048</v>
      </c>
      <c r="Y21" s="84">
        <f>Y20*'Fixed Data - Inflation'!$E$21</f>
        <v>194.48281213626134</v>
      </c>
      <c r="Z21" s="84">
        <f>Z20*'Fixed Data - Inflation'!$E$21</f>
        <v>202.70039574765266</v>
      </c>
      <c r="AA21" s="84">
        <f>AA20*'Fixed Data - Inflation'!$E$21</f>
        <v>212.28757662760921</v>
      </c>
      <c r="AB21" s="84">
        <f>AB20*'Fixed Data - Inflation'!$E$21</f>
        <v>220.5051602390005</v>
      </c>
      <c r="AC21" s="84">
        <f>AC20*'Fixed Data - Inflation'!$E$21</f>
        <v>230.09234111895705</v>
      </c>
      <c r="AD21" s="84">
        <f>AD20*'Fixed Data - Inflation'!$E$21</f>
        <v>238.3099247303484</v>
      </c>
      <c r="AE21" s="84">
        <f>AE20*'Fixed Data - Inflation'!$E$21</f>
        <v>247.89710561030492</v>
      </c>
      <c r="AF21" s="84">
        <f>AF20*'Fixed Data - Inflation'!$E$21</f>
        <v>256.11468922169627</v>
      </c>
      <c r="AG21" s="84">
        <f>AG20*'Fixed Data - Inflation'!$E$21</f>
        <v>265.70187010165284</v>
      </c>
      <c r="AH21" s="84">
        <f>AH20*'Fixed Data - Inflation'!$E$21</f>
        <v>273.91945371304411</v>
      </c>
      <c r="AI21" s="84">
        <f>AI20*'Fixed Data - Inflation'!$E$21</f>
        <v>283.50663459300063</v>
      </c>
      <c r="AJ21" s="84">
        <f>AJ20*'Fixed Data - Inflation'!$E$21</f>
        <v>293.0938154729572</v>
      </c>
      <c r="AK21" s="84">
        <f>AK20*'Fixed Data - Inflation'!$E$21</f>
        <v>302.68099635291372</v>
      </c>
      <c r="AL21" s="84">
        <f>AL20*'Fixed Data - Inflation'!$E$21</f>
        <v>312.2681772328703</v>
      </c>
      <c r="AM21" s="84">
        <f>AM20*'Fixed Data - Inflation'!$E$21</f>
        <v>320.48576084426162</v>
      </c>
      <c r="AN21" s="84">
        <f>AN20*'Fixed Data - Inflation'!$E$21</f>
        <v>330.0729417242182</v>
      </c>
      <c r="AO21" s="84">
        <f>AO20*'Fixed Data - Inflation'!$E$21</f>
        <v>339.66012260417472</v>
      </c>
      <c r="AP21" s="84">
        <f>AP20*'Fixed Data - Inflation'!$E$21</f>
        <v>347.87770621556604</v>
      </c>
      <c r="AQ21" s="84">
        <f>AQ20*'Fixed Data - Inflation'!$E$21</f>
        <v>356.09528982695736</v>
      </c>
      <c r="AR21" s="84">
        <f>AR20*'Fixed Data - Inflation'!$E$21</f>
        <v>364.31287343834873</v>
      </c>
      <c r="AS21" s="84">
        <f>AS20*'Fixed Data - Inflation'!$E$21</f>
        <v>371.16085978117479</v>
      </c>
      <c r="AT21" s="84">
        <f>AT20*'Fixed Data - Inflation'!$E$21</f>
        <v>378.00884612400091</v>
      </c>
      <c r="AU21" s="84">
        <f>AU20*'Fixed Data - Inflation'!$E$21</f>
        <v>383.48723519826183</v>
      </c>
      <c r="AV21" s="84">
        <f>AV20*'Fixed Data - Inflation'!$E$21</f>
        <v>388.96562427252269</v>
      </c>
      <c r="AW21" s="84">
        <f>AW20*'Fixed Data - Inflation'!$E$21</f>
        <v>394.44401334678355</v>
      </c>
      <c r="AX21" s="84">
        <f>AX20*'Fixed Data - Inflation'!$E$21</f>
        <v>398.55280515247921</v>
      </c>
      <c r="AY21" s="84">
        <f>AY20*'Fixed Data - Inflation'!$E$21</f>
        <v>402.66159695817493</v>
      </c>
      <c r="AZ21" s="84">
        <f>AZ20*'Fixed Data - Inflation'!$E$21</f>
        <v>406.77038876387053</v>
      </c>
      <c r="BA21" s="84">
        <f>BA20*'Fixed Data - Inflation'!$E$21</f>
        <v>409.50958330100099</v>
      </c>
      <c r="BB21" s="84">
        <f>BB20*'Fixed Data - Inflation'!$E$21</f>
        <v>412.24877783813139</v>
      </c>
      <c r="BC21" s="84">
        <f>BC20*'Fixed Data - Inflation'!$E$21</f>
        <v>414.98797237526185</v>
      </c>
      <c r="BD21" s="84">
        <f>BD20*'Fixed Data - Inflation'!$E$21</f>
        <v>417.72716691239231</v>
      </c>
      <c r="BE21" s="84">
        <f>BE20*'Fixed Data - Inflation'!$E$21</f>
        <v>419.09676418095751</v>
      </c>
      <c r="BF21" s="84">
        <f>BF20*'Fixed Data - Inflation'!$E$21</f>
        <v>420.46636144952271</v>
      </c>
      <c r="BG21" s="84">
        <f>BG20*'Fixed Data - Inflation'!$E$21</f>
        <v>421.83595871808791</v>
      </c>
      <c r="BH21" s="84">
        <f>BH20*'Fixed Data - Inflation'!$E$21</f>
        <v>421.83595871808791</v>
      </c>
      <c r="BI21" s="84">
        <f>BI20*'Fixed Data - Inflation'!$E$21</f>
        <v>421.83595871808791</v>
      </c>
      <c r="BJ21" s="84">
        <f>BJ20*'Fixed Data - Inflation'!$E$21</f>
        <v>420.46636144952271</v>
      </c>
      <c r="BK21" s="84">
        <f>BK20*'Fixed Data - Inflation'!$E$21</f>
        <v>420.46636144952271</v>
      </c>
      <c r="BL21" s="84">
        <f>BL20*'Fixed Data - Inflation'!$E$21</f>
        <v>419.09676418095751</v>
      </c>
      <c r="BM21" s="84">
        <f>BM20*'Fixed Data - Inflation'!$E$21</f>
        <v>419.09676418095751</v>
      </c>
      <c r="BN21" s="84">
        <f>BN20*'Fixed Data - Inflation'!$E$21</f>
        <v>417.72716691239231</v>
      </c>
      <c r="BO21" s="84">
        <f>BO20*'Fixed Data - Inflation'!$E$21</f>
        <v>416.35756964382705</v>
      </c>
      <c r="BP21" s="84">
        <f>BP20*'Fixed Data - Inflation'!$E$21</f>
        <v>414.98797237526185</v>
      </c>
      <c r="BQ21" s="84">
        <f>BQ20*'Fixed Data - Inflation'!$E$21</f>
        <v>413.61837510669665</v>
      </c>
      <c r="BR21" s="84">
        <f>BR20*'Fixed Data - Inflation'!$E$21</f>
        <v>410.87918056956619</v>
      </c>
      <c r="BS21" s="84">
        <f>BS20*'Fixed Data - Inflation'!$E$21</f>
        <v>408.13998603243579</v>
      </c>
      <c r="BT21" s="84">
        <f>BT20*'Fixed Data - Inflation'!$E$21</f>
        <v>406.77038876387053</v>
      </c>
      <c r="BU21" s="84">
        <f>BU20*'Fixed Data - Inflation'!$E$21</f>
        <v>402.66159695817493</v>
      </c>
      <c r="BV21" s="84">
        <f>BV20*'Fixed Data - Inflation'!$E$21</f>
        <v>399.92240242104441</v>
      </c>
      <c r="BW21" s="84">
        <f>BW20*'Fixed Data - Inflation'!$E$21</f>
        <v>398.55280515247921</v>
      </c>
      <c r="BX21" s="84">
        <f>BX20*'Fixed Data - Inflation'!$E$21</f>
        <v>395.81361061534875</v>
      </c>
      <c r="BY21" s="84">
        <f>BY20*'Fixed Data - Inflation'!$E$21</f>
        <v>391.70481880965309</v>
      </c>
      <c r="BZ21" s="84">
        <f>BZ20*'Fixed Data - Inflation'!$E$21</f>
        <v>388.96562427252269</v>
      </c>
      <c r="CA21" s="84">
        <f>CA20*'Fixed Data - Inflation'!$E$21</f>
        <v>384.85683246682703</v>
      </c>
      <c r="CB21" s="84">
        <f>CB20*'Fixed Data - Inflation'!$E$21</f>
        <v>382.11763792969651</v>
      </c>
      <c r="CC21" s="84">
        <f>CC20*'Fixed Data - Inflation'!$E$21</f>
        <v>378.00884612400091</v>
      </c>
      <c r="CD21" s="84">
        <f>CD20*'Fixed Data - Inflation'!$E$21</f>
        <v>375.26965158687045</v>
      </c>
      <c r="CE21" s="84">
        <f>CE20*'Fixed Data - Inflation'!$E$21</f>
        <v>371.16085978117479</v>
      </c>
      <c r="CF21" s="84">
        <f>CF20*'Fixed Data - Inflation'!$E$21</f>
        <v>367.05206797547913</v>
      </c>
      <c r="CG21" s="311"/>
      <c r="CH21" s="311"/>
      <c r="CI21" s="311"/>
      <c r="CJ21" s="311"/>
      <c r="CK21" s="311"/>
      <c r="CL21" s="311"/>
      <c r="CM21" s="311"/>
      <c r="CN21" s="311"/>
    </row>
    <row r="22" spans="1:92" ht="40.5">
      <c r="A22" s="132" t="s">
        <v>145</v>
      </c>
      <c r="B22" s="315">
        <f t="shared" ref="B22:AG22" si="1">B19/1000</f>
        <v>0</v>
      </c>
      <c r="C22" s="315">
        <f t="shared" si="1"/>
        <v>0</v>
      </c>
      <c r="D22" s="315">
        <f t="shared" si="1"/>
        <v>0.26227</v>
      </c>
      <c r="E22" s="315">
        <f t="shared" si="1"/>
        <v>0.253861</v>
      </c>
      <c r="F22" s="315">
        <f t="shared" si="1"/>
        <v>0.245452</v>
      </c>
      <c r="G22" s="315">
        <f t="shared" si="1"/>
        <v>0.237043</v>
      </c>
      <c r="H22" s="315">
        <f t="shared" si="1"/>
        <v>0.228634</v>
      </c>
      <c r="I22" s="315">
        <f t="shared" si="1"/>
        <v>0.22022500000000003</v>
      </c>
      <c r="J22" s="315">
        <f t="shared" si="1"/>
        <v>0.21181600000000003</v>
      </c>
      <c r="K22" s="315">
        <f t="shared" si="1"/>
        <v>0.20340700000000003</v>
      </c>
      <c r="L22" s="315">
        <f t="shared" si="1"/>
        <v>0.19499800000000006</v>
      </c>
      <c r="M22" s="315">
        <f t="shared" si="1"/>
        <v>0.18658900000000006</v>
      </c>
      <c r="N22" s="315">
        <f t="shared" si="1"/>
        <v>0.17818000000000006</v>
      </c>
      <c r="O22" s="315">
        <f t="shared" si="1"/>
        <v>0.16977100000000006</v>
      </c>
      <c r="P22" s="315">
        <f t="shared" si="1"/>
        <v>0.16136200000000009</v>
      </c>
      <c r="Q22" s="315">
        <f t="shared" si="1"/>
        <v>0.15295300000000009</v>
      </c>
      <c r="R22" s="315">
        <f t="shared" si="1"/>
        <v>0.14454400000000009</v>
      </c>
      <c r="S22" s="315">
        <f t="shared" si="1"/>
        <v>0.13613500000000012</v>
      </c>
      <c r="T22" s="315">
        <f t="shared" si="1"/>
        <v>0.12772600000000012</v>
      </c>
      <c r="U22" s="315">
        <f t="shared" si="1"/>
        <v>0.11931700000000012</v>
      </c>
      <c r="V22" s="315">
        <f t="shared" si="1"/>
        <v>0.11090800000000013</v>
      </c>
      <c r="W22" s="315">
        <f t="shared" si="1"/>
        <v>0.10249900000000013</v>
      </c>
      <c r="X22" s="315">
        <f t="shared" si="1"/>
        <v>9.4090000000000146E-2</v>
      </c>
      <c r="Y22" s="315">
        <f t="shared" si="1"/>
        <v>8.568100000000016E-2</v>
      </c>
      <c r="Z22" s="315">
        <f t="shared" si="1"/>
        <v>7.727200000000016E-2</v>
      </c>
      <c r="AA22" s="315">
        <f t="shared" si="1"/>
        <v>6.8863000000000174E-2</v>
      </c>
      <c r="AB22" s="315">
        <f t="shared" si="1"/>
        <v>6.0454000000000174E-2</v>
      </c>
      <c r="AC22" s="315">
        <f t="shared" si="1"/>
        <v>5.2045000000000174E-2</v>
      </c>
      <c r="AD22" s="315">
        <f t="shared" si="1"/>
        <v>4.3636000000000175E-2</v>
      </c>
      <c r="AE22" s="315">
        <f t="shared" si="1"/>
        <v>3.5227000000000175E-2</v>
      </c>
      <c r="AF22" s="315">
        <f t="shared" si="1"/>
        <v>2.6818000000000175E-2</v>
      </c>
      <c r="AG22" s="315">
        <f t="shared" si="1"/>
        <v>1.8409000000000175E-2</v>
      </c>
      <c r="AH22" s="315">
        <f t="shared" ref="AH22:BM22" si="2">AH19/1000</f>
        <v>0.01</v>
      </c>
      <c r="AI22" s="315">
        <f t="shared" si="2"/>
        <v>0.01</v>
      </c>
      <c r="AJ22" s="315">
        <f t="shared" si="2"/>
        <v>0.01</v>
      </c>
      <c r="AK22" s="315">
        <f t="shared" si="2"/>
        <v>0.01</v>
      </c>
      <c r="AL22" s="315">
        <f t="shared" si="2"/>
        <v>0.01</v>
      </c>
      <c r="AM22" s="315">
        <f t="shared" si="2"/>
        <v>0.01</v>
      </c>
      <c r="AN22" s="315">
        <f t="shared" si="2"/>
        <v>0.01</v>
      </c>
      <c r="AO22" s="315">
        <f t="shared" si="2"/>
        <v>0.01</v>
      </c>
      <c r="AP22" s="315">
        <f t="shared" si="2"/>
        <v>0.01</v>
      </c>
      <c r="AQ22" s="315">
        <f t="shared" si="2"/>
        <v>0.01</v>
      </c>
      <c r="AR22" s="315">
        <f t="shared" si="2"/>
        <v>0.01</v>
      </c>
      <c r="AS22" s="315">
        <f t="shared" si="2"/>
        <v>0.01</v>
      </c>
      <c r="AT22" s="315">
        <f t="shared" si="2"/>
        <v>0.01</v>
      </c>
      <c r="AU22" s="315">
        <f t="shared" si="2"/>
        <v>0.01</v>
      </c>
      <c r="AV22" s="315">
        <f t="shared" si="2"/>
        <v>0.01</v>
      </c>
      <c r="AW22" s="315">
        <f t="shared" si="2"/>
        <v>0.01</v>
      </c>
      <c r="AX22" s="315">
        <f t="shared" si="2"/>
        <v>0.01</v>
      </c>
      <c r="AY22" s="315">
        <f t="shared" si="2"/>
        <v>0.01</v>
      </c>
      <c r="AZ22" s="315">
        <f t="shared" si="2"/>
        <v>0.01</v>
      </c>
      <c r="BA22" s="315">
        <f t="shared" si="2"/>
        <v>0.01</v>
      </c>
      <c r="BB22" s="315">
        <f t="shared" si="2"/>
        <v>0.01</v>
      </c>
      <c r="BC22" s="315">
        <f t="shared" si="2"/>
        <v>0.01</v>
      </c>
      <c r="BD22" s="315">
        <f t="shared" si="2"/>
        <v>0.01</v>
      </c>
      <c r="BE22" s="315">
        <f t="shared" si="2"/>
        <v>0.01</v>
      </c>
      <c r="BF22" s="315">
        <f t="shared" si="2"/>
        <v>0.01</v>
      </c>
      <c r="BG22" s="315">
        <f t="shared" si="2"/>
        <v>0.01</v>
      </c>
      <c r="BH22" s="315">
        <f t="shared" si="2"/>
        <v>0.01</v>
      </c>
      <c r="BI22" s="315">
        <f t="shared" si="2"/>
        <v>0.01</v>
      </c>
      <c r="BJ22" s="315">
        <f t="shared" si="2"/>
        <v>0.01</v>
      </c>
      <c r="BK22" s="315">
        <f t="shared" si="2"/>
        <v>0.01</v>
      </c>
      <c r="BL22" s="315">
        <f t="shared" si="2"/>
        <v>0.01</v>
      </c>
      <c r="BM22" s="315">
        <f t="shared" si="2"/>
        <v>0.01</v>
      </c>
      <c r="BN22" s="315">
        <f t="shared" ref="BN22:CF22" si="3">BN19/1000</f>
        <v>0.01</v>
      </c>
      <c r="BO22" s="315">
        <f t="shared" si="3"/>
        <v>0.01</v>
      </c>
      <c r="BP22" s="315">
        <f t="shared" si="3"/>
        <v>0.01</v>
      </c>
      <c r="BQ22" s="315">
        <f t="shared" si="3"/>
        <v>0.01</v>
      </c>
      <c r="BR22" s="315">
        <f t="shared" si="3"/>
        <v>0.01</v>
      </c>
      <c r="BS22" s="315">
        <f t="shared" si="3"/>
        <v>0.01</v>
      </c>
      <c r="BT22" s="315">
        <f t="shared" si="3"/>
        <v>0.01</v>
      </c>
      <c r="BU22" s="315">
        <f t="shared" si="3"/>
        <v>0.01</v>
      </c>
      <c r="BV22" s="315">
        <f t="shared" si="3"/>
        <v>0.01</v>
      </c>
      <c r="BW22" s="315">
        <f t="shared" si="3"/>
        <v>0.01</v>
      </c>
      <c r="BX22" s="315">
        <f t="shared" si="3"/>
        <v>0.01</v>
      </c>
      <c r="BY22" s="315">
        <f t="shared" si="3"/>
        <v>0.01</v>
      </c>
      <c r="BZ22" s="315">
        <f t="shared" si="3"/>
        <v>0.01</v>
      </c>
      <c r="CA22" s="315">
        <f t="shared" si="3"/>
        <v>0.01</v>
      </c>
      <c r="CB22" s="315">
        <f t="shared" si="3"/>
        <v>0.01</v>
      </c>
      <c r="CC22" s="315">
        <f t="shared" si="3"/>
        <v>0.01</v>
      </c>
      <c r="CD22" s="315">
        <f t="shared" si="3"/>
        <v>0.01</v>
      </c>
      <c r="CE22" s="315">
        <f t="shared" si="3"/>
        <v>0.01</v>
      </c>
      <c r="CF22" s="315">
        <f t="shared" si="3"/>
        <v>0.01</v>
      </c>
      <c r="CG22" s="311"/>
      <c r="CH22" s="311"/>
      <c r="CI22" s="311"/>
      <c r="CJ22" s="311"/>
      <c r="CK22" s="311"/>
      <c r="CL22" s="311"/>
      <c r="CM22" s="311"/>
      <c r="CN22" s="311"/>
    </row>
    <row r="23" spans="1:92" ht="14">
      <c r="A23" s="105"/>
      <c r="B23" s="105" t="s">
        <v>146</v>
      </c>
      <c r="C23" s="105"/>
      <c r="D23" s="105"/>
      <c r="E23" s="105"/>
      <c r="F23" s="105"/>
      <c r="G23" s="105"/>
      <c r="H23" s="105"/>
      <c r="I23" s="105"/>
      <c r="J23" s="105"/>
      <c r="K23" s="105"/>
      <c r="L23" s="105"/>
      <c r="M23" s="105"/>
      <c r="N23" s="105" t="s">
        <v>146</v>
      </c>
      <c r="O23" s="311"/>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311"/>
      <c r="CH23" s="311"/>
      <c r="CI23" s="311"/>
      <c r="CJ23" s="311"/>
      <c r="CK23" s="311"/>
      <c r="CL23" s="311"/>
      <c r="CM23" s="311"/>
      <c r="CN23" s="311"/>
    </row>
    <row r="24" spans="1:92" ht="14">
      <c r="A24" s="105"/>
      <c r="B24" s="137" t="s">
        <v>147</v>
      </c>
      <c r="C24" s="105"/>
      <c r="D24" s="105"/>
      <c r="E24" s="105"/>
      <c r="F24" s="105"/>
      <c r="G24" s="105"/>
      <c r="H24" s="105"/>
      <c r="I24" s="105"/>
      <c r="J24" s="105"/>
      <c r="K24" s="105"/>
      <c r="L24" s="105"/>
      <c r="M24" s="105"/>
      <c r="N24" s="106" t="s">
        <v>148</v>
      </c>
      <c r="O24" s="311"/>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311"/>
      <c r="CH24" s="311"/>
      <c r="CI24" s="311"/>
      <c r="CJ24" s="311"/>
      <c r="CK24" s="311"/>
      <c r="CL24" s="311"/>
      <c r="CM24" s="311"/>
      <c r="CN24" s="311"/>
    </row>
    <row r="25" spans="1:92" ht="14">
      <c r="A25" s="111"/>
      <c r="B25" s="111"/>
      <c r="C25" s="111"/>
      <c r="D25" s="111"/>
      <c r="E25" s="111"/>
      <c r="F25" s="111"/>
      <c r="G25" s="105"/>
      <c r="H25" s="105"/>
      <c r="I25" s="105"/>
      <c r="J25" s="105"/>
      <c r="K25" s="105"/>
      <c r="L25" s="105"/>
      <c r="M25" s="105"/>
      <c r="N25" s="105" t="s">
        <v>149</v>
      </c>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11"/>
      <c r="BM25" s="111"/>
      <c r="BN25" s="91"/>
      <c r="BO25" s="91"/>
      <c r="BP25" s="91"/>
      <c r="BQ25" s="91"/>
      <c r="BR25" s="91"/>
      <c r="BS25" s="311"/>
      <c r="BT25" s="91"/>
      <c r="BU25" s="91"/>
      <c r="BV25" s="91"/>
      <c r="BW25" s="311"/>
      <c r="BX25" s="311"/>
      <c r="BY25" s="311"/>
      <c r="BZ25" s="311"/>
      <c r="CA25" s="311"/>
      <c r="CB25" s="311"/>
      <c r="CC25" s="311"/>
      <c r="CD25" s="311"/>
      <c r="CE25" s="311"/>
      <c r="CF25" s="311"/>
      <c r="CG25" s="311"/>
      <c r="CH25" s="311"/>
      <c r="CI25" s="311"/>
      <c r="CJ25" s="311"/>
      <c r="CK25" s="311"/>
      <c r="CL25" s="311"/>
      <c r="CM25" s="311"/>
      <c r="CN25" s="311"/>
    </row>
    <row r="26" spans="1:92" ht="14">
      <c r="A26" s="111"/>
      <c r="B26" s="111"/>
      <c r="C26" s="111"/>
      <c r="D26" s="111"/>
      <c r="E26" s="111"/>
      <c r="F26" s="111"/>
      <c r="G26" s="111"/>
      <c r="H26" s="133"/>
      <c r="I26" s="105"/>
      <c r="J26" s="105"/>
      <c r="K26" s="105"/>
      <c r="L26" s="105"/>
      <c r="M26" s="105"/>
      <c r="N26" s="316" t="s">
        <v>150</v>
      </c>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92"/>
      <c r="BA26" s="92"/>
      <c r="BB26" s="92"/>
      <c r="BC26" s="92"/>
      <c r="BD26" s="92"/>
      <c r="BE26" s="92"/>
      <c r="BF26" s="92"/>
      <c r="BG26" s="92"/>
      <c r="BH26" s="92"/>
      <c r="BI26" s="92"/>
      <c r="BJ26" s="92"/>
      <c r="BK26" s="92"/>
      <c r="BL26" s="92"/>
      <c r="BM26" s="92"/>
      <c r="BN26" s="111"/>
      <c r="BO26" s="111"/>
      <c r="BP26" s="111"/>
      <c r="BQ26" s="111"/>
      <c r="BR26" s="111"/>
      <c r="BS26" s="111"/>
      <c r="BT26" s="111"/>
      <c r="BU26" s="111"/>
      <c r="BV26" s="111"/>
      <c r="BW26" s="311"/>
      <c r="BX26" s="311"/>
      <c r="BY26" s="311"/>
      <c r="BZ26" s="311"/>
      <c r="CA26" s="311"/>
      <c r="CB26" s="311"/>
      <c r="CC26" s="311"/>
      <c r="CD26" s="311"/>
      <c r="CE26" s="311"/>
      <c r="CF26" s="311"/>
      <c r="CG26" s="311"/>
      <c r="CH26" s="311"/>
      <c r="CI26" s="311"/>
      <c r="CJ26" s="311"/>
      <c r="CK26" s="311"/>
      <c r="CL26" s="311"/>
      <c r="CM26" s="311"/>
      <c r="CN26" s="311"/>
    </row>
    <row r="27" spans="1:92" ht="14">
      <c r="A27" s="311"/>
      <c r="B27" s="312"/>
      <c r="C27" s="311"/>
      <c r="D27" s="111"/>
      <c r="E27" s="311"/>
      <c r="F27" s="311"/>
      <c r="G27" s="311"/>
      <c r="H27" s="311"/>
      <c r="I27" s="311"/>
      <c r="J27" s="311"/>
      <c r="K27" s="311"/>
      <c r="L27" s="311"/>
      <c r="M27" s="311"/>
      <c r="N27" s="3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22"/>
      <c r="AZ27" s="122"/>
      <c r="BA27" s="122"/>
      <c r="BB27" s="122"/>
      <c r="BC27" s="122"/>
      <c r="BD27" s="122"/>
      <c r="BE27" s="122"/>
      <c r="BF27" s="122"/>
      <c r="BG27" s="122"/>
      <c r="BH27" s="122"/>
      <c r="BI27" s="122"/>
      <c r="BJ27" s="122"/>
      <c r="BK27" s="122"/>
      <c r="BL27" s="122"/>
      <c r="BM27" s="122"/>
      <c r="BN27" s="92"/>
      <c r="BO27" s="92"/>
      <c r="BP27" s="92"/>
      <c r="BQ27" s="92"/>
      <c r="BR27" s="92"/>
      <c r="BS27" s="92"/>
      <c r="BT27" s="92"/>
      <c r="BU27" s="92"/>
      <c r="BV27" s="92"/>
      <c r="BW27" s="311"/>
      <c r="BX27" s="311"/>
      <c r="BY27" s="311"/>
      <c r="BZ27" s="311"/>
      <c r="CA27" s="311"/>
      <c r="CB27" s="311"/>
      <c r="CC27" s="311"/>
      <c r="CD27" s="311"/>
      <c r="CE27" s="311"/>
      <c r="CF27" s="311"/>
      <c r="CG27" s="311"/>
      <c r="CH27" s="311"/>
      <c r="CI27" s="311"/>
      <c r="CJ27" s="311"/>
      <c r="CK27" s="311"/>
      <c r="CL27" s="311"/>
      <c r="CM27" s="311"/>
      <c r="CN27" s="311"/>
    </row>
    <row r="29" spans="1:92">
      <c r="A29" s="85">
        <f>(D19-AH19)/30</f>
        <v>8.4089999999999989</v>
      </c>
      <c r="B29" s="317" t="s">
        <v>151</v>
      </c>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row>
    <row r="30" spans="1:92">
      <c r="A30" s="311"/>
      <c r="B30" s="318" t="s">
        <v>152</v>
      </c>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row>
    <row r="31" spans="1:92">
      <c r="A31" s="311"/>
      <c r="B31" s="124" t="s">
        <v>153</v>
      </c>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row>
    <row r="34" spans="1:86">
      <c r="A34" s="311"/>
      <c r="B34" s="312"/>
      <c r="C34" s="311"/>
      <c r="D34" s="312"/>
      <c r="E34" s="78"/>
      <c r="F34" s="312"/>
      <c r="G34" s="313"/>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1"/>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row>
    <row r="35" spans="1:86">
      <c r="A35" s="311"/>
      <c r="B35" s="312"/>
      <c r="C35" s="311"/>
      <c r="D35" s="312"/>
      <c r="E35" s="78"/>
      <c r="F35" s="312"/>
      <c r="G35" s="313"/>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row>
    <row r="36" spans="1:86" ht="27">
      <c r="A36" s="132" t="s">
        <v>154</v>
      </c>
      <c r="B36" s="312"/>
      <c r="C36" s="311"/>
      <c r="D36" s="312"/>
      <c r="E36" s="78"/>
      <c r="F36" s="312"/>
      <c r="G36" s="313"/>
      <c r="H36" s="311"/>
      <c r="I36" s="311"/>
      <c r="J36" s="311"/>
      <c r="K36" s="311"/>
      <c r="L36" s="311"/>
      <c r="M36" s="311"/>
      <c r="N36" s="84">
        <v>70</v>
      </c>
      <c r="O36" s="84">
        <v>77</v>
      </c>
      <c r="P36" s="84">
        <v>83</v>
      </c>
      <c r="Q36" s="84">
        <v>90</v>
      </c>
      <c r="R36" s="84">
        <v>96</v>
      </c>
      <c r="S36" s="84">
        <v>103</v>
      </c>
      <c r="T36" s="84">
        <v>109</v>
      </c>
      <c r="U36" s="84">
        <v>116</v>
      </c>
      <c r="V36" s="84">
        <v>122</v>
      </c>
      <c r="W36" s="84">
        <v>129</v>
      </c>
      <c r="X36" s="84">
        <v>135</v>
      </c>
      <c r="Y36" s="84">
        <v>142</v>
      </c>
      <c r="Z36" s="84">
        <v>148</v>
      </c>
      <c r="AA36" s="84">
        <v>155</v>
      </c>
      <c r="AB36" s="84">
        <v>161</v>
      </c>
      <c r="AC36" s="84">
        <v>168</v>
      </c>
      <c r="AD36" s="84">
        <v>174</v>
      </c>
      <c r="AE36" s="84">
        <v>181</v>
      </c>
      <c r="AF36" s="84">
        <v>187</v>
      </c>
      <c r="AG36" s="84">
        <v>194</v>
      </c>
      <c r="AH36" s="84">
        <v>200</v>
      </c>
      <c r="AI36" s="84">
        <v>207</v>
      </c>
      <c r="AJ36" s="84">
        <v>214</v>
      </c>
      <c r="AK36" s="84">
        <v>221</v>
      </c>
      <c r="AL36" s="84">
        <v>228</v>
      </c>
      <c r="AM36" s="84">
        <v>234</v>
      </c>
      <c r="AN36" s="84">
        <v>241</v>
      </c>
      <c r="AO36" s="84">
        <v>248</v>
      </c>
      <c r="AP36" s="84">
        <v>254</v>
      </c>
      <c r="AQ36" s="84">
        <v>260</v>
      </c>
      <c r="AR36" s="84">
        <v>266</v>
      </c>
      <c r="AS36" s="84">
        <v>271</v>
      </c>
      <c r="AT36" s="84">
        <v>276</v>
      </c>
      <c r="AU36" s="84">
        <v>280</v>
      </c>
      <c r="AV36" s="84">
        <v>284</v>
      </c>
      <c r="AW36" s="84">
        <v>288</v>
      </c>
      <c r="AX36" s="84">
        <v>291</v>
      </c>
      <c r="AY36" s="84">
        <v>294</v>
      </c>
      <c r="AZ36" s="84">
        <v>297</v>
      </c>
      <c r="BA36" s="84">
        <v>299</v>
      </c>
      <c r="BB36" s="84">
        <v>301</v>
      </c>
      <c r="BC36" s="84">
        <v>303</v>
      </c>
      <c r="BD36" s="84">
        <v>305</v>
      </c>
      <c r="BE36" s="84">
        <v>306</v>
      </c>
      <c r="BF36" s="84">
        <v>307</v>
      </c>
      <c r="BG36" s="84">
        <v>308</v>
      </c>
      <c r="BH36" s="84">
        <v>308</v>
      </c>
      <c r="BI36" s="84">
        <v>308</v>
      </c>
      <c r="BJ36" s="84">
        <v>307</v>
      </c>
      <c r="BK36" s="84">
        <v>307</v>
      </c>
      <c r="BL36" s="84">
        <v>306</v>
      </c>
      <c r="BM36" s="84">
        <v>306</v>
      </c>
      <c r="BN36" s="84">
        <v>305</v>
      </c>
      <c r="BO36" s="84">
        <v>304</v>
      </c>
      <c r="BP36" s="84">
        <v>303</v>
      </c>
      <c r="BQ36" s="84">
        <v>302</v>
      </c>
      <c r="BR36" s="84">
        <v>300</v>
      </c>
      <c r="BS36" s="84">
        <v>298</v>
      </c>
      <c r="BT36" s="84">
        <v>297</v>
      </c>
      <c r="BU36" s="84">
        <v>294</v>
      </c>
      <c r="BV36" s="84">
        <v>292</v>
      </c>
      <c r="BW36" s="84">
        <v>291</v>
      </c>
      <c r="BX36" s="84">
        <v>289</v>
      </c>
      <c r="BY36" s="84">
        <v>286</v>
      </c>
      <c r="BZ36" s="84">
        <v>284</v>
      </c>
      <c r="CA36" s="84">
        <v>281</v>
      </c>
      <c r="CB36" s="84">
        <v>279</v>
      </c>
      <c r="CC36" s="84">
        <v>276</v>
      </c>
      <c r="CD36" s="84">
        <v>274</v>
      </c>
      <c r="CE36" s="84">
        <v>271</v>
      </c>
      <c r="CF36" s="84">
        <v>268</v>
      </c>
      <c r="CG36" s="311"/>
      <c r="CH36" s="311"/>
    </row>
    <row r="37" spans="1:86">
      <c r="A37" s="311"/>
      <c r="B37" s="312"/>
      <c r="C37" s="311"/>
      <c r="D37" s="312"/>
      <c r="E37" s="78"/>
      <c r="F37" s="312"/>
      <c r="G37" s="313"/>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311"/>
      <c r="AZ37" s="311"/>
      <c r="BA37" s="311"/>
      <c r="BB37" s="311"/>
      <c r="BC37" s="311"/>
      <c r="BD37" s="311"/>
      <c r="BE37" s="311"/>
      <c r="BF37" s="311"/>
      <c r="BG37" s="311"/>
      <c r="BH37" s="311"/>
      <c r="BI37" s="311"/>
      <c r="BJ37" s="311"/>
      <c r="BK37" s="311"/>
      <c r="BL37" s="311"/>
      <c r="BM37" s="311"/>
      <c r="BN37" s="311"/>
      <c r="BO37" s="311"/>
      <c r="BP37" s="311"/>
      <c r="BQ37" s="311"/>
      <c r="BR37" s="311"/>
      <c r="BS37" s="311"/>
      <c r="BT37" s="311"/>
      <c r="BU37" s="311"/>
      <c r="BV37" s="311"/>
      <c r="BW37" s="311"/>
      <c r="BX37" s="311"/>
      <c r="BY37" s="311"/>
      <c r="BZ37" s="311"/>
      <c r="CA37" s="311"/>
      <c r="CB37" s="311"/>
      <c r="CC37" s="311"/>
      <c r="CD37" s="311"/>
      <c r="CE37" s="311"/>
      <c r="CF37" s="311"/>
      <c r="CG37" s="311"/>
      <c r="CH37" s="311"/>
    </row>
    <row r="38" spans="1:86">
      <c r="A38" s="311"/>
      <c r="B38" s="312"/>
      <c r="C38" s="311"/>
      <c r="D38" s="312"/>
      <c r="E38" s="78"/>
      <c r="F38" s="312"/>
      <c r="G38" s="313"/>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311"/>
      <c r="BU38" s="311"/>
      <c r="BV38" s="311"/>
      <c r="BW38" s="311"/>
      <c r="BX38" s="311"/>
      <c r="BY38" s="311"/>
      <c r="BZ38" s="311"/>
      <c r="CA38" s="311"/>
      <c r="CB38" s="311"/>
      <c r="CC38" s="311"/>
      <c r="CD38" s="311"/>
      <c r="CE38" s="311"/>
      <c r="CF38" s="311"/>
      <c r="CG38" s="311"/>
      <c r="CH38" s="311"/>
    </row>
    <row r="39" spans="1:86" ht="14.5">
      <c r="A39" s="351" t="s">
        <v>155</v>
      </c>
      <c r="B39" s="352"/>
      <c r="C39" s="352"/>
      <c r="D39" s="312"/>
      <c r="E39" s="78"/>
      <c r="F39" s="312"/>
      <c r="G39" s="313"/>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1"/>
      <c r="BR39" s="311"/>
      <c r="BS39" s="311"/>
      <c r="BT39" s="311"/>
      <c r="BU39" s="311"/>
      <c r="BV39" s="311"/>
      <c r="BW39" s="311"/>
      <c r="BX39" s="311"/>
      <c r="BY39" s="311"/>
      <c r="BZ39" s="311"/>
      <c r="CA39" s="311"/>
      <c r="CB39" s="311"/>
      <c r="CC39" s="311"/>
      <c r="CD39" s="311"/>
      <c r="CE39" s="311"/>
      <c r="CF39" s="311"/>
      <c r="CG39" s="311"/>
      <c r="CH39" s="311"/>
    </row>
    <row r="40" spans="1:86">
      <c r="A40" s="311"/>
      <c r="B40" s="312"/>
      <c r="C40" s="311"/>
      <c r="D40" s="312"/>
      <c r="E40" s="78"/>
      <c r="F40" s="312"/>
      <c r="G40" s="313"/>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1"/>
      <c r="BR40" s="311"/>
      <c r="BS40" s="311"/>
      <c r="BT40" s="311"/>
      <c r="BU40" s="311"/>
      <c r="BV40" s="311"/>
      <c r="BW40" s="311"/>
      <c r="BX40" s="311"/>
      <c r="BY40" s="311"/>
      <c r="BZ40" s="311"/>
      <c r="CA40" s="311"/>
      <c r="CB40" s="311"/>
      <c r="CC40" s="311"/>
      <c r="CD40" s="311"/>
      <c r="CE40" s="311"/>
      <c r="CF40" s="311"/>
      <c r="CG40" s="311"/>
      <c r="CH40" s="311"/>
    </row>
    <row r="41" spans="1:86">
      <c r="A41" s="182">
        <v>2024</v>
      </c>
      <c r="B41" s="182">
        <f>IF(AND($A41+$E$13&gt;=B$18,B$18&gt;$A41),1,0)</f>
        <v>0</v>
      </c>
      <c r="C41" s="182">
        <f t="shared" ref="C41:BN42" si="4">IF(AND($A41+$E$13&gt;=C$18,C$18&gt;$A41),1,0)</f>
        <v>0</v>
      </c>
      <c r="D41" s="182">
        <f t="shared" si="4"/>
        <v>0</v>
      </c>
      <c r="E41" s="182">
        <f t="shared" si="4"/>
        <v>0</v>
      </c>
      <c r="F41" s="182">
        <f t="shared" si="4"/>
        <v>0</v>
      </c>
      <c r="G41" s="182">
        <f t="shared" si="4"/>
        <v>0</v>
      </c>
      <c r="H41" s="182">
        <f t="shared" si="4"/>
        <v>0</v>
      </c>
      <c r="I41" s="182">
        <f t="shared" si="4"/>
        <v>1</v>
      </c>
      <c r="J41" s="182">
        <f t="shared" si="4"/>
        <v>1</v>
      </c>
      <c r="K41" s="182">
        <f t="shared" si="4"/>
        <v>1</v>
      </c>
      <c r="L41" s="182">
        <f t="shared" si="4"/>
        <v>1</v>
      </c>
      <c r="M41" s="182">
        <f t="shared" si="4"/>
        <v>1</v>
      </c>
      <c r="N41" s="182">
        <f t="shared" si="4"/>
        <v>1</v>
      </c>
      <c r="O41" s="182">
        <f t="shared" si="4"/>
        <v>1</v>
      </c>
      <c r="P41" s="182">
        <f t="shared" si="4"/>
        <v>1</v>
      </c>
      <c r="Q41" s="182">
        <f t="shared" si="4"/>
        <v>1</v>
      </c>
      <c r="R41" s="182">
        <f t="shared" si="4"/>
        <v>1</v>
      </c>
      <c r="S41" s="182">
        <f t="shared" si="4"/>
        <v>1</v>
      </c>
      <c r="T41" s="182">
        <f t="shared" si="4"/>
        <v>1</v>
      </c>
      <c r="U41" s="182">
        <f t="shared" si="4"/>
        <v>1</v>
      </c>
      <c r="V41" s="182">
        <f t="shared" si="4"/>
        <v>1</v>
      </c>
      <c r="W41" s="182">
        <f t="shared" si="4"/>
        <v>1</v>
      </c>
      <c r="X41" s="182">
        <f t="shared" si="4"/>
        <v>1</v>
      </c>
      <c r="Y41" s="182">
        <f t="shared" si="4"/>
        <v>1</v>
      </c>
      <c r="Z41" s="182">
        <f t="shared" si="4"/>
        <v>1</v>
      </c>
      <c r="AA41" s="182">
        <f t="shared" si="4"/>
        <v>1</v>
      </c>
      <c r="AB41" s="182">
        <f t="shared" si="4"/>
        <v>1</v>
      </c>
      <c r="AC41" s="182">
        <f t="shared" si="4"/>
        <v>1</v>
      </c>
      <c r="AD41" s="182">
        <f t="shared" si="4"/>
        <v>1</v>
      </c>
      <c r="AE41" s="182">
        <f t="shared" si="4"/>
        <v>1</v>
      </c>
      <c r="AF41" s="182">
        <f t="shared" si="4"/>
        <v>1</v>
      </c>
      <c r="AG41" s="182">
        <f t="shared" si="4"/>
        <v>1</v>
      </c>
      <c r="AH41" s="182">
        <f t="shared" si="4"/>
        <v>1</v>
      </c>
      <c r="AI41" s="182">
        <f t="shared" si="4"/>
        <v>1</v>
      </c>
      <c r="AJ41" s="182">
        <f t="shared" si="4"/>
        <v>1</v>
      </c>
      <c r="AK41" s="182">
        <f t="shared" si="4"/>
        <v>1</v>
      </c>
      <c r="AL41" s="182">
        <f t="shared" si="4"/>
        <v>1</v>
      </c>
      <c r="AM41" s="182">
        <f t="shared" si="4"/>
        <v>1</v>
      </c>
      <c r="AN41" s="182">
        <f t="shared" si="4"/>
        <v>1</v>
      </c>
      <c r="AO41" s="182">
        <f t="shared" si="4"/>
        <v>1</v>
      </c>
      <c r="AP41" s="182">
        <f t="shared" si="4"/>
        <v>1</v>
      </c>
      <c r="AQ41" s="182">
        <f t="shared" si="4"/>
        <v>1</v>
      </c>
      <c r="AR41" s="182">
        <f t="shared" si="4"/>
        <v>1</v>
      </c>
      <c r="AS41" s="182">
        <f t="shared" si="4"/>
        <v>1</v>
      </c>
      <c r="AT41" s="182">
        <f t="shared" si="4"/>
        <v>1</v>
      </c>
      <c r="AU41" s="182">
        <f t="shared" si="4"/>
        <v>1</v>
      </c>
      <c r="AV41" s="182">
        <f t="shared" si="4"/>
        <v>1</v>
      </c>
      <c r="AW41" s="182">
        <f t="shared" si="4"/>
        <v>1</v>
      </c>
      <c r="AX41" s="182">
        <f t="shared" si="4"/>
        <v>1</v>
      </c>
      <c r="AY41" s="182">
        <f t="shared" si="4"/>
        <v>1</v>
      </c>
      <c r="AZ41" s="182">
        <f t="shared" si="4"/>
        <v>1</v>
      </c>
      <c r="BA41" s="182">
        <f t="shared" si="4"/>
        <v>1</v>
      </c>
      <c r="BB41" s="182">
        <f t="shared" si="4"/>
        <v>0</v>
      </c>
      <c r="BC41" s="182">
        <f t="shared" si="4"/>
        <v>0</v>
      </c>
      <c r="BD41" s="182">
        <f t="shared" si="4"/>
        <v>0</v>
      </c>
      <c r="BE41" s="182">
        <f t="shared" si="4"/>
        <v>0</v>
      </c>
      <c r="BF41" s="182">
        <f t="shared" si="4"/>
        <v>0</v>
      </c>
      <c r="BG41" s="182">
        <f t="shared" si="4"/>
        <v>0</v>
      </c>
      <c r="BH41" s="182">
        <f t="shared" si="4"/>
        <v>0</v>
      </c>
      <c r="BI41" s="182">
        <f t="shared" si="4"/>
        <v>0</v>
      </c>
      <c r="BJ41" s="182">
        <f t="shared" si="4"/>
        <v>0</v>
      </c>
      <c r="BK41" s="182">
        <f t="shared" si="4"/>
        <v>0</v>
      </c>
      <c r="BL41" s="182">
        <f t="shared" si="4"/>
        <v>0</v>
      </c>
      <c r="BM41" s="182">
        <f t="shared" si="4"/>
        <v>0</v>
      </c>
      <c r="BN41" s="182">
        <f t="shared" si="4"/>
        <v>0</v>
      </c>
      <c r="BO41" s="182">
        <f t="shared" ref="BO41:CG45" si="5">IF(AND($A41+$E$13&gt;=BO$18,BO$18&gt;$A41),1,0)</f>
        <v>0</v>
      </c>
      <c r="BP41" s="182">
        <f t="shared" si="5"/>
        <v>0</v>
      </c>
      <c r="BQ41" s="182">
        <f t="shared" si="5"/>
        <v>0</v>
      </c>
      <c r="BR41" s="182">
        <f t="shared" si="5"/>
        <v>0</v>
      </c>
      <c r="BS41" s="182">
        <f t="shared" si="5"/>
        <v>0</v>
      </c>
      <c r="BT41" s="182">
        <f t="shared" si="5"/>
        <v>0</v>
      </c>
      <c r="BU41" s="182">
        <f t="shared" si="5"/>
        <v>0</v>
      </c>
      <c r="BV41" s="182">
        <f t="shared" si="5"/>
        <v>0</v>
      </c>
      <c r="BW41" s="182">
        <f t="shared" si="5"/>
        <v>0</v>
      </c>
      <c r="BX41" s="182">
        <f t="shared" si="5"/>
        <v>0</v>
      </c>
      <c r="BY41" s="182">
        <f t="shared" si="5"/>
        <v>0</v>
      </c>
      <c r="BZ41" s="182">
        <f t="shared" si="5"/>
        <v>0</v>
      </c>
      <c r="CA41" s="182">
        <f t="shared" si="5"/>
        <v>0</v>
      </c>
      <c r="CB41" s="182">
        <f t="shared" si="5"/>
        <v>0</v>
      </c>
      <c r="CC41" s="182">
        <f t="shared" si="5"/>
        <v>0</v>
      </c>
      <c r="CD41" s="182">
        <f t="shared" si="5"/>
        <v>0</v>
      </c>
      <c r="CE41" s="182">
        <f t="shared" si="5"/>
        <v>0</v>
      </c>
      <c r="CF41" s="182">
        <f t="shared" si="5"/>
        <v>0</v>
      </c>
      <c r="CG41" s="182">
        <f t="shared" si="5"/>
        <v>0</v>
      </c>
      <c r="CH41" s="182" t="s">
        <v>156</v>
      </c>
    </row>
    <row r="42" spans="1:86">
      <c r="A42" s="182">
        <v>2025</v>
      </c>
      <c r="B42" s="182">
        <f t="shared" ref="B42:Q94" si="6">IF(AND($A42+$E$13&gt;=B$18,B$18&gt;$A42),1,0)</f>
        <v>0</v>
      </c>
      <c r="C42" s="182">
        <f t="shared" si="6"/>
        <v>0</v>
      </c>
      <c r="D42" s="182">
        <f t="shared" si="6"/>
        <v>0</v>
      </c>
      <c r="E42" s="182">
        <f t="shared" si="6"/>
        <v>0</v>
      </c>
      <c r="F42" s="182">
        <f t="shared" si="6"/>
        <v>0</v>
      </c>
      <c r="G42" s="182">
        <f t="shared" si="6"/>
        <v>0</v>
      </c>
      <c r="H42" s="182">
        <f t="shared" si="6"/>
        <v>0</v>
      </c>
      <c r="I42" s="182">
        <f t="shared" si="6"/>
        <v>0</v>
      </c>
      <c r="J42" s="182">
        <f t="shared" si="6"/>
        <v>1</v>
      </c>
      <c r="K42" s="182">
        <f t="shared" si="6"/>
        <v>1</v>
      </c>
      <c r="L42" s="182">
        <f t="shared" si="6"/>
        <v>1</v>
      </c>
      <c r="M42" s="182">
        <f t="shared" si="6"/>
        <v>1</v>
      </c>
      <c r="N42" s="182">
        <f t="shared" si="6"/>
        <v>1</v>
      </c>
      <c r="O42" s="182">
        <f t="shared" si="6"/>
        <v>1</v>
      </c>
      <c r="P42" s="182">
        <f t="shared" si="6"/>
        <v>1</v>
      </c>
      <c r="Q42" s="182">
        <f t="shared" si="6"/>
        <v>1</v>
      </c>
      <c r="R42" s="182">
        <f t="shared" si="4"/>
        <v>1</v>
      </c>
      <c r="S42" s="182">
        <f t="shared" si="4"/>
        <v>1</v>
      </c>
      <c r="T42" s="182">
        <f t="shared" si="4"/>
        <v>1</v>
      </c>
      <c r="U42" s="182">
        <f t="shared" si="4"/>
        <v>1</v>
      </c>
      <c r="V42" s="182">
        <f t="shared" si="4"/>
        <v>1</v>
      </c>
      <c r="W42" s="182">
        <f t="shared" si="4"/>
        <v>1</v>
      </c>
      <c r="X42" s="182">
        <f t="shared" si="4"/>
        <v>1</v>
      </c>
      <c r="Y42" s="182">
        <f t="shared" si="4"/>
        <v>1</v>
      </c>
      <c r="Z42" s="182">
        <f t="shared" si="4"/>
        <v>1</v>
      </c>
      <c r="AA42" s="182">
        <f t="shared" si="4"/>
        <v>1</v>
      </c>
      <c r="AB42" s="182">
        <f t="shared" si="4"/>
        <v>1</v>
      </c>
      <c r="AC42" s="182">
        <f t="shared" si="4"/>
        <v>1</v>
      </c>
      <c r="AD42" s="182">
        <f t="shared" si="4"/>
        <v>1</v>
      </c>
      <c r="AE42" s="182">
        <f t="shared" si="4"/>
        <v>1</v>
      </c>
      <c r="AF42" s="182">
        <f t="shared" si="4"/>
        <v>1</v>
      </c>
      <c r="AG42" s="182">
        <f t="shared" si="4"/>
        <v>1</v>
      </c>
      <c r="AH42" s="182">
        <f t="shared" si="4"/>
        <v>1</v>
      </c>
      <c r="AI42" s="182">
        <f t="shared" si="4"/>
        <v>1</v>
      </c>
      <c r="AJ42" s="182">
        <f t="shared" si="4"/>
        <v>1</v>
      </c>
      <c r="AK42" s="182">
        <f t="shared" si="4"/>
        <v>1</v>
      </c>
      <c r="AL42" s="182">
        <f t="shared" si="4"/>
        <v>1</v>
      </c>
      <c r="AM42" s="182">
        <f t="shared" si="4"/>
        <v>1</v>
      </c>
      <c r="AN42" s="182">
        <f t="shared" si="4"/>
        <v>1</v>
      </c>
      <c r="AO42" s="182">
        <f t="shared" si="4"/>
        <v>1</v>
      </c>
      <c r="AP42" s="182">
        <f t="shared" si="4"/>
        <v>1</v>
      </c>
      <c r="AQ42" s="182">
        <f t="shared" si="4"/>
        <v>1</v>
      </c>
      <c r="AR42" s="182">
        <f t="shared" si="4"/>
        <v>1</v>
      </c>
      <c r="AS42" s="182">
        <f t="shared" si="4"/>
        <v>1</v>
      </c>
      <c r="AT42" s="182">
        <f t="shared" si="4"/>
        <v>1</v>
      </c>
      <c r="AU42" s="182">
        <f t="shared" si="4"/>
        <v>1</v>
      </c>
      <c r="AV42" s="182">
        <f t="shared" si="4"/>
        <v>1</v>
      </c>
      <c r="AW42" s="182">
        <f t="shared" si="4"/>
        <v>1</v>
      </c>
      <c r="AX42" s="182">
        <f t="shared" si="4"/>
        <v>1</v>
      </c>
      <c r="AY42" s="182">
        <f t="shared" si="4"/>
        <v>1</v>
      </c>
      <c r="AZ42" s="182">
        <f t="shared" si="4"/>
        <v>1</v>
      </c>
      <c r="BA42" s="182">
        <f t="shared" si="4"/>
        <v>1</v>
      </c>
      <c r="BB42" s="182">
        <f t="shared" si="4"/>
        <v>1</v>
      </c>
      <c r="BC42" s="182">
        <f t="shared" si="4"/>
        <v>0</v>
      </c>
      <c r="BD42" s="182">
        <f t="shared" si="4"/>
        <v>0</v>
      </c>
      <c r="BE42" s="182">
        <f t="shared" si="4"/>
        <v>0</v>
      </c>
      <c r="BF42" s="182">
        <f t="shared" si="4"/>
        <v>0</v>
      </c>
      <c r="BG42" s="182">
        <f t="shared" si="4"/>
        <v>0</v>
      </c>
      <c r="BH42" s="182">
        <f t="shared" si="4"/>
        <v>0</v>
      </c>
      <c r="BI42" s="182">
        <f t="shared" si="4"/>
        <v>0</v>
      </c>
      <c r="BJ42" s="182">
        <f t="shared" si="4"/>
        <v>0</v>
      </c>
      <c r="BK42" s="182">
        <f t="shared" si="4"/>
        <v>0</v>
      </c>
      <c r="BL42" s="182">
        <f t="shared" si="4"/>
        <v>0</v>
      </c>
      <c r="BM42" s="182">
        <f t="shared" si="4"/>
        <v>0</v>
      </c>
      <c r="BN42" s="182">
        <f t="shared" si="4"/>
        <v>0</v>
      </c>
      <c r="BO42" s="182">
        <f t="shared" si="5"/>
        <v>0</v>
      </c>
      <c r="BP42" s="182">
        <f t="shared" si="5"/>
        <v>0</v>
      </c>
      <c r="BQ42" s="182">
        <f t="shared" si="5"/>
        <v>0</v>
      </c>
      <c r="BR42" s="182">
        <f t="shared" si="5"/>
        <v>0</v>
      </c>
      <c r="BS42" s="182">
        <f t="shared" si="5"/>
        <v>0</v>
      </c>
      <c r="BT42" s="182">
        <f t="shared" si="5"/>
        <v>0</v>
      </c>
      <c r="BU42" s="182">
        <f t="shared" si="5"/>
        <v>0</v>
      </c>
      <c r="BV42" s="182">
        <f t="shared" si="5"/>
        <v>0</v>
      </c>
      <c r="BW42" s="182">
        <f t="shared" si="5"/>
        <v>0</v>
      </c>
      <c r="BX42" s="182">
        <f t="shared" si="5"/>
        <v>0</v>
      </c>
      <c r="BY42" s="182">
        <f t="shared" si="5"/>
        <v>0</v>
      </c>
      <c r="BZ42" s="182">
        <f t="shared" si="5"/>
        <v>0</v>
      </c>
      <c r="CA42" s="182">
        <f t="shared" si="5"/>
        <v>0</v>
      </c>
      <c r="CB42" s="182">
        <f t="shared" si="5"/>
        <v>0</v>
      </c>
      <c r="CC42" s="182">
        <f t="shared" si="5"/>
        <v>0</v>
      </c>
      <c r="CD42" s="182">
        <f t="shared" si="5"/>
        <v>0</v>
      </c>
      <c r="CE42" s="182">
        <f t="shared" si="5"/>
        <v>0</v>
      </c>
      <c r="CF42" s="182">
        <f t="shared" si="5"/>
        <v>0</v>
      </c>
      <c r="CG42" s="182">
        <f t="shared" si="5"/>
        <v>0</v>
      </c>
      <c r="CH42" s="182" t="s">
        <v>156</v>
      </c>
    </row>
    <row r="43" spans="1:86">
      <c r="A43" s="182">
        <v>2026</v>
      </c>
      <c r="B43" s="182">
        <f t="shared" si="6"/>
        <v>0</v>
      </c>
      <c r="C43" s="182">
        <f t="shared" ref="C43:BN46" si="7">IF(AND($A43+$E$13&gt;=C$18,C$18&gt;$A43),1,0)</f>
        <v>0</v>
      </c>
      <c r="D43" s="182">
        <f t="shared" si="7"/>
        <v>0</v>
      </c>
      <c r="E43" s="182">
        <f t="shared" si="7"/>
        <v>0</v>
      </c>
      <c r="F43" s="182">
        <f t="shared" si="7"/>
        <v>0</v>
      </c>
      <c r="G43" s="182">
        <f t="shared" si="7"/>
        <v>0</v>
      </c>
      <c r="H43" s="182">
        <f t="shared" si="7"/>
        <v>0</v>
      </c>
      <c r="I43" s="182">
        <f t="shared" si="7"/>
        <v>0</v>
      </c>
      <c r="J43" s="182">
        <f t="shared" si="7"/>
        <v>0</v>
      </c>
      <c r="K43" s="182">
        <f t="shared" si="7"/>
        <v>1</v>
      </c>
      <c r="L43" s="182">
        <f t="shared" si="7"/>
        <v>1</v>
      </c>
      <c r="M43" s="182">
        <f t="shared" si="7"/>
        <v>1</v>
      </c>
      <c r="N43" s="182">
        <f t="shared" si="7"/>
        <v>1</v>
      </c>
      <c r="O43" s="182">
        <f t="shared" si="7"/>
        <v>1</v>
      </c>
      <c r="P43" s="182">
        <f t="shared" si="7"/>
        <v>1</v>
      </c>
      <c r="Q43" s="182">
        <f t="shared" si="7"/>
        <v>1</v>
      </c>
      <c r="R43" s="182">
        <f t="shared" si="7"/>
        <v>1</v>
      </c>
      <c r="S43" s="182">
        <f t="shared" si="7"/>
        <v>1</v>
      </c>
      <c r="T43" s="182">
        <f t="shared" si="7"/>
        <v>1</v>
      </c>
      <c r="U43" s="182">
        <f t="shared" si="7"/>
        <v>1</v>
      </c>
      <c r="V43" s="182">
        <f t="shared" si="7"/>
        <v>1</v>
      </c>
      <c r="W43" s="182">
        <f t="shared" si="7"/>
        <v>1</v>
      </c>
      <c r="X43" s="182">
        <f t="shared" si="7"/>
        <v>1</v>
      </c>
      <c r="Y43" s="182">
        <f t="shared" si="7"/>
        <v>1</v>
      </c>
      <c r="Z43" s="182">
        <f t="shared" si="7"/>
        <v>1</v>
      </c>
      <c r="AA43" s="182">
        <f t="shared" si="7"/>
        <v>1</v>
      </c>
      <c r="AB43" s="182">
        <f t="shared" si="7"/>
        <v>1</v>
      </c>
      <c r="AC43" s="182">
        <f t="shared" si="7"/>
        <v>1</v>
      </c>
      <c r="AD43" s="182">
        <f t="shared" si="7"/>
        <v>1</v>
      </c>
      <c r="AE43" s="182">
        <f t="shared" si="7"/>
        <v>1</v>
      </c>
      <c r="AF43" s="182">
        <f t="shared" si="7"/>
        <v>1</v>
      </c>
      <c r="AG43" s="182">
        <f t="shared" si="7"/>
        <v>1</v>
      </c>
      <c r="AH43" s="182">
        <f t="shared" si="7"/>
        <v>1</v>
      </c>
      <c r="AI43" s="182">
        <f t="shared" si="7"/>
        <v>1</v>
      </c>
      <c r="AJ43" s="182">
        <f t="shared" si="7"/>
        <v>1</v>
      </c>
      <c r="AK43" s="182">
        <f t="shared" si="7"/>
        <v>1</v>
      </c>
      <c r="AL43" s="182">
        <f t="shared" si="7"/>
        <v>1</v>
      </c>
      <c r="AM43" s="182">
        <f t="shared" si="7"/>
        <v>1</v>
      </c>
      <c r="AN43" s="182">
        <f t="shared" si="7"/>
        <v>1</v>
      </c>
      <c r="AO43" s="182">
        <f t="shared" si="7"/>
        <v>1</v>
      </c>
      <c r="AP43" s="182">
        <f t="shared" si="7"/>
        <v>1</v>
      </c>
      <c r="AQ43" s="182">
        <f t="shared" si="7"/>
        <v>1</v>
      </c>
      <c r="AR43" s="182">
        <f t="shared" si="7"/>
        <v>1</v>
      </c>
      <c r="AS43" s="182">
        <f t="shared" si="7"/>
        <v>1</v>
      </c>
      <c r="AT43" s="182">
        <f t="shared" si="7"/>
        <v>1</v>
      </c>
      <c r="AU43" s="182">
        <f t="shared" si="7"/>
        <v>1</v>
      </c>
      <c r="AV43" s="182">
        <f t="shared" si="7"/>
        <v>1</v>
      </c>
      <c r="AW43" s="182">
        <f t="shared" si="7"/>
        <v>1</v>
      </c>
      <c r="AX43" s="182">
        <f t="shared" si="7"/>
        <v>1</v>
      </c>
      <c r="AY43" s="182">
        <f t="shared" si="7"/>
        <v>1</v>
      </c>
      <c r="AZ43" s="182">
        <f t="shared" si="7"/>
        <v>1</v>
      </c>
      <c r="BA43" s="182">
        <f t="shared" si="7"/>
        <v>1</v>
      </c>
      <c r="BB43" s="182">
        <f t="shared" si="7"/>
        <v>1</v>
      </c>
      <c r="BC43" s="182">
        <f t="shared" si="7"/>
        <v>1</v>
      </c>
      <c r="BD43" s="182">
        <f t="shared" si="7"/>
        <v>0</v>
      </c>
      <c r="BE43" s="182">
        <f t="shared" si="7"/>
        <v>0</v>
      </c>
      <c r="BF43" s="182">
        <f t="shared" si="7"/>
        <v>0</v>
      </c>
      <c r="BG43" s="182">
        <f t="shared" si="7"/>
        <v>0</v>
      </c>
      <c r="BH43" s="182">
        <f t="shared" si="7"/>
        <v>0</v>
      </c>
      <c r="BI43" s="182">
        <f t="shared" si="7"/>
        <v>0</v>
      </c>
      <c r="BJ43" s="182">
        <f t="shared" si="7"/>
        <v>0</v>
      </c>
      <c r="BK43" s="182">
        <f t="shared" si="7"/>
        <v>0</v>
      </c>
      <c r="BL43" s="182">
        <f t="shared" si="7"/>
        <v>0</v>
      </c>
      <c r="BM43" s="182">
        <f t="shared" si="7"/>
        <v>0</v>
      </c>
      <c r="BN43" s="182">
        <f t="shared" si="7"/>
        <v>0</v>
      </c>
      <c r="BO43" s="182">
        <f t="shared" si="5"/>
        <v>0</v>
      </c>
      <c r="BP43" s="182">
        <f t="shared" si="5"/>
        <v>0</v>
      </c>
      <c r="BQ43" s="182">
        <f t="shared" si="5"/>
        <v>0</v>
      </c>
      <c r="BR43" s="182">
        <f t="shared" si="5"/>
        <v>0</v>
      </c>
      <c r="BS43" s="182">
        <f t="shared" si="5"/>
        <v>0</v>
      </c>
      <c r="BT43" s="182">
        <f t="shared" si="5"/>
        <v>0</v>
      </c>
      <c r="BU43" s="182">
        <f t="shared" si="5"/>
        <v>0</v>
      </c>
      <c r="BV43" s="182">
        <f t="shared" si="5"/>
        <v>0</v>
      </c>
      <c r="BW43" s="182">
        <f t="shared" si="5"/>
        <v>0</v>
      </c>
      <c r="BX43" s="182">
        <f t="shared" si="5"/>
        <v>0</v>
      </c>
      <c r="BY43" s="182">
        <f t="shared" si="5"/>
        <v>0</v>
      </c>
      <c r="BZ43" s="182">
        <f t="shared" si="5"/>
        <v>0</v>
      </c>
      <c r="CA43" s="182">
        <f t="shared" si="5"/>
        <v>0</v>
      </c>
      <c r="CB43" s="182">
        <f t="shared" si="5"/>
        <v>0</v>
      </c>
      <c r="CC43" s="182">
        <f t="shared" si="5"/>
        <v>0</v>
      </c>
      <c r="CD43" s="182">
        <f t="shared" si="5"/>
        <v>0</v>
      </c>
      <c r="CE43" s="182">
        <f t="shared" si="5"/>
        <v>0</v>
      </c>
      <c r="CF43" s="182">
        <f t="shared" si="5"/>
        <v>0</v>
      </c>
      <c r="CG43" s="182">
        <f t="shared" si="5"/>
        <v>0</v>
      </c>
      <c r="CH43" s="182" t="s">
        <v>156</v>
      </c>
    </row>
    <row r="44" spans="1:86">
      <c r="A44" s="182">
        <v>2027</v>
      </c>
      <c r="B44" s="182">
        <f t="shared" si="6"/>
        <v>0</v>
      </c>
      <c r="C44" s="182">
        <f t="shared" si="7"/>
        <v>0</v>
      </c>
      <c r="D44" s="182">
        <f t="shared" si="7"/>
        <v>0</v>
      </c>
      <c r="E44" s="182">
        <f t="shared" si="7"/>
        <v>0</v>
      </c>
      <c r="F44" s="182">
        <f t="shared" si="7"/>
        <v>0</v>
      </c>
      <c r="G44" s="182">
        <f t="shared" si="7"/>
        <v>0</v>
      </c>
      <c r="H44" s="182">
        <f t="shared" si="7"/>
        <v>0</v>
      </c>
      <c r="I44" s="182">
        <f t="shared" si="7"/>
        <v>0</v>
      </c>
      <c r="J44" s="182">
        <f t="shared" si="7"/>
        <v>0</v>
      </c>
      <c r="K44" s="182">
        <f t="shared" si="7"/>
        <v>0</v>
      </c>
      <c r="L44" s="182">
        <f t="shared" si="7"/>
        <v>1</v>
      </c>
      <c r="M44" s="182">
        <f t="shared" si="7"/>
        <v>1</v>
      </c>
      <c r="N44" s="182">
        <f t="shared" si="7"/>
        <v>1</v>
      </c>
      <c r="O44" s="182">
        <f t="shared" si="7"/>
        <v>1</v>
      </c>
      <c r="P44" s="182">
        <f t="shared" si="7"/>
        <v>1</v>
      </c>
      <c r="Q44" s="182">
        <f t="shared" si="7"/>
        <v>1</v>
      </c>
      <c r="R44" s="182">
        <f t="shared" si="7"/>
        <v>1</v>
      </c>
      <c r="S44" s="182">
        <f t="shared" si="7"/>
        <v>1</v>
      </c>
      <c r="T44" s="182">
        <f t="shared" si="7"/>
        <v>1</v>
      </c>
      <c r="U44" s="182">
        <f t="shared" si="7"/>
        <v>1</v>
      </c>
      <c r="V44" s="182">
        <f t="shared" si="7"/>
        <v>1</v>
      </c>
      <c r="W44" s="182">
        <f t="shared" si="7"/>
        <v>1</v>
      </c>
      <c r="X44" s="182">
        <f t="shared" si="7"/>
        <v>1</v>
      </c>
      <c r="Y44" s="182">
        <f t="shared" si="7"/>
        <v>1</v>
      </c>
      <c r="Z44" s="182">
        <f t="shared" si="7"/>
        <v>1</v>
      </c>
      <c r="AA44" s="182">
        <f t="shared" si="7"/>
        <v>1</v>
      </c>
      <c r="AB44" s="182">
        <f t="shared" si="7"/>
        <v>1</v>
      </c>
      <c r="AC44" s="182">
        <f t="shared" si="7"/>
        <v>1</v>
      </c>
      <c r="AD44" s="182">
        <f t="shared" si="7"/>
        <v>1</v>
      </c>
      <c r="AE44" s="182">
        <f t="shared" si="7"/>
        <v>1</v>
      </c>
      <c r="AF44" s="182">
        <f t="shared" si="7"/>
        <v>1</v>
      </c>
      <c r="AG44" s="182">
        <f t="shared" si="7"/>
        <v>1</v>
      </c>
      <c r="AH44" s="182">
        <f t="shared" si="7"/>
        <v>1</v>
      </c>
      <c r="AI44" s="182">
        <f t="shared" si="7"/>
        <v>1</v>
      </c>
      <c r="AJ44" s="182">
        <f t="shared" si="7"/>
        <v>1</v>
      </c>
      <c r="AK44" s="182">
        <f t="shared" si="7"/>
        <v>1</v>
      </c>
      <c r="AL44" s="182">
        <f t="shared" si="7"/>
        <v>1</v>
      </c>
      <c r="AM44" s="182">
        <f t="shared" si="7"/>
        <v>1</v>
      </c>
      <c r="AN44" s="182">
        <f t="shared" si="7"/>
        <v>1</v>
      </c>
      <c r="AO44" s="182">
        <f t="shared" si="7"/>
        <v>1</v>
      </c>
      <c r="AP44" s="182">
        <f t="shared" si="7"/>
        <v>1</v>
      </c>
      <c r="AQ44" s="182">
        <f t="shared" si="7"/>
        <v>1</v>
      </c>
      <c r="AR44" s="182">
        <f t="shared" si="7"/>
        <v>1</v>
      </c>
      <c r="AS44" s="182">
        <f t="shared" si="7"/>
        <v>1</v>
      </c>
      <c r="AT44" s="182">
        <f t="shared" si="7"/>
        <v>1</v>
      </c>
      <c r="AU44" s="182">
        <f t="shared" si="7"/>
        <v>1</v>
      </c>
      <c r="AV44" s="182">
        <f t="shared" si="7"/>
        <v>1</v>
      </c>
      <c r="AW44" s="182">
        <f t="shared" si="7"/>
        <v>1</v>
      </c>
      <c r="AX44" s="182">
        <f t="shared" si="7"/>
        <v>1</v>
      </c>
      <c r="AY44" s="182">
        <f t="shared" si="7"/>
        <v>1</v>
      </c>
      <c r="AZ44" s="182">
        <f t="shared" si="7"/>
        <v>1</v>
      </c>
      <c r="BA44" s="182">
        <f t="shared" si="7"/>
        <v>1</v>
      </c>
      <c r="BB44" s="182">
        <f t="shared" si="7"/>
        <v>1</v>
      </c>
      <c r="BC44" s="182">
        <f t="shared" si="7"/>
        <v>1</v>
      </c>
      <c r="BD44" s="182">
        <f t="shared" si="7"/>
        <v>1</v>
      </c>
      <c r="BE44" s="182">
        <f t="shared" si="7"/>
        <v>0</v>
      </c>
      <c r="BF44" s="182">
        <f t="shared" si="7"/>
        <v>0</v>
      </c>
      <c r="BG44" s="182">
        <f t="shared" si="7"/>
        <v>0</v>
      </c>
      <c r="BH44" s="182">
        <f t="shared" si="7"/>
        <v>0</v>
      </c>
      <c r="BI44" s="182">
        <f t="shared" si="7"/>
        <v>0</v>
      </c>
      <c r="BJ44" s="182">
        <f t="shared" si="7"/>
        <v>0</v>
      </c>
      <c r="BK44" s="182">
        <f t="shared" si="7"/>
        <v>0</v>
      </c>
      <c r="BL44" s="182">
        <f t="shared" si="7"/>
        <v>0</v>
      </c>
      <c r="BM44" s="182">
        <f t="shared" si="7"/>
        <v>0</v>
      </c>
      <c r="BN44" s="182">
        <f t="shared" si="7"/>
        <v>0</v>
      </c>
      <c r="BO44" s="182">
        <f t="shared" si="5"/>
        <v>0</v>
      </c>
      <c r="BP44" s="182">
        <f t="shared" si="5"/>
        <v>0</v>
      </c>
      <c r="BQ44" s="182">
        <f t="shared" si="5"/>
        <v>0</v>
      </c>
      <c r="BR44" s="182">
        <f t="shared" si="5"/>
        <v>0</v>
      </c>
      <c r="BS44" s="182">
        <f t="shared" si="5"/>
        <v>0</v>
      </c>
      <c r="BT44" s="182">
        <f t="shared" si="5"/>
        <v>0</v>
      </c>
      <c r="BU44" s="182">
        <f t="shared" si="5"/>
        <v>0</v>
      </c>
      <c r="BV44" s="182">
        <f t="shared" si="5"/>
        <v>0</v>
      </c>
      <c r="BW44" s="182">
        <f t="shared" si="5"/>
        <v>0</v>
      </c>
      <c r="BX44" s="182">
        <f t="shared" si="5"/>
        <v>0</v>
      </c>
      <c r="BY44" s="182">
        <f t="shared" si="5"/>
        <v>0</v>
      </c>
      <c r="BZ44" s="182">
        <f t="shared" si="5"/>
        <v>0</v>
      </c>
      <c r="CA44" s="182">
        <f t="shared" si="5"/>
        <v>0</v>
      </c>
      <c r="CB44" s="182">
        <f t="shared" si="5"/>
        <v>0</v>
      </c>
      <c r="CC44" s="182">
        <f t="shared" si="5"/>
        <v>0</v>
      </c>
      <c r="CD44" s="182">
        <f t="shared" si="5"/>
        <v>0</v>
      </c>
      <c r="CE44" s="182">
        <f t="shared" si="5"/>
        <v>0</v>
      </c>
      <c r="CF44" s="182">
        <f t="shared" si="5"/>
        <v>0</v>
      </c>
      <c r="CG44" s="182">
        <f t="shared" si="5"/>
        <v>0</v>
      </c>
      <c r="CH44" s="182" t="s">
        <v>156</v>
      </c>
    </row>
    <row r="45" spans="1:86">
      <c r="A45" s="182">
        <v>2028</v>
      </c>
      <c r="B45" s="182">
        <f t="shared" si="6"/>
        <v>0</v>
      </c>
      <c r="C45" s="182">
        <f t="shared" si="7"/>
        <v>0</v>
      </c>
      <c r="D45" s="182">
        <f t="shared" si="7"/>
        <v>0</v>
      </c>
      <c r="E45" s="182">
        <f t="shared" si="7"/>
        <v>0</v>
      </c>
      <c r="F45" s="182">
        <f t="shared" si="7"/>
        <v>0</v>
      </c>
      <c r="G45" s="182">
        <f t="shared" si="7"/>
        <v>0</v>
      </c>
      <c r="H45" s="182">
        <f t="shared" si="7"/>
        <v>0</v>
      </c>
      <c r="I45" s="182">
        <f t="shared" si="7"/>
        <v>0</v>
      </c>
      <c r="J45" s="182">
        <f t="shared" si="7"/>
        <v>0</v>
      </c>
      <c r="K45" s="182">
        <f t="shared" si="7"/>
        <v>0</v>
      </c>
      <c r="L45" s="182">
        <f t="shared" si="7"/>
        <v>0</v>
      </c>
      <c r="M45" s="182">
        <f t="shared" si="7"/>
        <v>1</v>
      </c>
      <c r="N45" s="182">
        <f t="shared" si="7"/>
        <v>1</v>
      </c>
      <c r="O45" s="182">
        <f t="shared" si="7"/>
        <v>1</v>
      </c>
      <c r="P45" s="182">
        <f t="shared" si="7"/>
        <v>1</v>
      </c>
      <c r="Q45" s="182">
        <f t="shared" si="7"/>
        <v>1</v>
      </c>
      <c r="R45" s="182">
        <f t="shared" si="7"/>
        <v>1</v>
      </c>
      <c r="S45" s="182">
        <f t="shared" si="7"/>
        <v>1</v>
      </c>
      <c r="T45" s="182">
        <f t="shared" si="7"/>
        <v>1</v>
      </c>
      <c r="U45" s="182">
        <f t="shared" si="7"/>
        <v>1</v>
      </c>
      <c r="V45" s="182">
        <f t="shared" si="7"/>
        <v>1</v>
      </c>
      <c r="W45" s="182">
        <f t="shared" si="7"/>
        <v>1</v>
      </c>
      <c r="X45" s="182">
        <f t="shared" si="7"/>
        <v>1</v>
      </c>
      <c r="Y45" s="182">
        <f t="shared" si="7"/>
        <v>1</v>
      </c>
      <c r="Z45" s="182">
        <f t="shared" si="7"/>
        <v>1</v>
      </c>
      <c r="AA45" s="182">
        <f t="shared" si="7"/>
        <v>1</v>
      </c>
      <c r="AB45" s="182">
        <f t="shared" si="7"/>
        <v>1</v>
      </c>
      <c r="AC45" s="182">
        <f t="shared" si="7"/>
        <v>1</v>
      </c>
      <c r="AD45" s="182">
        <f t="shared" si="7"/>
        <v>1</v>
      </c>
      <c r="AE45" s="182">
        <f t="shared" si="7"/>
        <v>1</v>
      </c>
      <c r="AF45" s="182">
        <f t="shared" si="7"/>
        <v>1</v>
      </c>
      <c r="AG45" s="182">
        <f t="shared" si="7"/>
        <v>1</v>
      </c>
      <c r="AH45" s="182">
        <f t="shared" si="7"/>
        <v>1</v>
      </c>
      <c r="AI45" s="182">
        <f t="shared" si="7"/>
        <v>1</v>
      </c>
      <c r="AJ45" s="182">
        <f t="shared" si="7"/>
        <v>1</v>
      </c>
      <c r="AK45" s="182">
        <f t="shared" si="7"/>
        <v>1</v>
      </c>
      <c r="AL45" s="182">
        <f t="shared" si="7"/>
        <v>1</v>
      </c>
      <c r="AM45" s="182">
        <f t="shared" si="7"/>
        <v>1</v>
      </c>
      <c r="AN45" s="182">
        <f t="shared" si="7"/>
        <v>1</v>
      </c>
      <c r="AO45" s="182">
        <f t="shared" si="7"/>
        <v>1</v>
      </c>
      <c r="AP45" s="182">
        <f t="shared" si="7"/>
        <v>1</v>
      </c>
      <c r="AQ45" s="182">
        <f t="shared" si="7"/>
        <v>1</v>
      </c>
      <c r="AR45" s="182">
        <f t="shared" si="7"/>
        <v>1</v>
      </c>
      <c r="AS45" s="182">
        <f t="shared" si="7"/>
        <v>1</v>
      </c>
      <c r="AT45" s="182">
        <f t="shared" si="7"/>
        <v>1</v>
      </c>
      <c r="AU45" s="182">
        <f t="shared" si="7"/>
        <v>1</v>
      </c>
      <c r="AV45" s="182">
        <f t="shared" si="7"/>
        <v>1</v>
      </c>
      <c r="AW45" s="182">
        <f t="shared" si="7"/>
        <v>1</v>
      </c>
      <c r="AX45" s="182">
        <f t="shared" si="7"/>
        <v>1</v>
      </c>
      <c r="AY45" s="182">
        <f t="shared" si="7"/>
        <v>1</v>
      </c>
      <c r="AZ45" s="182">
        <f t="shared" si="7"/>
        <v>1</v>
      </c>
      <c r="BA45" s="182">
        <f t="shared" si="7"/>
        <v>1</v>
      </c>
      <c r="BB45" s="182">
        <f t="shared" si="7"/>
        <v>1</v>
      </c>
      <c r="BC45" s="182">
        <f t="shared" si="7"/>
        <v>1</v>
      </c>
      <c r="BD45" s="182">
        <f t="shared" si="7"/>
        <v>1</v>
      </c>
      <c r="BE45" s="182">
        <f t="shared" si="7"/>
        <v>1</v>
      </c>
      <c r="BF45" s="182">
        <f t="shared" si="7"/>
        <v>0</v>
      </c>
      <c r="BG45" s="182">
        <f t="shared" si="7"/>
        <v>0</v>
      </c>
      <c r="BH45" s="182">
        <f t="shared" si="7"/>
        <v>0</v>
      </c>
      <c r="BI45" s="182">
        <f t="shared" si="7"/>
        <v>0</v>
      </c>
      <c r="BJ45" s="182">
        <f t="shared" si="7"/>
        <v>0</v>
      </c>
      <c r="BK45" s="182">
        <f t="shared" si="7"/>
        <v>0</v>
      </c>
      <c r="BL45" s="182">
        <f t="shared" si="7"/>
        <v>0</v>
      </c>
      <c r="BM45" s="182">
        <f t="shared" si="7"/>
        <v>0</v>
      </c>
      <c r="BN45" s="182">
        <f t="shared" si="7"/>
        <v>0</v>
      </c>
      <c r="BO45" s="182">
        <f t="shared" si="5"/>
        <v>0</v>
      </c>
      <c r="BP45" s="182">
        <f t="shared" si="5"/>
        <v>0</v>
      </c>
      <c r="BQ45" s="182">
        <f t="shared" si="5"/>
        <v>0</v>
      </c>
      <c r="BR45" s="182">
        <f t="shared" si="5"/>
        <v>0</v>
      </c>
      <c r="BS45" s="182">
        <f t="shared" si="5"/>
        <v>0</v>
      </c>
      <c r="BT45" s="182">
        <f t="shared" si="5"/>
        <v>0</v>
      </c>
      <c r="BU45" s="182">
        <f t="shared" si="5"/>
        <v>0</v>
      </c>
      <c r="BV45" s="182">
        <f t="shared" si="5"/>
        <v>0</v>
      </c>
      <c r="BW45" s="182">
        <f t="shared" si="5"/>
        <v>0</v>
      </c>
      <c r="BX45" s="182">
        <f t="shared" si="5"/>
        <v>0</v>
      </c>
      <c r="BY45" s="182">
        <f t="shared" si="5"/>
        <v>0</v>
      </c>
      <c r="BZ45" s="182">
        <f t="shared" si="5"/>
        <v>0</v>
      </c>
      <c r="CA45" s="182">
        <f t="shared" si="5"/>
        <v>0</v>
      </c>
      <c r="CB45" s="182">
        <f t="shared" si="5"/>
        <v>0</v>
      </c>
      <c r="CC45" s="182">
        <f t="shared" si="5"/>
        <v>0</v>
      </c>
      <c r="CD45" s="182">
        <f t="shared" si="5"/>
        <v>0</v>
      </c>
      <c r="CE45" s="182">
        <f t="shared" si="5"/>
        <v>0</v>
      </c>
      <c r="CF45" s="182">
        <f t="shared" si="5"/>
        <v>0</v>
      </c>
      <c r="CG45" s="182">
        <f t="shared" si="5"/>
        <v>0</v>
      </c>
      <c r="CH45" s="182" t="s">
        <v>156</v>
      </c>
    </row>
    <row r="46" spans="1:86">
      <c r="A46" s="182">
        <v>2029</v>
      </c>
      <c r="B46" s="182">
        <f t="shared" si="6"/>
        <v>0</v>
      </c>
      <c r="C46" s="182">
        <f t="shared" si="7"/>
        <v>0</v>
      </c>
      <c r="D46" s="182">
        <f t="shared" si="7"/>
        <v>0</v>
      </c>
      <c r="E46" s="182">
        <f t="shared" si="7"/>
        <v>0</v>
      </c>
      <c r="F46" s="182">
        <f t="shared" si="7"/>
        <v>0</v>
      </c>
      <c r="G46" s="182">
        <f t="shared" si="7"/>
        <v>0</v>
      </c>
      <c r="H46" s="182">
        <f t="shared" si="7"/>
        <v>0</v>
      </c>
      <c r="I46" s="182">
        <f t="shared" si="7"/>
        <v>0</v>
      </c>
      <c r="J46" s="182">
        <f t="shared" si="7"/>
        <v>0</v>
      </c>
      <c r="K46" s="182">
        <f t="shared" si="7"/>
        <v>0</v>
      </c>
      <c r="L46" s="182">
        <f t="shared" si="7"/>
        <v>0</v>
      </c>
      <c r="M46" s="182">
        <f t="shared" si="7"/>
        <v>0</v>
      </c>
      <c r="N46" s="182">
        <f t="shared" si="7"/>
        <v>1</v>
      </c>
      <c r="O46" s="182">
        <f t="shared" si="7"/>
        <v>1</v>
      </c>
      <c r="P46" s="182">
        <f t="shared" si="7"/>
        <v>1</v>
      </c>
      <c r="Q46" s="182">
        <f t="shared" si="7"/>
        <v>1</v>
      </c>
      <c r="R46" s="182">
        <f t="shared" si="7"/>
        <v>1</v>
      </c>
      <c r="S46" s="182">
        <f t="shared" si="7"/>
        <v>1</v>
      </c>
      <c r="T46" s="182">
        <f t="shared" si="7"/>
        <v>1</v>
      </c>
      <c r="U46" s="182">
        <f t="shared" si="7"/>
        <v>1</v>
      </c>
      <c r="V46" s="182">
        <f t="shared" si="7"/>
        <v>1</v>
      </c>
      <c r="W46" s="182">
        <f t="shared" si="7"/>
        <v>1</v>
      </c>
      <c r="X46" s="182">
        <f t="shared" si="7"/>
        <v>1</v>
      </c>
      <c r="Y46" s="182">
        <f t="shared" si="7"/>
        <v>1</v>
      </c>
      <c r="Z46" s="182">
        <f t="shared" si="7"/>
        <v>1</v>
      </c>
      <c r="AA46" s="182">
        <f t="shared" si="7"/>
        <v>1</v>
      </c>
      <c r="AB46" s="182">
        <f t="shared" si="7"/>
        <v>1</v>
      </c>
      <c r="AC46" s="182">
        <f t="shared" si="7"/>
        <v>1</v>
      </c>
      <c r="AD46" s="182">
        <f t="shared" si="7"/>
        <v>1</v>
      </c>
      <c r="AE46" s="182">
        <f t="shared" si="7"/>
        <v>1</v>
      </c>
      <c r="AF46" s="182">
        <f t="shared" si="7"/>
        <v>1</v>
      </c>
      <c r="AG46" s="182">
        <f t="shared" si="7"/>
        <v>1</v>
      </c>
      <c r="AH46" s="182">
        <f t="shared" si="7"/>
        <v>1</v>
      </c>
      <c r="AI46" s="182">
        <f t="shared" si="7"/>
        <v>1</v>
      </c>
      <c r="AJ46" s="182">
        <f t="shared" si="7"/>
        <v>1</v>
      </c>
      <c r="AK46" s="182">
        <f t="shared" si="7"/>
        <v>1</v>
      </c>
      <c r="AL46" s="182">
        <f t="shared" si="7"/>
        <v>1</v>
      </c>
      <c r="AM46" s="182">
        <f t="shared" si="7"/>
        <v>1</v>
      </c>
      <c r="AN46" s="182">
        <f t="shared" si="7"/>
        <v>1</v>
      </c>
      <c r="AO46" s="182">
        <f t="shared" si="7"/>
        <v>1</v>
      </c>
      <c r="AP46" s="182">
        <f t="shared" si="7"/>
        <v>1</v>
      </c>
      <c r="AQ46" s="182">
        <f t="shared" si="7"/>
        <v>1</v>
      </c>
      <c r="AR46" s="182">
        <f t="shared" si="7"/>
        <v>1</v>
      </c>
      <c r="AS46" s="182">
        <f t="shared" si="7"/>
        <v>1</v>
      </c>
      <c r="AT46" s="182">
        <f t="shared" si="7"/>
        <v>1</v>
      </c>
      <c r="AU46" s="182">
        <f t="shared" si="7"/>
        <v>1</v>
      </c>
      <c r="AV46" s="182">
        <f t="shared" si="7"/>
        <v>1</v>
      </c>
      <c r="AW46" s="182">
        <f t="shared" si="7"/>
        <v>1</v>
      </c>
      <c r="AX46" s="182">
        <f t="shared" si="7"/>
        <v>1</v>
      </c>
      <c r="AY46" s="182">
        <f t="shared" si="7"/>
        <v>1</v>
      </c>
      <c r="AZ46" s="182">
        <f t="shared" si="7"/>
        <v>1</v>
      </c>
      <c r="BA46" s="182">
        <f t="shared" si="7"/>
        <v>1</v>
      </c>
      <c r="BB46" s="182">
        <f t="shared" si="7"/>
        <v>1</v>
      </c>
      <c r="BC46" s="182">
        <f t="shared" si="7"/>
        <v>1</v>
      </c>
      <c r="BD46" s="182">
        <f t="shared" si="7"/>
        <v>1</v>
      </c>
      <c r="BE46" s="182">
        <f t="shared" si="7"/>
        <v>1</v>
      </c>
      <c r="BF46" s="182">
        <f t="shared" si="7"/>
        <v>1</v>
      </c>
      <c r="BG46" s="182">
        <f t="shared" si="7"/>
        <v>0</v>
      </c>
      <c r="BH46" s="182">
        <f t="shared" si="7"/>
        <v>0</v>
      </c>
      <c r="BI46" s="182">
        <f t="shared" si="7"/>
        <v>0</v>
      </c>
      <c r="BJ46" s="182">
        <f t="shared" si="7"/>
        <v>0</v>
      </c>
      <c r="BK46" s="182">
        <f t="shared" si="7"/>
        <v>0</v>
      </c>
      <c r="BL46" s="182">
        <f t="shared" si="7"/>
        <v>0</v>
      </c>
      <c r="BM46" s="182">
        <f t="shared" si="7"/>
        <v>0</v>
      </c>
      <c r="BN46" s="182">
        <f t="shared" ref="BN46:CG49" si="8">IF(AND($A46+$E$13&gt;=BN$18,BN$18&gt;$A46),1,0)</f>
        <v>0</v>
      </c>
      <c r="BO46" s="182">
        <f t="shared" si="8"/>
        <v>0</v>
      </c>
      <c r="BP46" s="182">
        <f t="shared" si="8"/>
        <v>0</v>
      </c>
      <c r="BQ46" s="182">
        <f t="shared" si="8"/>
        <v>0</v>
      </c>
      <c r="BR46" s="182">
        <f t="shared" si="8"/>
        <v>0</v>
      </c>
      <c r="BS46" s="182">
        <f t="shared" si="8"/>
        <v>0</v>
      </c>
      <c r="BT46" s="182">
        <f t="shared" si="8"/>
        <v>0</v>
      </c>
      <c r="BU46" s="182">
        <f t="shared" si="8"/>
        <v>0</v>
      </c>
      <c r="BV46" s="182">
        <f t="shared" si="8"/>
        <v>0</v>
      </c>
      <c r="BW46" s="182">
        <f t="shared" si="8"/>
        <v>0</v>
      </c>
      <c r="BX46" s="182">
        <f t="shared" si="8"/>
        <v>0</v>
      </c>
      <c r="BY46" s="182">
        <f t="shared" si="8"/>
        <v>0</v>
      </c>
      <c r="BZ46" s="182">
        <f t="shared" si="8"/>
        <v>0</v>
      </c>
      <c r="CA46" s="182">
        <f t="shared" si="8"/>
        <v>0</v>
      </c>
      <c r="CB46" s="182">
        <f t="shared" si="8"/>
        <v>0</v>
      </c>
      <c r="CC46" s="182">
        <f t="shared" si="8"/>
        <v>0</v>
      </c>
      <c r="CD46" s="182">
        <f t="shared" si="8"/>
        <v>0</v>
      </c>
      <c r="CE46" s="182">
        <f t="shared" si="8"/>
        <v>0</v>
      </c>
      <c r="CF46" s="182">
        <f t="shared" si="8"/>
        <v>0</v>
      </c>
      <c r="CG46" s="182">
        <f t="shared" si="8"/>
        <v>0</v>
      </c>
      <c r="CH46" s="182" t="s">
        <v>156</v>
      </c>
    </row>
    <row r="47" spans="1:86">
      <c r="A47" s="182">
        <v>2030</v>
      </c>
      <c r="B47" s="182">
        <f t="shared" si="6"/>
        <v>0</v>
      </c>
      <c r="C47" s="182">
        <f t="shared" ref="C47:BN50" si="9">IF(AND($A47+$E$13&gt;=C$18,C$18&gt;$A47),1,0)</f>
        <v>0</v>
      </c>
      <c r="D47" s="182">
        <f t="shared" si="9"/>
        <v>0</v>
      </c>
      <c r="E47" s="182">
        <f t="shared" si="9"/>
        <v>0</v>
      </c>
      <c r="F47" s="182">
        <f t="shared" si="9"/>
        <v>0</v>
      </c>
      <c r="G47" s="182">
        <f t="shared" si="9"/>
        <v>0</v>
      </c>
      <c r="H47" s="182">
        <f t="shared" si="9"/>
        <v>0</v>
      </c>
      <c r="I47" s="182">
        <f t="shared" si="9"/>
        <v>0</v>
      </c>
      <c r="J47" s="182">
        <f t="shared" si="9"/>
        <v>0</v>
      </c>
      <c r="K47" s="182">
        <f t="shared" si="9"/>
        <v>0</v>
      </c>
      <c r="L47" s="182">
        <f t="shared" si="9"/>
        <v>0</v>
      </c>
      <c r="M47" s="182">
        <f t="shared" si="9"/>
        <v>0</v>
      </c>
      <c r="N47" s="182">
        <f t="shared" si="9"/>
        <v>0</v>
      </c>
      <c r="O47" s="182">
        <f t="shared" si="9"/>
        <v>1</v>
      </c>
      <c r="P47" s="182">
        <f t="shared" si="9"/>
        <v>1</v>
      </c>
      <c r="Q47" s="182">
        <f t="shared" si="9"/>
        <v>1</v>
      </c>
      <c r="R47" s="182">
        <f t="shared" si="9"/>
        <v>1</v>
      </c>
      <c r="S47" s="182">
        <f t="shared" si="9"/>
        <v>1</v>
      </c>
      <c r="T47" s="182">
        <f t="shared" si="9"/>
        <v>1</v>
      </c>
      <c r="U47" s="182">
        <f t="shared" si="9"/>
        <v>1</v>
      </c>
      <c r="V47" s="182">
        <f t="shared" si="9"/>
        <v>1</v>
      </c>
      <c r="W47" s="182">
        <f t="shared" si="9"/>
        <v>1</v>
      </c>
      <c r="X47" s="182">
        <f t="shared" si="9"/>
        <v>1</v>
      </c>
      <c r="Y47" s="182">
        <f t="shared" si="9"/>
        <v>1</v>
      </c>
      <c r="Z47" s="182">
        <f t="shared" si="9"/>
        <v>1</v>
      </c>
      <c r="AA47" s="182">
        <f t="shared" si="9"/>
        <v>1</v>
      </c>
      <c r="AB47" s="182">
        <f t="shared" si="9"/>
        <v>1</v>
      </c>
      <c r="AC47" s="182">
        <f t="shared" si="9"/>
        <v>1</v>
      </c>
      <c r="AD47" s="182">
        <f t="shared" si="9"/>
        <v>1</v>
      </c>
      <c r="AE47" s="182">
        <f t="shared" si="9"/>
        <v>1</v>
      </c>
      <c r="AF47" s="182">
        <f t="shared" si="9"/>
        <v>1</v>
      </c>
      <c r="AG47" s="182">
        <f t="shared" si="9"/>
        <v>1</v>
      </c>
      <c r="AH47" s="182">
        <f t="shared" si="9"/>
        <v>1</v>
      </c>
      <c r="AI47" s="182">
        <f t="shared" si="9"/>
        <v>1</v>
      </c>
      <c r="AJ47" s="182">
        <f t="shared" si="9"/>
        <v>1</v>
      </c>
      <c r="AK47" s="182">
        <f t="shared" si="9"/>
        <v>1</v>
      </c>
      <c r="AL47" s="182">
        <f t="shared" si="9"/>
        <v>1</v>
      </c>
      <c r="AM47" s="182">
        <f t="shared" si="9"/>
        <v>1</v>
      </c>
      <c r="AN47" s="182">
        <f t="shared" si="9"/>
        <v>1</v>
      </c>
      <c r="AO47" s="182">
        <f t="shared" si="9"/>
        <v>1</v>
      </c>
      <c r="AP47" s="182">
        <f t="shared" si="9"/>
        <v>1</v>
      </c>
      <c r="AQ47" s="182">
        <f t="shared" si="9"/>
        <v>1</v>
      </c>
      <c r="AR47" s="182">
        <f t="shared" si="9"/>
        <v>1</v>
      </c>
      <c r="AS47" s="182">
        <f t="shared" si="9"/>
        <v>1</v>
      </c>
      <c r="AT47" s="182">
        <f t="shared" si="9"/>
        <v>1</v>
      </c>
      <c r="AU47" s="182">
        <f t="shared" si="9"/>
        <v>1</v>
      </c>
      <c r="AV47" s="182">
        <f t="shared" si="9"/>
        <v>1</v>
      </c>
      <c r="AW47" s="182">
        <f t="shared" si="9"/>
        <v>1</v>
      </c>
      <c r="AX47" s="182">
        <f t="shared" si="9"/>
        <v>1</v>
      </c>
      <c r="AY47" s="182">
        <f t="shared" si="9"/>
        <v>1</v>
      </c>
      <c r="AZ47" s="182">
        <f t="shared" si="9"/>
        <v>1</v>
      </c>
      <c r="BA47" s="182">
        <f t="shared" si="9"/>
        <v>1</v>
      </c>
      <c r="BB47" s="182">
        <f t="shared" si="9"/>
        <v>1</v>
      </c>
      <c r="BC47" s="182">
        <f t="shared" si="9"/>
        <v>1</v>
      </c>
      <c r="BD47" s="182">
        <f t="shared" si="9"/>
        <v>1</v>
      </c>
      <c r="BE47" s="182">
        <f t="shared" si="9"/>
        <v>1</v>
      </c>
      <c r="BF47" s="182">
        <f t="shared" si="9"/>
        <v>1</v>
      </c>
      <c r="BG47" s="182">
        <f t="shared" si="9"/>
        <v>1</v>
      </c>
      <c r="BH47" s="182">
        <f t="shared" si="9"/>
        <v>0</v>
      </c>
      <c r="BI47" s="182">
        <f t="shared" si="9"/>
        <v>0</v>
      </c>
      <c r="BJ47" s="182">
        <f t="shared" si="9"/>
        <v>0</v>
      </c>
      <c r="BK47" s="182">
        <f t="shared" si="9"/>
        <v>0</v>
      </c>
      <c r="BL47" s="182">
        <f t="shared" si="9"/>
        <v>0</v>
      </c>
      <c r="BM47" s="182">
        <f t="shared" si="9"/>
        <v>0</v>
      </c>
      <c r="BN47" s="182">
        <f t="shared" si="9"/>
        <v>0</v>
      </c>
      <c r="BO47" s="182">
        <f t="shared" si="8"/>
        <v>0</v>
      </c>
      <c r="BP47" s="182">
        <f t="shared" si="8"/>
        <v>0</v>
      </c>
      <c r="BQ47" s="182">
        <f t="shared" si="8"/>
        <v>0</v>
      </c>
      <c r="BR47" s="182">
        <f t="shared" si="8"/>
        <v>0</v>
      </c>
      <c r="BS47" s="182">
        <f t="shared" si="8"/>
        <v>0</v>
      </c>
      <c r="BT47" s="182">
        <f t="shared" si="8"/>
        <v>0</v>
      </c>
      <c r="BU47" s="182">
        <f t="shared" si="8"/>
        <v>0</v>
      </c>
      <c r="BV47" s="182">
        <f t="shared" si="8"/>
        <v>0</v>
      </c>
      <c r="BW47" s="182">
        <f t="shared" si="8"/>
        <v>0</v>
      </c>
      <c r="BX47" s="182">
        <f t="shared" si="8"/>
        <v>0</v>
      </c>
      <c r="BY47" s="182">
        <f t="shared" si="8"/>
        <v>0</v>
      </c>
      <c r="BZ47" s="182">
        <f t="shared" si="8"/>
        <v>0</v>
      </c>
      <c r="CA47" s="182">
        <f t="shared" si="8"/>
        <v>0</v>
      </c>
      <c r="CB47" s="182">
        <f t="shared" si="8"/>
        <v>0</v>
      </c>
      <c r="CC47" s="182">
        <f t="shared" si="8"/>
        <v>0</v>
      </c>
      <c r="CD47" s="182">
        <f t="shared" si="8"/>
        <v>0</v>
      </c>
      <c r="CE47" s="182">
        <f t="shared" si="8"/>
        <v>0</v>
      </c>
      <c r="CF47" s="182">
        <f t="shared" si="8"/>
        <v>0</v>
      </c>
      <c r="CG47" s="182">
        <f t="shared" si="8"/>
        <v>0</v>
      </c>
      <c r="CH47" s="182" t="s">
        <v>156</v>
      </c>
    </row>
    <row r="48" spans="1:86">
      <c r="A48" s="182">
        <v>2031</v>
      </c>
      <c r="B48" s="182">
        <f t="shared" si="6"/>
        <v>0</v>
      </c>
      <c r="C48" s="182">
        <f t="shared" si="9"/>
        <v>0</v>
      </c>
      <c r="D48" s="182">
        <f t="shared" si="9"/>
        <v>0</v>
      </c>
      <c r="E48" s="182">
        <f t="shared" si="9"/>
        <v>0</v>
      </c>
      <c r="F48" s="182">
        <f t="shared" si="9"/>
        <v>0</v>
      </c>
      <c r="G48" s="182">
        <f t="shared" si="9"/>
        <v>0</v>
      </c>
      <c r="H48" s="182">
        <f t="shared" si="9"/>
        <v>0</v>
      </c>
      <c r="I48" s="182">
        <f t="shared" si="9"/>
        <v>0</v>
      </c>
      <c r="J48" s="182">
        <f t="shared" si="9"/>
        <v>0</v>
      </c>
      <c r="K48" s="182">
        <f t="shared" si="9"/>
        <v>0</v>
      </c>
      <c r="L48" s="182">
        <f t="shared" si="9"/>
        <v>0</v>
      </c>
      <c r="M48" s="182">
        <f t="shared" si="9"/>
        <v>0</v>
      </c>
      <c r="N48" s="182">
        <f t="shared" si="9"/>
        <v>0</v>
      </c>
      <c r="O48" s="182">
        <f t="shared" si="9"/>
        <v>0</v>
      </c>
      <c r="P48" s="182">
        <f t="shared" si="9"/>
        <v>1</v>
      </c>
      <c r="Q48" s="182">
        <f t="shared" si="9"/>
        <v>1</v>
      </c>
      <c r="R48" s="182">
        <f t="shared" si="9"/>
        <v>1</v>
      </c>
      <c r="S48" s="182">
        <f t="shared" si="9"/>
        <v>1</v>
      </c>
      <c r="T48" s="182">
        <f t="shared" si="9"/>
        <v>1</v>
      </c>
      <c r="U48" s="182">
        <f t="shared" si="9"/>
        <v>1</v>
      </c>
      <c r="V48" s="182">
        <f t="shared" si="9"/>
        <v>1</v>
      </c>
      <c r="W48" s="182">
        <f t="shared" si="9"/>
        <v>1</v>
      </c>
      <c r="X48" s="182">
        <f t="shared" si="9"/>
        <v>1</v>
      </c>
      <c r="Y48" s="182">
        <f t="shared" si="9"/>
        <v>1</v>
      </c>
      <c r="Z48" s="182">
        <f t="shared" si="9"/>
        <v>1</v>
      </c>
      <c r="AA48" s="182">
        <f t="shared" si="9"/>
        <v>1</v>
      </c>
      <c r="AB48" s="182">
        <f t="shared" si="9"/>
        <v>1</v>
      </c>
      <c r="AC48" s="182">
        <f t="shared" si="9"/>
        <v>1</v>
      </c>
      <c r="AD48" s="182">
        <f t="shared" si="9"/>
        <v>1</v>
      </c>
      <c r="AE48" s="182">
        <f t="shared" si="9"/>
        <v>1</v>
      </c>
      <c r="AF48" s="182">
        <f t="shared" si="9"/>
        <v>1</v>
      </c>
      <c r="AG48" s="182">
        <f t="shared" si="9"/>
        <v>1</v>
      </c>
      <c r="AH48" s="182">
        <f t="shared" si="9"/>
        <v>1</v>
      </c>
      <c r="AI48" s="182">
        <f t="shared" si="9"/>
        <v>1</v>
      </c>
      <c r="AJ48" s="182">
        <f t="shared" si="9"/>
        <v>1</v>
      </c>
      <c r="AK48" s="182">
        <f t="shared" si="9"/>
        <v>1</v>
      </c>
      <c r="AL48" s="182">
        <f t="shared" si="9"/>
        <v>1</v>
      </c>
      <c r="AM48" s="182">
        <f t="shared" si="9"/>
        <v>1</v>
      </c>
      <c r="AN48" s="182">
        <f t="shared" si="9"/>
        <v>1</v>
      </c>
      <c r="AO48" s="182">
        <f t="shared" si="9"/>
        <v>1</v>
      </c>
      <c r="AP48" s="182">
        <f t="shared" si="9"/>
        <v>1</v>
      </c>
      <c r="AQ48" s="182">
        <f t="shared" si="9"/>
        <v>1</v>
      </c>
      <c r="AR48" s="182">
        <f t="shared" si="9"/>
        <v>1</v>
      </c>
      <c r="AS48" s="182">
        <f t="shared" si="9"/>
        <v>1</v>
      </c>
      <c r="AT48" s="182">
        <f t="shared" si="9"/>
        <v>1</v>
      </c>
      <c r="AU48" s="182">
        <f t="shared" si="9"/>
        <v>1</v>
      </c>
      <c r="AV48" s="182">
        <f t="shared" si="9"/>
        <v>1</v>
      </c>
      <c r="AW48" s="182">
        <f t="shared" si="9"/>
        <v>1</v>
      </c>
      <c r="AX48" s="182">
        <f t="shared" si="9"/>
        <v>1</v>
      </c>
      <c r="AY48" s="182">
        <f t="shared" si="9"/>
        <v>1</v>
      </c>
      <c r="AZ48" s="182">
        <f t="shared" si="9"/>
        <v>1</v>
      </c>
      <c r="BA48" s="182">
        <f t="shared" si="9"/>
        <v>1</v>
      </c>
      <c r="BB48" s="182">
        <f t="shared" si="9"/>
        <v>1</v>
      </c>
      <c r="BC48" s="182">
        <f t="shared" si="9"/>
        <v>1</v>
      </c>
      <c r="BD48" s="182">
        <f t="shared" si="9"/>
        <v>1</v>
      </c>
      <c r="BE48" s="182">
        <f t="shared" si="9"/>
        <v>1</v>
      </c>
      <c r="BF48" s="182">
        <f t="shared" si="9"/>
        <v>1</v>
      </c>
      <c r="BG48" s="182">
        <f t="shared" si="9"/>
        <v>1</v>
      </c>
      <c r="BH48" s="182">
        <f t="shared" si="9"/>
        <v>1</v>
      </c>
      <c r="BI48" s="182">
        <f t="shared" si="9"/>
        <v>0</v>
      </c>
      <c r="BJ48" s="182">
        <f t="shared" si="9"/>
        <v>0</v>
      </c>
      <c r="BK48" s="182">
        <f t="shared" si="9"/>
        <v>0</v>
      </c>
      <c r="BL48" s="182">
        <f t="shared" si="9"/>
        <v>0</v>
      </c>
      <c r="BM48" s="182">
        <f t="shared" si="9"/>
        <v>0</v>
      </c>
      <c r="BN48" s="182">
        <f t="shared" si="9"/>
        <v>0</v>
      </c>
      <c r="BO48" s="182">
        <f t="shared" si="8"/>
        <v>0</v>
      </c>
      <c r="BP48" s="182">
        <f t="shared" si="8"/>
        <v>0</v>
      </c>
      <c r="BQ48" s="182">
        <f t="shared" si="8"/>
        <v>0</v>
      </c>
      <c r="BR48" s="182">
        <f t="shared" si="8"/>
        <v>0</v>
      </c>
      <c r="BS48" s="182">
        <f t="shared" si="8"/>
        <v>0</v>
      </c>
      <c r="BT48" s="182">
        <f t="shared" si="8"/>
        <v>0</v>
      </c>
      <c r="BU48" s="182">
        <f t="shared" si="8"/>
        <v>0</v>
      </c>
      <c r="BV48" s="182">
        <f t="shared" si="8"/>
        <v>0</v>
      </c>
      <c r="BW48" s="182">
        <f t="shared" si="8"/>
        <v>0</v>
      </c>
      <c r="BX48" s="182">
        <f t="shared" si="8"/>
        <v>0</v>
      </c>
      <c r="BY48" s="182">
        <f t="shared" si="8"/>
        <v>0</v>
      </c>
      <c r="BZ48" s="182">
        <f t="shared" si="8"/>
        <v>0</v>
      </c>
      <c r="CA48" s="182">
        <f t="shared" si="8"/>
        <v>0</v>
      </c>
      <c r="CB48" s="182">
        <f t="shared" si="8"/>
        <v>0</v>
      </c>
      <c r="CC48" s="182">
        <f t="shared" si="8"/>
        <v>0</v>
      </c>
      <c r="CD48" s="182">
        <f t="shared" si="8"/>
        <v>0</v>
      </c>
      <c r="CE48" s="182">
        <f t="shared" si="8"/>
        <v>0</v>
      </c>
      <c r="CF48" s="182">
        <f t="shared" si="8"/>
        <v>0</v>
      </c>
      <c r="CG48" s="182">
        <f t="shared" si="8"/>
        <v>0</v>
      </c>
      <c r="CH48" s="182" t="s">
        <v>156</v>
      </c>
    </row>
    <row r="49" spans="1:86">
      <c r="A49" s="182">
        <v>2032</v>
      </c>
      <c r="B49" s="182">
        <f t="shared" si="6"/>
        <v>0</v>
      </c>
      <c r="C49" s="182">
        <f t="shared" si="9"/>
        <v>0</v>
      </c>
      <c r="D49" s="182">
        <f t="shared" si="9"/>
        <v>0</v>
      </c>
      <c r="E49" s="182">
        <f t="shared" si="9"/>
        <v>0</v>
      </c>
      <c r="F49" s="182">
        <f t="shared" si="9"/>
        <v>0</v>
      </c>
      <c r="G49" s="182">
        <f t="shared" si="9"/>
        <v>0</v>
      </c>
      <c r="H49" s="182">
        <f t="shared" si="9"/>
        <v>0</v>
      </c>
      <c r="I49" s="182">
        <f t="shared" si="9"/>
        <v>0</v>
      </c>
      <c r="J49" s="182">
        <f t="shared" si="9"/>
        <v>0</v>
      </c>
      <c r="K49" s="182">
        <f t="shared" si="9"/>
        <v>0</v>
      </c>
      <c r="L49" s="182">
        <f t="shared" si="9"/>
        <v>0</v>
      </c>
      <c r="M49" s="182">
        <f t="shared" si="9"/>
        <v>0</v>
      </c>
      <c r="N49" s="182">
        <f t="shared" si="9"/>
        <v>0</v>
      </c>
      <c r="O49" s="182">
        <f t="shared" si="9"/>
        <v>0</v>
      </c>
      <c r="P49" s="182">
        <f t="shared" si="9"/>
        <v>0</v>
      </c>
      <c r="Q49" s="182">
        <f t="shared" si="9"/>
        <v>1</v>
      </c>
      <c r="R49" s="182">
        <f t="shared" si="9"/>
        <v>1</v>
      </c>
      <c r="S49" s="182">
        <f t="shared" si="9"/>
        <v>1</v>
      </c>
      <c r="T49" s="182">
        <f t="shared" si="9"/>
        <v>1</v>
      </c>
      <c r="U49" s="182">
        <f t="shared" si="9"/>
        <v>1</v>
      </c>
      <c r="V49" s="182">
        <f t="shared" si="9"/>
        <v>1</v>
      </c>
      <c r="W49" s="182">
        <f t="shared" si="9"/>
        <v>1</v>
      </c>
      <c r="X49" s="182">
        <f t="shared" si="9"/>
        <v>1</v>
      </c>
      <c r="Y49" s="182">
        <f t="shared" si="9"/>
        <v>1</v>
      </c>
      <c r="Z49" s="182">
        <f t="shared" si="9"/>
        <v>1</v>
      </c>
      <c r="AA49" s="182">
        <f t="shared" si="9"/>
        <v>1</v>
      </c>
      <c r="AB49" s="182">
        <f t="shared" si="9"/>
        <v>1</v>
      </c>
      <c r="AC49" s="182">
        <f t="shared" si="9"/>
        <v>1</v>
      </c>
      <c r="AD49" s="182">
        <f t="shared" si="9"/>
        <v>1</v>
      </c>
      <c r="AE49" s="182">
        <f t="shared" si="9"/>
        <v>1</v>
      </c>
      <c r="AF49" s="182">
        <f t="shared" si="9"/>
        <v>1</v>
      </c>
      <c r="AG49" s="182">
        <f t="shared" si="9"/>
        <v>1</v>
      </c>
      <c r="AH49" s="182">
        <f t="shared" si="9"/>
        <v>1</v>
      </c>
      <c r="AI49" s="182">
        <f t="shared" si="9"/>
        <v>1</v>
      </c>
      <c r="AJ49" s="182">
        <f t="shared" si="9"/>
        <v>1</v>
      </c>
      <c r="AK49" s="182">
        <f t="shared" si="9"/>
        <v>1</v>
      </c>
      <c r="AL49" s="182">
        <f t="shared" si="9"/>
        <v>1</v>
      </c>
      <c r="AM49" s="182">
        <f t="shared" si="9"/>
        <v>1</v>
      </c>
      <c r="AN49" s="182">
        <f t="shared" si="9"/>
        <v>1</v>
      </c>
      <c r="AO49" s="182">
        <f t="shared" si="9"/>
        <v>1</v>
      </c>
      <c r="AP49" s="182">
        <f t="shared" si="9"/>
        <v>1</v>
      </c>
      <c r="AQ49" s="182">
        <f t="shared" si="9"/>
        <v>1</v>
      </c>
      <c r="AR49" s="182">
        <f t="shared" si="9"/>
        <v>1</v>
      </c>
      <c r="AS49" s="182">
        <f t="shared" si="9"/>
        <v>1</v>
      </c>
      <c r="AT49" s="182">
        <f t="shared" si="9"/>
        <v>1</v>
      </c>
      <c r="AU49" s="182">
        <f t="shared" si="9"/>
        <v>1</v>
      </c>
      <c r="AV49" s="182">
        <f t="shared" si="9"/>
        <v>1</v>
      </c>
      <c r="AW49" s="182">
        <f t="shared" si="9"/>
        <v>1</v>
      </c>
      <c r="AX49" s="182">
        <f t="shared" si="9"/>
        <v>1</v>
      </c>
      <c r="AY49" s="182">
        <f t="shared" si="9"/>
        <v>1</v>
      </c>
      <c r="AZ49" s="182">
        <f t="shared" si="9"/>
        <v>1</v>
      </c>
      <c r="BA49" s="182">
        <f t="shared" si="9"/>
        <v>1</v>
      </c>
      <c r="BB49" s="182">
        <f t="shared" si="9"/>
        <v>1</v>
      </c>
      <c r="BC49" s="182">
        <f t="shared" si="9"/>
        <v>1</v>
      </c>
      <c r="BD49" s="182">
        <f t="shared" si="9"/>
        <v>1</v>
      </c>
      <c r="BE49" s="182">
        <f t="shared" si="9"/>
        <v>1</v>
      </c>
      <c r="BF49" s="182">
        <f t="shared" si="9"/>
        <v>1</v>
      </c>
      <c r="BG49" s="182">
        <f t="shared" si="9"/>
        <v>1</v>
      </c>
      <c r="BH49" s="182">
        <f t="shared" si="9"/>
        <v>1</v>
      </c>
      <c r="BI49" s="182">
        <f t="shared" si="9"/>
        <v>1</v>
      </c>
      <c r="BJ49" s="182">
        <f t="shared" si="9"/>
        <v>0</v>
      </c>
      <c r="BK49" s="182">
        <f t="shared" si="9"/>
        <v>0</v>
      </c>
      <c r="BL49" s="182">
        <f t="shared" si="9"/>
        <v>0</v>
      </c>
      <c r="BM49" s="182">
        <f t="shared" si="9"/>
        <v>0</v>
      </c>
      <c r="BN49" s="182">
        <f t="shared" si="9"/>
        <v>0</v>
      </c>
      <c r="BO49" s="182">
        <f t="shared" si="8"/>
        <v>0</v>
      </c>
      <c r="BP49" s="182">
        <f t="shared" si="8"/>
        <v>0</v>
      </c>
      <c r="BQ49" s="182">
        <f t="shared" si="8"/>
        <v>0</v>
      </c>
      <c r="BR49" s="182">
        <f t="shared" si="8"/>
        <v>0</v>
      </c>
      <c r="BS49" s="182">
        <f t="shared" si="8"/>
        <v>0</v>
      </c>
      <c r="BT49" s="182">
        <f t="shared" si="8"/>
        <v>0</v>
      </c>
      <c r="BU49" s="182">
        <f t="shared" si="8"/>
        <v>0</v>
      </c>
      <c r="BV49" s="182">
        <f t="shared" si="8"/>
        <v>0</v>
      </c>
      <c r="BW49" s="182">
        <f t="shared" si="8"/>
        <v>0</v>
      </c>
      <c r="BX49" s="182">
        <f t="shared" si="8"/>
        <v>0</v>
      </c>
      <c r="BY49" s="182">
        <f t="shared" si="8"/>
        <v>0</v>
      </c>
      <c r="BZ49" s="182">
        <f t="shared" si="8"/>
        <v>0</v>
      </c>
      <c r="CA49" s="182">
        <f t="shared" si="8"/>
        <v>0</v>
      </c>
      <c r="CB49" s="182">
        <f t="shared" si="8"/>
        <v>0</v>
      </c>
      <c r="CC49" s="182">
        <f t="shared" si="8"/>
        <v>0</v>
      </c>
      <c r="CD49" s="182">
        <f t="shared" si="8"/>
        <v>0</v>
      </c>
      <c r="CE49" s="182">
        <f t="shared" si="8"/>
        <v>0</v>
      </c>
      <c r="CF49" s="182">
        <f t="shared" si="8"/>
        <v>0</v>
      </c>
      <c r="CG49" s="182">
        <f t="shared" si="8"/>
        <v>0</v>
      </c>
      <c r="CH49" s="182" t="s">
        <v>156</v>
      </c>
    </row>
    <row r="50" spans="1:86">
      <c r="A50" s="182">
        <v>2033</v>
      </c>
      <c r="B50" s="182">
        <f t="shared" si="6"/>
        <v>0</v>
      </c>
      <c r="C50" s="182">
        <f t="shared" si="9"/>
        <v>0</v>
      </c>
      <c r="D50" s="182">
        <f t="shared" si="9"/>
        <v>0</v>
      </c>
      <c r="E50" s="182">
        <f t="shared" si="9"/>
        <v>0</v>
      </c>
      <c r="F50" s="182">
        <f t="shared" si="9"/>
        <v>0</v>
      </c>
      <c r="G50" s="182">
        <f t="shared" si="9"/>
        <v>0</v>
      </c>
      <c r="H50" s="182">
        <f t="shared" si="9"/>
        <v>0</v>
      </c>
      <c r="I50" s="182">
        <f t="shared" si="9"/>
        <v>0</v>
      </c>
      <c r="J50" s="182">
        <f t="shared" si="9"/>
        <v>0</v>
      </c>
      <c r="K50" s="182">
        <f t="shared" si="9"/>
        <v>0</v>
      </c>
      <c r="L50" s="182">
        <f t="shared" si="9"/>
        <v>0</v>
      </c>
      <c r="M50" s="182">
        <f t="shared" si="9"/>
        <v>0</v>
      </c>
      <c r="N50" s="182">
        <f t="shared" si="9"/>
        <v>0</v>
      </c>
      <c r="O50" s="182">
        <f t="shared" si="9"/>
        <v>0</v>
      </c>
      <c r="P50" s="182">
        <f t="shared" si="9"/>
        <v>0</v>
      </c>
      <c r="Q50" s="182">
        <f t="shared" si="9"/>
        <v>0</v>
      </c>
      <c r="R50" s="182">
        <f t="shared" si="9"/>
        <v>1</v>
      </c>
      <c r="S50" s="182">
        <f t="shared" si="9"/>
        <v>1</v>
      </c>
      <c r="T50" s="182">
        <f t="shared" si="9"/>
        <v>1</v>
      </c>
      <c r="U50" s="182">
        <f t="shared" si="9"/>
        <v>1</v>
      </c>
      <c r="V50" s="182">
        <f t="shared" si="9"/>
        <v>1</v>
      </c>
      <c r="W50" s="182">
        <f t="shared" si="9"/>
        <v>1</v>
      </c>
      <c r="X50" s="182">
        <f t="shared" si="9"/>
        <v>1</v>
      </c>
      <c r="Y50" s="182">
        <f t="shared" si="9"/>
        <v>1</v>
      </c>
      <c r="Z50" s="182">
        <f t="shared" si="9"/>
        <v>1</v>
      </c>
      <c r="AA50" s="182">
        <f t="shared" si="9"/>
        <v>1</v>
      </c>
      <c r="AB50" s="182">
        <f t="shared" si="9"/>
        <v>1</v>
      </c>
      <c r="AC50" s="182">
        <f t="shared" si="9"/>
        <v>1</v>
      </c>
      <c r="AD50" s="182">
        <f t="shared" si="9"/>
        <v>1</v>
      </c>
      <c r="AE50" s="182">
        <f t="shared" si="9"/>
        <v>1</v>
      </c>
      <c r="AF50" s="182">
        <f t="shared" si="9"/>
        <v>1</v>
      </c>
      <c r="AG50" s="182">
        <f t="shared" si="9"/>
        <v>1</v>
      </c>
      <c r="AH50" s="182">
        <f t="shared" si="9"/>
        <v>1</v>
      </c>
      <c r="AI50" s="182">
        <f t="shared" si="9"/>
        <v>1</v>
      </c>
      <c r="AJ50" s="182">
        <f t="shared" si="9"/>
        <v>1</v>
      </c>
      <c r="AK50" s="182">
        <f t="shared" si="9"/>
        <v>1</v>
      </c>
      <c r="AL50" s="182">
        <f t="shared" si="9"/>
        <v>1</v>
      </c>
      <c r="AM50" s="182">
        <f t="shared" si="9"/>
        <v>1</v>
      </c>
      <c r="AN50" s="182">
        <f t="shared" si="9"/>
        <v>1</v>
      </c>
      <c r="AO50" s="182">
        <f t="shared" si="9"/>
        <v>1</v>
      </c>
      <c r="AP50" s="182">
        <f t="shared" si="9"/>
        <v>1</v>
      </c>
      <c r="AQ50" s="182">
        <f t="shared" si="9"/>
        <v>1</v>
      </c>
      <c r="AR50" s="182">
        <f t="shared" si="9"/>
        <v>1</v>
      </c>
      <c r="AS50" s="182">
        <f t="shared" si="9"/>
        <v>1</v>
      </c>
      <c r="AT50" s="182">
        <f t="shared" si="9"/>
        <v>1</v>
      </c>
      <c r="AU50" s="182">
        <f t="shared" si="9"/>
        <v>1</v>
      </c>
      <c r="AV50" s="182">
        <f t="shared" si="9"/>
        <v>1</v>
      </c>
      <c r="AW50" s="182">
        <f t="shared" si="9"/>
        <v>1</v>
      </c>
      <c r="AX50" s="182">
        <f t="shared" si="9"/>
        <v>1</v>
      </c>
      <c r="AY50" s="182">
        <f t="shared" si="9"/>
        <v>1</v>
      </c>
      <c r="AZ50" s="182">
        <f t="shared" si="9"/>
        <v>1</v>
      </c>
      <c r="BA50" s="182">
        <f t="shared" si="9"/>
        <v>1</v>
      </c>
      <c r="BB50" s="182">
        <f t="shared" si="9"/>
        <v>1</v>
      </c>
      <c r="BC50" s="182">
        <f t="shared" si="9"/>
        <v>1</v>
      </c>
      <c r="BD50" s="182">
        <f t="shared" si="9"/>
        <v>1</v>
      </c>
      <c r="BE50" s="182">
        <f t="shared" si="9"/>
        <v>1</v>
      </c>
      <c r="BF50" s="182">
        <f t="shared" si="9"/>
        <v>1</v>
      </c>
      <c r="BG50" s="182">
        <f t="shared" si="9"/>
        <v>1</v>
      </c>
      <c r="BH50" s="182">
        <f t="shared" si="9"/>
        <v>1</v>
      </c>
      <c r="BI50" s="182">
        <f t="shared" si="9"/>
        <v>1</v>
      </c>
      <c r="BJ50" s="182">
        <f t="shared" si="9"/>
        <v>1</v>
      </c>
      <c r="BK50" s="182">
        <f t="shared" si="9"/>
        <v>0</v>
      </c>
      <c r="BL50" s="182">
        <f t="shared" si="9"/>
        <v>0</v>
      </c>
      <c r="BM50" s="182">
        <f t="shared" si="9"/>
        <v>0</v>
      </c>
      <c r="BN50" s="182">
        <f t="shared" ref="BN50:CG53" si="10">IF(AND($A50+$E$13&gt;=BN$18,BN$18&gt;$A50),1,0)</f>
        <v>0</v>
      </c>
      <c r="BO50" s="182">
        <f t="shared" si="10"/>
        <v>0</v>
      </c>
      <c r="BP50" s="182">
        <f t="shared" si="10"/>
        <v>0</v>
      </c>
      <c r="BQ50" s="182">
        <f t="shared" si="10"/>
        <v>0</v>
      </c>
      <c r="BR50" s="182">
        <f t="shared" si="10"/>
        <v>0</v>
      </c>
      <c r="BS50" s="182">
        <f t="shared" si="10"/>
        <v>0</v>
      </c>
      <c r="BT50" s="182">
        <f t="shared" si="10"/>
        <v>0</v>
      </c>
      <c r="BU50" s="182">
        <f t="shared" si="10"/>
        <v>0</v>
      </c>
      <c r="BV50" s="182">
        <f t="shared" si="10"/>
        <v>0</v>
      </c>
      <c r="BW50" s="182">
        <f t="shared" si="10"/>
        <v>0</v>
      </c>
      <c r="BX50" s="182">
        <f t="shared" si="10"/>
        <v>0</v>
      </c>
      <c r="BY50" s="182">
        <f t="shared" si="10"/>
        <v>0</v>
      </c>
      <c r="BZ50" s="182">
        <f t="shared" si="10"/>
        <v>0</v>
      </c>
      <c r="CA50" s="182">
        <f t="shared" si="10"/>
        <v>0</v>
      </c>
      <c r="CB50" s="182">
        <f t="shared" si="10"/>
        <v>0</v>
      </c>
      <c r="CC50" s="182">
        <f t="shared" si="10"/>
        <v>0</v>
      </c>
      <c r="CD50" s="182">
        <f t="shared" si="10"/>
        <v>0</v>
      </c>
      <c r="CE50" s="182">
        <f t="shared" si="10"/>
        <v>0</v>
      </c>
      <c r="CF50" s="182">
        <f t="shared" si="10"/>
        <v>0</v>
      </c>
      <c r="CG50" s="182">
        <f t="shared" si="10"/>
        <v>0</v>
      </c>
      <c r="CH50" s="182" t="s">
        <v>156</v>
      </c>
    </row>
    <row r="51" spans="1:86">
      <c r="A51" s="182">
        <v>2034</v>
      </c>
      <c r="B51" s="182">
        <f t="shared" si="6"/>
        <v>0</v>
      </c>
      <c r="C51" s="182">
        <f t="shared" ref="C51:BN54" si="11">IF(AND($A51+$E$13&gt;=C$18,C$18&gt;$A51),1,0)</f>
        <v>0</v>
      </c>
      <c r="D51" s="182">
        <f t="shared" si="11"/>
        <v>0</v>
      </c>
      <c r="E51" s="182">
        <f t="shared" si="11"/>
        <v>0</v>
      </c>
      <c r="F51" s="182">
        <f t="shared" si="11"/>
        <v>0</v>
      </c>
      <c r="G51" s="182">
        <f t="shared" si="11"/>
        <v>0</v>
      </c>
      <c r="H51" s="182">
        <f t="shared" si="11"/>
        <v>0</v>
      </c>
      <c r="I51" s="182">
        <f t="shared" si="11"/>
        <v>0</v>
      </c>
      <c r="J51" s="182">
        <f t="shared" si="11"/>
        <v>0</v>
      </c>
      <c r="K51" s="182">
        <f t="shared" si="11"/>
        <v>0</v>
      </c>
      <c r="L51" s="182">
        <f t="shared" si="11"/>
        <v>0</v>
      </c>
      <c r="M51" s="182">
        <f t="shared" si="11"/>
        <v>0</v>
      </c>
      <c r="N51" s="182">
        <f t="shared" si="11"/>
        <v>0</v>
      </c>
      <c r="O51" s="182">
        <f t="shared" si="11"/>
        <v>0</v>
      </c>
      <c r="P51" s="182">
        <f t="shared" si="11"/>
        <v>0</v>
      </c>
      <c r="Q51" s="182">
        <f t="shared" si="11"/>
        <v>0</v>
      </c>
      <c r="R51" s="182">
        <f t="shared" si="11"/>
        <v>0</v>
      </c>
      <c r="S51" s="182">
        <f t="shared" si="11"/>
        <v>1</v>
      </c>
      <c r="T51" s="182">
        <f t="shared" si="11"/>
        <v>1</v>
      </c>
      <c r="U51" s="182">
        <f t="shared" si="11"/>
        <v>1</v>
      </c>
      <c r="V51" s="182">
        <f t="shared" si="11"/>
        <v>1</v>
      </c>
      <c r="W51" s="182">
        <f t="shared" si="11"/>
        <v>1</v>
      </c>
      <c r="X51" s="182">
        <f t="shared" si="11"/>
        <v>1</v>
      </c>
      <c r="Y51" s="182">
        <f t="shared" si="11"/>
        <v>1</v>
      </c>
      <c r="Z51" s="182">
        <f t="shared" si="11"/>
        <v>1</v>
      </c>
      <c r="AA51" s="182">
        <f t="shared" si="11"/>
        <v>1</v>
      </c>
      <c r="AB51" s="182">
        <f t="shared" si="11"/>
        <v>1</v>
      </c>
      <c r="AC51" s="182">
        <f t="shared" si="11"/>
        <v>1</v>
      </c>
      <c r="AD51" s="182">
        <f t="shared" si="11"/>
        <v>1</v>
      </c>
      <c r="AE51" s="182">
        <f t="shared" si="11"/>
        <v>1</v>
      </c>
      <c r="AF51" s="182">
        <f t="shared" si="11"/>
        <v>1</v>
      </c>
      <c r="AG51" s="182">
        <f t="shared" si="11"/>
        <v>1</v>
      </c>
      <c r="AH51" s="182">
        <f t="shared" si="11"/>
        <v>1</v>
      </c>
      <c r="AI51" s="182">
        <f t="shared" si="11"/>
        <v>1</v>
      </c>
      <c r="AJ51" s="182">
        <f t="shared" si="11"/>
        <v>1</v>
      </c>
      <c r="AK51" s="182">
        <f t="shared" si="11"/>
        <v>1</v>
      </c>
      <c r="AL51" s="182">
        <f t="shared" si="11"/>
        <v>1</v>
      </c>
      <c r="AM51" s="182">
        <f t="shared" si="11"/>
        <v>1</v>
      </c>
      <c r="AN51" s="182">
        <f t="shared" si="11"/>
        <v>1</v>
      </c>
      <c r="AO51" s="182">
        <f t="shared" si="11"/>
        <v>1</v>
      </c>
      <c r="AP51" s="182">
        <f t="shared" si="11"/>
        <v>1</v>
      </c>
      <c r="AQ51" s="182">
        <f t="shared" si="11"/>
        <v>1</v>
      </c>
      <c r="AR51" s="182">
        <f t="shared" si="11"/>
        <v>1</v>
      </c>
      <c r="AS51" s="182">
        <f t="shared" si="11"/>
        <v>1</v>
      </c>
      <c r="AT51" s="182">
        <f t="shared" si="11"/>
        <v>1</v>
      </c>
      <c r="AU51" s="182">
        <f t="shared" si="11"/>
        <v>1</v>
      </c>
      <c r="AV51" s="182">
        <f t="shared" si="11"/>
        <v>1</v>
      </c>
      <c r="AW51" s="182">
        <f t="shared" si="11"/>
        <v>1</v>
      </c>
      <c r="AX51" s="182">
        <f t="shared" si="11"/>
        <v>1</v>
      </c>
      <c r="AY51" s="182">
        <f t="shared" si="11"/>
        <v>1</v>
      </c>
      <c r="AZ51" s="182">
        <f t="shared" si="11"/>
        <v>1</v>
      </c>
      <c r="BA51" s="182">
        <f t="shared" si="11"/>
        <v>1</v>
      </c>
      <c r="BB51" s="182">
        <f t="shared" si="11"/>
        <v>1</v>
      </c>
      <c r="BC51" s="182">
        <f t="shared" si="11"/>
        <v>1</v>
      </c>
      <c r="BD51" s="182">
        <f t="shared" si="11"/>
        <v>1</v>
      </c>
      <c r="BE51" s="182">
        <f t="shared" si="11"/>
        <v>1</v>
      </c>
      <c r="BF51" s="182">
        <f t="shared" si="11"/>
        <v>1</v>
      </c>
      <c r="BG51" s="182">
        <f t="shared" si="11"/>
        <v>1</v>
      </c>
      <c r="BH51" s="182">
        <f t="shared" si="11"/>
        <v>1</v>
      </c>
      <c r="BI51" s="182">
        <f t="shared" si="11"/>
        <v>1</v>
      </c>
      <c r="BJ51" s="182">
        <f t="shared" si="11"/>
        <v>1</v>
      </c>
      <c r="BK51" s="182">
        <f t="shared" si="11"/>
        <v>1</v>
      </c>
      <c r="BL51" s="182">
        <f t="shared" si="11"/>
        <v>0</v>
      </c>
      <c r="BM51" s="182">
        <f t="shared" si="11"/>
        <v>0</v>
      </c>
      <c r="BN51" s="182">
        <f t="shared" si="11"/>
        <v>0</v>
      </c>
      <c r="BO51" s="182">
        <f t="shared" si="10"/>
        <v>0</v>
      </c>
      <c r="BP51" s="182">
        <f t="shared" si="10"/>
        <v>0</v>
      </c>
      <c r="BQ51" s="182">
        <f t="shared" si="10"/>
        <v>0</v>
      </c>
      <c r="BR51" s="182">
        <f t="shared" si="10"/>
        <v>0</v>
      </c>
      <c r="BS51" s="182">
        <f t="shared" si="10"/>
        <v>0</v>
      </c>
      <c r="BT51" s="182">
        <f t="shared" si="10"/>
        <v>0</v>
      </c>
      <c r="BU51" s="182">
        <f t="shared" si="10"/>
        <v>0</v>
      </c>
      <c r="BV51" s="182">
        <f t="shared" si="10"/>
        <v>0</v>
      </c>
      <c r="BW51" s="182">
        <f t="shared" si="10"/>
        <v>0</v>
      </c>
      <c r="BX51" s="182">
        <f t="shared" si="10"/>
        <v>0</v>
      </c>
      <c r="BY51" s="182">
        <f t="shared" si="10"/>
        <v>0</v>
      </c>
      <c r="BZ51" s="182">
        <f t="shared" si="10"/>
        <v>0</v>
      </c>
      <c r="CA51" s="182">
        <f t="shared" si="10"/>
        <v>0</v>
      </c>
      <c r="CB51" s="182">
        <f t="shared" si="10"/>
        <v>0</v>
      </c>
      <c r="CC51" s="182">
        <f t="shared" si="10"/>
        <v>0</v>
      </c>
      <c r="CD51" s="182">
        <f t="shared" si="10"/>
        <v>0</v>
      </c>
      <c r="CE51" s="182">
        <f t="shared" si="10"/>
        <v>0</v>
      </c>
      <c r="CF51" s="182">
        <f t="shared" si="10"/>
        <v>0</v>
      </c>
      <c r="CG51" s="182">
        <f t="shared" si="10"/>
        <v>0</v>
      </c>
      <c r="CH51" s="182" t="s">
        <v>156</v>
      </c>
    </row>
    <row r="52" spans="1:86">
      <c r="A52" s="182">
        <v>2035</v>
      </c>
      <c r="B52" s="182">
        <f t="shared" si="6"/>
        <v>0</v>
      </c>
      <c r="C52" s="182">
        <f t="shared" si="11"/>
        <v>0</v>
      </c>
      <c r="D52" s="182">
        <f t="shared" si="11"/>
        <v>0</v>
      </c>
      <c r="E52" s="182">
        <f t="shared" si="11"/>
        <v>0</v>
      </c>
      <c r="F52" s="182">
        <f t="shared" si="11"/>
        <v>0</v>
      </c>
      <c r="G52" s="182">
        <f t="shared" si="11"/>
        <v>0</v>
      </c>
      <c r="H52" s="182">
        <f t="shared" si="11"/>
        <v>0</v>
      </c>
      <c r="I52" s="182">
        <f t="shared" si="11"/>
        <v>0</v>
      </c>
      <c r="J52" s="182">
        <f t="shared" si="11"/>
        <v>0</v>
      </c>
      <c r="K52" s="182">
        <f t="shared" si="11"/>
        <v>0</v>
      </c>
      <c r="L52" s="182">
        <f t="shared" si="11"/>
        <v>0</v>
      </c>
      <c r="M52" s="182">
        <f t="shared" si="11"/>
        <v>0</v>
      </c>
      <c r="N52" s="182">
        <f t="shared" si="11"/>
        <v>0</v>
      </c>
      <c r="O52" s="182">
        <f t="shared" si="11"/>
        <v>0</v>
      </c>
      <c r="P52" s="182">
        <f t="shared" si="11"/>
        <v>0</v>
      </c>
      <c r="Q52" s="182">
        <f t="shared" si="11"/>
        <v>0</v>
      </c>
      <c r="R52" s="182">
        <f t="shared" si="11"/>
        <v>0</v>
      </c>
      <c r="S52" s="182">
        <f t="shared" si="11"/>
        <v>0</v>
      </c>
      <c r="T52" s="182">
        <f t="shared" si="11"/>
        <v>1</v>
      </c>
      <c r="U52" s="182">
        <f t="shared" si="11"/>
        <v>1</v>
      </c>
      <c r="V52" s="182">
        <f t="shared" si="11"/>
        <v>1</v>
      </c>
      <c r="W52" s="182">
        <f t="shared" si="11"/>
        <v>1</v>
      </c>
      <c r="X52" s="182">
        <f t="shared" si="11"/>
        <v>1</v>
      </c>
      <c r="Y52" s="182">
        <f t="shared" si="11"/>
        <v>1</v>
      </c>
      <c r="Z52" s="182">
        <f t="shared" si="11"/>
        <v>1</v>
      </c>
      <c r="AA52" s="182">
        <f t="shared" si="11"/>
        <v>1</v>
      </c>
      <c r="AB52" s="182">
        <f t="shared" si="11"/>
        <v>1</v>
      </c>
      <c r="AC52" s="182">
        <f t="shared" si="11"/>
        <v>1</v>
      </c>
      <c r="AD52" s="182">
        <f t="shared" si="11"/>
        <v>1</v>
      </c>
      <c r="AE52" s="182">
        <f t="shared" si="11"/>
        <v>1</v>
      </c>
      <c r="AF52" s="182">
        <f t="shared" si="11"/>
        <v>1</v>
      </c>
      <c r="AG52" s="182">
        <f t="shared" si="11"/>
        <v>1</v>
      </c>
      <c r="AH52" s="182">
        <f t="shared" si="11"/>
        <v>1</v>
      </c>
      <c r="AI52" s="182">
        <f t="shared" si="11"/>
        <v>1</v>
      </c>
      <c r="AJ52" s="182">
        <f t="shared" si="11"/>
        <v>1</v>
      </c>
      <c r="AK52" s="182">
        <f t="shared" si="11"/>
        <v>1</v>
      </c>
      <c r="AL52" s="182">
        <f t="shared" si="11"/>
        <v>1</v>
      </c>
      <c r="AM52" s="182">
        <f t="shared" si="11"/>
        <v>1</v>
      </c>
      <c r="AN52" s="182">
        <f t="shared" si="11"/>
        <v>1</v>
      </c>
      <c r="AO52" s="182">
        <f t="shared" si="11"/>
        <v>1</v>
      </c>
      <c r="AP52" s="182">
        <f t="shared" si="11"/>
        <v>1</v>
      </c>
      <c r="AQ52" s="182">
        <f t="shared" si="11"/>
        <v>1</v>
      </c>
      <c r="AR52" s="182">
        <f t="shared" si="11"/>
        <v>1</v>
      </c>
      <c r="AS52" s="182">
        <f t="shared" si="11"/>
        <v>1</v>
      </c>
      <c r="AT52" s="182">
        <f t="shared" si="11"/>
        <v>1</v>
      </c>
      <c r="AU52" s="182">
        <f t="shared" si="11"/>
        <v>1</v>
      </c>
      <c r="AV52" s="182">
        <f t="shared" si="11"/>
        <v>1</v>
      </c>
      <c r="AW52" s="182">
        <f t="shared" si="11"/>
        <v>1</v>
      </c>
      <c r="AX52" s="182">
        <f t="shared" si="11"/>
        <v>1</v>
      </c>
      <c r="AY52" s="182">
        <f t="shared" si="11"/>
        <v>1</v>
      </c>
      <c r="AZ52" s="182">
        <f t="shared" si="11"/>
        <v>1</v>
      </c>
      <c r="BA52" s="182">
        <f t="shared" si="11"/>
        <v>1</v>
      </c>
      <c r="BB52" s="182">
        <f t="shared" si="11"/>
        <v>1</v>
      </c>
      <c r="BC52" s="182">
        <f t="shared" si="11"/>
        <v>1</v>
      </c>
      <c r="BD52" s="182">
        <f t="shared" si="11"/>
        <v>1</v>
      </c>
      <c r="BE52" s="182">
        <f t="shared" si="11"/>
        <v>1</v>
      </c>
      <c r="BF52" s="182">
        <f t="shared" si="11"/>
        <v>1</v>
      </c>
      <c r="BG52" s="182">
        <f t="shared" si="11"/>
        <v>1</v>
      </c>
      <c r="BH52" s="182">
        <f t="shared" si="11"/>
        <v>1</v>
      </c>
      <c r="BI52" s="182">
        <f t="shared" si="11"/>
        <v>1</v>
      </c>
      <c r="BJ52" s="182">
        <f t="shared" si="11"/>
        <v>1</v>
      </c>
      <c r="BK52" s="182">
        <f t="shared" si="11"/>
        <v>1</v>
      </c>
      <c r="BL52" s="182">
        <f t="shared" si="11"/>
        <v>1</v>
      </c>
      <c r="BM52" s="182">
        <f t="shared" si="11"/>
        <v>0</v>
      </c>
      <c r="BN52" s="182">
        <f t="shared" si="11"/>
        <v>0</v>
      </c>
      <c r="BO52" s="182">
        <f t="shared" si="10"/>
        <v>0</v>
      </c>
      <c r="BP52" s="182">
        <f t="shared" si="10"/>
        <v>0</v>
      </c>
      <c r="BQ52" s="182">
        <f t="shared" si="10"/>
        <v>0</v>
      </c>
      <c r="BR52" s="182">
        <f t="shared" si="10"/>
        <v>0</v>
      </c>
      <c r="BS52" s="182">
        <f t="shared" si="10"/>
        <v>0</v>
      </c>
      <c r="BT52" s="182">
        <f t="shared" si="10"/>
        <v>0</v>
      </c>
      <c r="BU52" s="182">
        <f t="shared" si="10"/>
        <v>0</v>
      </c>
      <c r="BV52" s="182">
        <f t="shared" si="10"/>
        <v>0</v>
      </c>
      <c r="BW52" s="182">
        <f t="shared" si="10"/>
        <v>0</v>
      </c>
      <c r="BX52" s="182">
        <f t="shared" si="10"/>
        <v>0</v>
      </c>
      <c r="BY52" s="182">
        <f t="shared" si="10"/>
        <v>0</v>
      </c>
      <c r="BZ52" s="182">
        <f t="shared" si="10"/>
        <v>0</v>
      </c>
      <c r="CA52" s="182">
        <f t="shared" si="10"/>
        <v>0</v>
      </c>
      <c r="CB52" s="182">
        <f t="shared" si="10"/>
        <v>0</v>
      </c>
      <c r="CC52" s="182">
        <f t="shared" si="10"/>
        <v>0</v>
      </c>
      <c r="CD52" s="182">
        <f t="shared" si="10"/>
        <v>0</v>
      </c>
      <c r="CE52" s="182">
        <f t="shared" si="10"/>
        <v>0</v>
      </c>
      <c r="CF52" s="182">
        <f t="shared" si="10"/>
        <v>0</v>
      </c>
      <c r="CG52" s="182">
        <f t="shared" si="10"/>
        <v>0</v>
      </c>
      <c r="CH52" s="182" t="s">
        <v>156</v>
      </c>
    </row>
    <row r="53" spans="1:86">
      <c r="A53" s="182">
        <v>2036</v>
      </c>
      <c r="B53" s="182">
        <f t="shared" si="6"/>
        <v>0</v>
      </c>
      <c r="C53" s="182">
        <f t="shared" si="11"/>
        <v>0</v>
      </c>
      <c r="D53" s="182">
        <f t="shared" si="11"/>
        <v>0</v>
      </c>
      <c r="E53" s="182">
        <f t="shared" si="11"/>
        <v>0</v>
      </c>
      <c r="F53" s="182">
        <f t="shared" si="11"/>
        <v>0</v>
      </c>
      <c r="G53" s="182">
        <f t="shared" si="11"/>
        <v>0</v>
      </c>
      <c r="H53" s="182">
        <f t="shared" si="11"/>
        <v>0</v>
      </c>
      <c r="I53" s="182">
        <f t="shared" si="11"/>
        <v>0</v>
      </c>
      <c r="J53" s="182">
        <f t="shared" si="11"/>
        <v>0</v>
      </c>
      <c r="K53" s="182">
        <f t="shared" si="11"/>
        <v>0</v>
      </c>
      <c r="L53" s="182">
        <f t="shared" si="11"/>
        <v>0</v>
      </c>
      <c r="M53" s="182">
        <f t="shared" si="11"/>
        <v>0</v>
      </c>
      <c r="N53" s="182">
        <f t="shared" si="11"/>
        <v>0</v>
      </c>
      <c r="O53" s="182">
        <f t="shared" si="11"/>
        <v>0</v>
      </c>
      <c r="P53" s="182">
        <f t="shared" si="11"/>
        <v>0</v>
      </c>
      <c r="Q53" s="182">
        <f t="shared" si="11"/>
        <v>0</v>
      </c>
      <c r="R53" s="182">
        <f t="shared" si="11"/>
        <v>0</v>
      </c>
      <c r="S53" s="182">
        <f t="shared" si="11"/>
        <v>0</v>
      </c>
      <c r="T53" s="182">
        <f t="shared" si="11"/>
        <v>0</v>
      </c>
      <c r="U53" s="182">
        <f t="shared" si="11"/>
        <v>1</v>
      </c>
      <c r="V53" s="182">
        <f t="shared" si="11"/>
        <v>1</v>
      </c>
      <c r="W53" s="182">
        <f t="shared" si="11"/>
        <v>1</v>
      </c>
      <c r="X53" s="182">
        <f t="shared" si="11"/>
        <v>1</v>
      </c>
      <c r="Y53" s="182">
        <f t="shared" si="11"/>
        <v>1</v>
      </c>
      <c r="Z53" s="182">
        <f t="shared" si="11"/>
        <v>1</v>
      </c>
      <c r="AA53" s="182">
        <f t="shared" si="11"/>
        <v>1</v>
      </c>
      <c r="AB53" s="182">
        <f t="shared" si="11"/>
        <v>1</v>
      </c>
      <c r="AC53" s="182">
        <f t="shared" si="11"/>
        <v>1</v>
      </c>
      <c r="AD53" s="182">
        <f t="shared" si="11"/>
        <v>1</v>
      </c>
      <c r="AE53" s="182">
        <f t="shared" si="11"/>
        <v>1</v>
      </c>
      <c r="AF53" s="182">
        <f t="shared" si="11"/>
        <v>1</v>
      </c>
      <c r="AG53" s="182">
        <f t="shared" si="11"/>
        <v>1</v>
      </c>
      <c r="AH53" s="182">
        <f t="shared" si="11"/>
        <v>1</v>
      </c>
      <c r="AI53" s="182">
        <f t="shared" si="11"/>
        <v>1</v>
      </c>
      <c r="AJ53" s="182">
        <f t="shared" si="11"/>
        <v>1</v>
      </c>
      <c r="AK53" s="182">
        <f t="shared" si="11"/>
        <v>1</v>
      </c>
      <c r="AL53" s="182">
        <f t="shared" si="11"/>
        <v>1</v>
      </c>
      <c r="AM53" s="182">
        <f t="shared" si="11"/>
        <v>1</v>
      </c>
      <c r="AN53" s="182">
        <f t="shared" si="11"/>
        <v>1</v>
      </c>
      <c r="AO53" s="182">
        <f t="shared" si="11"/>
        <v>1</v>
      </c>
      <c r="AP53" s="182">
        <f t="shared" si="11"/>
        <v>1</v>
      </c>
      <c r="AQ53" s="182">
        <f t="shared" si="11"/>
        <v>1</v>
      </c>
      <c r="AR53" s="182">
        <f t="shared" si="11"/>
        <v>1</v>
      </c>
      <c r="AS53" s="182">
        <f t="shared" si="11"/>
        <v>1</v>
      </c>
      <c r="AT53" s="182">
        <f t="shared" si="11"/>
        <v>1</v>
      </c>
      <c r="AU53" s="182">
        <f t="shared" si="11"/>
        <v>1</v>
      </c>
      <c r="AV53" s="182">
        <f t="shared" si="11"/>
        <v>1</v>
      </c>
      <c r="AW53" s="182">
        <f t="shared" si="11"/>
        <v>1</v>
      </c>
      <c r="AX53" s="182">
        <f t="shared" si="11"/>
        <v>1</v>
      </c>
      <c r="AY53" s="182">
        <f t="shared" si="11"/>
        <v>1</v>
      </c>
      <c r="AZ53" s="182">
        <f t="shared" si="11"/>
        <v>1</v>
      </c>
      <c r="BA53" s="182">
        <f t="shared" si="11"/>
        <v>1</v>
      </c>
      <c r="BB53" s="182">
        <f t="shared" si="11"/>
        <v>1</v>
      </c>
      <c r="BC53" s="182">
        <f t="shared" si="11"/>
        <v>1</v>
      </c>
      <c r="BD53" s="182">
        <f t="shared" si="11"/>
        <v>1</v>
      </c>
      <c r="BE53" s="182">
        <f t="shared" si="11"/>
        <v>1</v>
      </c>
      <c r="BF53" s="182">
        <f t="shared" si="11"/>
        <v>1</v>
      </c>
      <c r="BG53" s="182">
        <f t="shared" si="11"/>
        <v>1</v>
      </c>
      <c r="BH53" s="182">
        <f t="shared" si="11"/>
        <v>1</v>
      </c>
      <c r="BI53" s="182">
        <f t="shared" si="11"/>
        <v>1</v>
      </c>
      <c r="BJ53" s="182">
        <f t="shared" si="11"/>
        <v>1</v>
      </c>
      <c r="BK53" s="182">
        <f t="shared" si="11"/>
        <v>1</v>
      </c>
      <c r="BL53" s="182">
        <f t="shared" si="11"/>
        <v>1</v>
      </c>
      <c r="BM53" s="182">
        <f t="shared" si="11"/>
        <v>1</v>
      </c>
      <c r="BN53" s="182">
        <f t="shared" si="11"/>
        <v>0</v>
      </c>
      <c r="BO53" s="182">
        <f t="shared" si="10"/>
        <v>0</v>
      </c>
      <c r="BP53" s="182">
        <f t="shared" si="10"/>
        <v>0</v>
      </c>
      <c r="BQ53" s="182">
        <f t="shared" si="10"/>
        <v>0</v>
      </c>
      <c r="BR53" s="182">
        <f t="shared" si="10"/>
        <v>0</v>
      </c>
      <c r="BS53" s="182">
        <f t="shared" si="10"/>
        <v>0</v>
      </c>
      <c r="BT53" s="182">
        <f t="shared" si="10"/>
        <v>0</v>
      </c>
      <c r="BU53" s="182">
        <f t="shared" si="10"/>
        <v>0</v>
      </c>
      <c r="BV53" s="182">
        <f t="shared" si="10"/>
        <v>0</v>
      </c>
      <c r="BW53" s="182">
        <f t="shared" si="10"/>
        <v>0</v>
      </c>
      <c r="BX53" s="182">
        <f t="shared" si="10"/>
        <v>0</v>
      </c>
      <c r="BY53" s="182">
        <f t="shared" si="10"/>
        <v>0</v>
      </c>
      <c r="BZ53" s="182">
        <f t="shared" si="10"/>
        <v>0</v>
      </c>
      <c r="CA53" s="182">
        <f t="shared" si="10"/>
        <v>0</v>
      </c>
      <c r="CB53" s="182">
        <f t="shared" si="10"/>
        <v>0</v>
      </c>
      <c r="CC53" s="182">
        <f t="shared" si="10"/>
        <v>0</v>
      </c>
      <c r="CD53" s="182">
        <f t="shared" si="10"/>
        <v>0</v>
      </c>
      <c r="CE53" s="182">
        <f t="shared" si="10"/>
        <v>0</v>
      </c>
      <c r="CF53" s="182">
        <f t="shared" si="10"/>
        <v>0</v>
      </c>
      <c r="CG53" s="182">
        <f t="shared" si="10"/>
        <v>0</v>
      </c>
      <c r="CH53" s="182" t="s">
        <v>156</v>
      </c>
    </row>
    <row r="54" spans="1:86">
      <c r="A54" s="182">
        <v>2037</v>
      </c>
      <c r="B54" s="182">
        <f t="shared" si="6"/>
        <v>0</v>
      </c>
      <c r="C54" s="182">
        <f t="shared" si="11"/>
        <v>0</v>
      </c>
      <c r="D54" s="182">
        <f t="shared" si="11"/>
        <v>0</v>
      </c>
      <c r="E54" s="182">
        <f t="shared" si="11"/>
        <v>0</v>
      </c>
      <c r="F54" s="182">
        <f t="shared" si="11"/>
        <v>0</v>
      </c>
      <c r="G54" s="182">
        <f t="shared" si="11"/>
        <v>0</v>
      </c>
      <c r="H54" s="182">
        <f t="shared" si="11"/>
        <v>0</v>
      </c>
      <c r="I54" s="182">
        <f t="shared" si="11"/>
        <v>0</v>
      </c>
      <c r="J54" s="182">
        <f t="shared" si="11"/>
        <v>0</v>
      </c>
      <c r="K54" s="182">
        <f t="shared" si="11"/>
        <v>0</v>
      </c>
      <c r="L54" s="182">
        <f t="shared" si="11"/>
        <v>0</v>
      </c>
      <c r="M54" s="182">
        <f t="shared" si="11"/>
        <v>0</v>
      </c>
      <c r="N54" s="182">
        <f t="shared" si="11"/>
        <v>0</v>
      </c>
      <c r="O54" s="182">
        <f t="shared" si="11"/>
        <v>0</v>
      </c>
      <c r="P54" s="182">
        <f t="shared" si="11"/>
        <v>0</v>
      </c>
      <c r="Q54" s="182">
        <f t="shared" si="11"/>
        <v>0</v>
      </c>
      <c r="R54" s="182">
        <f t="shared" si="11"/>
        <v>0</v>
      </c>
      <c r="S54" s="182">
        <f t="shared" si="11"/>
        <v>0</v>
      </c>
      <c r="T54" s="182">
        <f t="shared" si="11"/>
        <v>0</v>
      </c>
      <c r="U54" s="182">
        <f t="shared" si="11"/>
        <v>0</v>
      </c>
      <c r="V54" s="182">
        <f t="shared" si="11"/>
        <v>1</v>
      </c>
      <c r="W54" s="182">
        <f t="shared" si="11"/>
        <v>1</v>
      </c>
      <c r="X54" s="182">
        <f t="shared" si="11"/>
        <v>1</v>
      </c>
      <c r="Y54" s="182">
        <f t="shared" si="11"/>
        <v>1</v>
      </c>
      <c r="Z54" s="182">
        <f t="shared" si="11"/>
        <v>1</v>
      </c>
      <c r="AA54" s="182">
        <f t="shared" si="11"/>
        <v>1</v>
      </c>
      <c r="AB54" s="182">
        <f t="shared" si="11"/>
        <v>1</v>
      </c>
      <c r="AC54" s="182">
        <f t="shared" si="11"/>
        <v>1</v>
      </c>
      <c r="AD54" s="182">
        <f t="shared" si="11"/>
        <v>1</v>
      </c>
      <c r="AE54" s="182">
        <f t="shared" si="11"/>
        <v>1</v>
      </c>
      <c r="AF54" s="182">
        <f t="shared" si="11"/>
        <v>1</v>
      </c>
      <c r="AG54" s="182">
        <f t="shared" si="11"/>
        <v>1</v>
      </c>
      <c r="AH54" s="182">
        <f t="shared" si="11"/>
        <v>1</v>
      </c>
      <c r="AI54" s="182">
        <f t="shared" si="11"/>
        <v>1</v>
      </c>
      <c r="AJ54" s="182">
        <f t="shared" si="11"/>
        <v>1</v>
      </c>
      <c r="AK54" s="182">
        <f t="shared" si="11"/>
        <v>1</v>
      </c>
      <c r="AL54" s="182">
        <f t="shared" si="11"/>
        <v>1</v>
      </c>
      <c r="AM54" s="182">
        <f t="shared" si="11"/>
        <v>1</v>
      </c>
      <c r="AN54" s="182">
        <f t="shared" si="11"/>
        <v>1</v>
      </c>
      <c r="AO54" s="182">
        <f t="shared" si="11"/>
        <v>1</v>
      </c>
      <c r="AP54" s="182">
        <f t="shared" si="11"/>
        <v>1</v>
      </c>
      <c r="AQ54" s="182">
        <f t="shared" si="11"/>
        <v>1</v>
      </c>
      <c r="AR54" s="182">
        <f t="shared" si="11"/>
        <v>1</v>
      </c>
      <c r="AS54" s="182">
        <f t="shared" si="11"/>
        <v>1</v>
      </c>
      <c r="AT54" s="182">
        <f t="shared" si="11"/>
        <v>1</v>
      </c>
      <c r="AU54" s="182">
        <f t="shared" si="11"/>
        <v>1</v>
      </c>
      <c r="AV54" s="182">
        <f t="shared" si="11"/>
        <v>1</v>
      </c>
      <c r="AW54" s="182">
        <f t="shared" si="11"/>
        <v>1</v>
      </c>
      <c r="AX54" s="182">
        <f t="shared" si="11"/>
        <v>1</v>
      </c>
      <c r="AY54" s="182">
        <f t="shared" si="11"/>
        <v>1</v>
      </c>
      <c r="AZ54" s="182">
        <f t="shared" si="11"/>
        <v>1</v>
      </c>
      <c r="BA54" s="182">
        <f t="shared" si="11"/>
        <v>1</v>
      </c>
      <c r="BB54" s="182">
        <f t="shared" si="11"/>
        <v>1</v>
      </c>
      <c r="BC54" s="182">
        <f t="shared" si="11"/>
        <v>1</v>
      </c>
      <c r="BD54" s="182">
        <f t="shared" si="11"/>
        <v>1</v>
      </c>
      <c r="BE54" s="182">
        <f t="shared" si="11"/>
        <v>1</v>
      </c>
      <c r="BF54" s="182">
        <f t="shared" si="11"/>
        <v>1</v>
      </c>
      <c r="BG54" s="182">
        <f t="shared" si="11"/>
        <v>1</v>
      </c>
      <c r="BH54" s="182">
        <f t="shared" si="11"/>
        <v>1</v>
      </c>
      <c r="BI54" s="182">
        <f t="shared" si="11"/>
        <v>1</v>
      </c>
      <c r="BJ54" s="182">
        <f t="shared" si="11"/>
        <v>1</v>
      </c>
      <c r="BK54" s="182">
        <f t="shared" si="11"/>
        <v>1</v>
      </c>
      <c r="BL54" s="182">
        <f t="shared" si="11"/>
        <v>1</v>
      </c>
      <c r="BM54" s="182">
        <f t="shared" si="11"/>
        <v>1</v>
      </c>
      <c r="BN54" s="182">
        <f t="shared" ref="BN54:CG57" si="12">IF(AND($A54+$E$13&gt;=BN$18,BN$18&gt;$A54),1,0)</f>
        <v>1</v>
      </c>
      <c r="BO54" s="182">
        <f t="shared" si="12"/>
        <v>0</v>
      </c>
      <c r="BP54" s="182">
        <f t="shared" si="12"/>
        <v>0</v>
      </c>
      <c r="BQ54" s="182">
        <f t="shared" si="12"/>
        <v>0</v>
      </c>
      <c r="BR54" s="182">
        <f t="shared" si="12"/>
        <v>0</v>
      </c>
      <c r="BS54" s="182">
        <f t="shared" si="12"/>
        <v>0</v>
      </c>
      <c r="BT54" s="182">
        <f t="shared" si="12"/>
        <v>0</v>
      </c>
      <c r="BU54" s="182">
        <f t="shared" si="12"/>
        <v>0</v>
      </c>
      <c r="BV54" s="182">
        <f t="shared" si="12"/>
        <v>0</v>
      </c>
      <c r="BW54" s="182">
        <f t="shared" si="12"/>
        <v>0</v>
      </c>
      <c r="BX54" s="182">
        <f t="shared" si="12"/>
        <v>0</v>
      </c>
      <c r="BY54" s="182">
        <f t="shared" si="12"/>
        <v>0</v>
      </c>
      <c r="BZ54" s="182">
        <f t="shared" si="12"/>
        <v>0</v>
      </c>
      <c r="CA54" s="182">
        <f t="shared" si="12"/>
        <v>0</v>
      </c>
      <c r="CB54" s="182">
        <f t="shared" si="12"/>
        <v>0</v>
      </c>
      <c r="CC54" s="182">
        <f t="shared" si="12"/>
        <v>0</v>
      </c>
      <c r="CD54" s="182">
        <f t="shared" si="12"/>
        <v>0</v>
      </c>
      <c r="CE54" s="182">
        <f t="shared" si="12"/>
        <v>0</v>
      </c>
      <c r="CF54" s="182">
        <f t="shared" si="12"/>
        <v>0</v>
      </c>
      <c r="CG54" s="182">
        <f t="shared" si="12"/>
        <v>0</v>
      </c>
      <c r="CH54" s="182" t="s">
        <v>156</v>
      </c>
    </row>
    <row r="55" spans="1:86">
      <c r="A55" s="182">
        <v>2038</v>
      </c>
      <c r="B55" s="182">
        <f t="shared" si="6"/>
        <v>0</v>
      </c>
      <c r="C55" s="182">
        <f t="shared" ref="C55:BN58" si="13">IF(AND($A55+$E$13&gt;=C$18,C$18&gt;$A55),1,0)</f>
        <v>0</v>
      </c>
      <c r="D55" s="182">
        <f t="shared" si="13"/>
        <v>0</v>
      </c>
      <c r="E55" s="182">
        <f t="shared" si="13"/>
        <v>0</v>
      </c>
      <c r="F55" s="182">
        <f t="shared" si="13"/>
        <v>0</v>
      </c>
      <c r="G55" s="182">
        <f t="shared" si="13"/>
        <v>0</v>
      </c>
      <c r="H55" s="182">
        <f t="shared" si="13"/>
        <v>0</v>
      </c>
      <c r="I55" s="182">
        <f t="shared" si="13"/>
        <v>0</v>
      </c>
      <c r="J55" s="182">
        <f t="shared" si="13"/>
        <v>0</v>
      </c>
      <c r="K55" s="182">
        <f t="shared" si="13"/>
        <v>0</v>
      </c>
      <c r="L55" s="182">
        <f t="shared" si="13"/>
        <v>0</v>
      </c>
      <c r="M55" s="182">
        <f t="shared" si="13"/>
        <v>0</v>
      </c>
      <c r="N55" s="182">
        <f t="shared" si="13"/>
        <v>0</v>
      </c>
      <c r="O55" s="182">
        <f t="shared" si="13"/>
        <v>0</v>
      </c>
      <c r="P55" s="182">
        <f t="shared" si="13"/>
        <v>0</v>
      </c>
      <c r="Q55" s="182">
        <f t="shared" si="13"/>
        <v>0</v>
      </c>
      <c r="R55" s="182">
        <f t="shared" si="13"/>
        <v>0</v>
      </c>
      <c r="S55" s="182">
        <f t="shared" si="13"/>
        <v>0</v>
      </c>
      <c r="T55" s="182">
        <f t="shared" si="13"/>
        <v>0</v>
      </c>
      <c r="U55" s="182">
        <f t="shared" si="13"/>
        <v>0</v>
      </c>
      <c r="V55" s="182">
        <f t="shared" si="13"/>
        <v>0</v>
      </c>
      <c r="W55" s="182">
        <f t="shared" si="13"/>
        <v>1</v>
      </c>
      <c r="X55" s="182">
        <f t="shared" si="13"/>
        <v>1</v>
      </c>
      <c r="Y55" s="182">
        <f t="shared" si="13"/>
        <v>1</v>
      </c>
      <c r="Z55" s="182">
        <f t="shared" si="13"/>
        <v>1</v>
      </c>
      <c r="AA55" s="182">
        <f t="shared" si="13"/>
        <v>1</v>
      </c>
      <c r="AB55" s="182">
        <f t="shared" si="13"/>
        <v>1</v>
      </c>
      <c r="AC55" s="182">
        <f t="shared" si="13"/>
        <v>1</v>
      </c>
      <c r="AD55" s="182">
        <f t="shared" si="13"/>
        <v>1</v>
      </c>
      <c r="AE55" s="182">
        <f t="shared" si="13"/>
        <v>1</v>
      </c>
      <c r="AF55" s="182">
        <f t="shared" si="13"/>
        <v>1</v>
      </c>
      <c r="AG55" s="182">
        <f t="shared" si="13"/>
        <v>1</v>
      </c>
      <c r="AH55" s="182">
        <f t="shared" si="13"/>
        <v>1</v>
      </c>
      <c r="AI55" s="182">
        <f t="shared" si="13"/>
        <v>1</v>
      </c>
      <c r="AJ55" s="182">
        <f t="shared" si="13"/>
        <v>1</v>
      </c>
      <c r="AK55" s="182">
        <f t="shared" si="13"/>
        <v>1</v>
      </c>
      <c r="AL55" s="182">
        <f t="shared" si="13"/>
        <v>1</v>
      </c>
      <c r="AM55" s="182">
        <f t="shared" si="13"/>
        <v>1</v>
      </c>
      <c r="AN55" s="182">
        <f t="shared" si="13"/>
        <v>1</v>
      </c>
      <c r="AO55" s="182">
        <f t="shared" si="13"/>
        <v>1</v>
      </c>
      <c r="AP55" s="182">
        <f t="shared" si="13"/>
        <v>1</v>
      </c>
      <c r="AQ55" s="182">
        <f t="shared" si="13"/>
        <v>1</v>
      </c>
      <c r="AR55" s="182">
        <f t="shared" si="13"/>
        <v>1</v>
      </c>
      <c r="AS55" s="182">
        <f t="shared" si="13"/>
        <v>1</v>
      </c>
      <c r="AT55" s="182">
        <f t="shared" si="13"/>
        <v>1</v>
      </c>
      <c r="AU55" s="182">
        <f t="shared" si="13"/>
        <v>1</v>
      </c>
      <c r="AV55" s="182">
        <f t="shared" si="13"/>
        <v>1</v>
      </c>
      <c r="AW55" s="182">
        <f t="shared" si="13"/>
        <v>1</v>
      </c>
      <c r="AX55" s="182">
        <f t="shared" si="13"/>
        <v>1</v>
      </c>
      <c r="AY55" s="182">
        <f t="shared" si="13"/>
        <v>1</v>
      </c>
      <c r="AZ55" s="182">
        <f t="shared" si="13"/>
        <v>1</v>
      </c>
      <c r="BA55" s="182">
        <f t="shared" si="13"/>
        <v>1</v>
      </c>
      <c r="BB55" s="182">
        <f t="shared" si="13"/>
        <v>1</v>
      </c>
      <c r="BC55" s="182">
        <f t="shared" si="13"/>
        <v>1</v>
      </c>
      <c r="BD55" s="182">
        <f t="shared" si="13"/>
        <v>1</v>
      </c>
      <c r="BE55" s="182">
        <f t="shared" si="13"/>
        <v>1</v>
      </c>
      <c r="BF55" s="182">
        <f t="shared" si="13"/>
        <v>1</v>
      </c>
      <c r="BG55" s="182">
        <f t="shared" si="13"/>
        <v>1</v>
      </c>
      <c r="BH55" s="182">
        <f t="shared" si="13"/>
        <v>1</v>
      </c>
      <c r="BI55" s="182">
        <f t="shared" si="13"/>
        <v>1</v>
      </c>
      <c r="BJ55" s="182">
        <f t="shared" si="13"/>
        <v>1</v>
      </c>
      <c r="BK55" s="182">
        <f t="shared" si="13"/>
        <v>1</v>
      </c>
      <c r="BL55" s="182">
        <f t="shared" si="13"/>
        <v>1</v>
      </c>
      <c r="BM55" s="182">
        <f t="shared" si="13"/>
        <v>1</v>
      </c>
      <c r="BN55" s="182">
        <f t="shared" si="13"/>
        <v>1</v>
      </c>
      <c r="BO55" s="182">
        <f t="shared" si="12"/>
        <v>1</v>
      </c>
      <c r="BP55" s="182">
        <f t="shared" si="12"/>
        <v>0</v>
      </c>
      <c r="BQ55" s="182">
        <f t="shared" si="12"/>
        <v>0</v>
      </c>
      <c r="BR55" s="182">
        <f t="shared" si="12"/>
        <v>0</v>
      </c>
      <c r="BS55" s="182">
        <f t="shared" si="12"/>
        <v>0</v>
      </c>
      <c r="BT55" s="182">
        <f t="shared" si="12"/>
        <v>0</v>
      </c>
      <c r="BU55" s="182">
        <f t="shared" si="12"/>
        <v>0</v>
      </c>
      <c r="BV55" s="182">
        <f t="shared" si="12"/>
        <v>0</v>
      </c>
      <c r="BW55" s="182">
        <f t="shared" si="12"/>
        <v>0</v>
      </c>
      <c r="BX55" s="182">
        <f t="shared" si="12"/>
        <v>0</v>
      </c>
      <c r="BY55" s="182">
        <f t="shared" si="12"/>
        <v>0</v>
      </c>
      <c r="BZ55" s="182">
        <f t="shared" si="12"/>
        <v>0</v>
      </c>
      <c r="CA55" s="182">
        <f t="shared" si="12"/>
        <v>0</v>
      </c>
      <c r="CB55" s="182">
        <f t="shared" si="12"/>
        <v>0</v>
      </c>
      <c r="CC55" s="182">
        <f t="shared" si="12"/>
        <v>0</v>
      </c>
      <c r="CD55" s="182">
        <f t="shared" si="12"/>
        <v>0</v>
      </c>
      <c r="CE55" s="182">
        <f t="shared" si="12"/>
        <v>0</v>
      </c>
      <c r="CF55" s="182">
        <f t="shared" si="12"/>
        <v>0</v>
      </c>
      <c r="CG55" s="182">
        <f t="shared" si="12"/>
        <v>0</v>
      </c>
      <c r="CH55" s="182" t="s">
        <v>156</v>
      </c>
    </row>
    <row r="56" spans="1:86">
      <c r="A56" s="182">
        <v>2039</v>
      </c>
      <c r="B56" s="182">
        <f t="shared" si="6"/>
        <v>0</v>
      </c>
      <c r="C56" s="182">
        <f t="shared" si="13"/>
        <v>0</v>
      </c>
      <c r="D56" s="182">
        <f t="shared" si="13"/>
        <v>0</v>
      </c>
      <c r="E56" s="182">
        <f t="shared" si="13"/>
        <v>0</v>
      </c>
      <c r="F56" s="182">
        <f t="shared" si="13"/>
        <v>0</v>
      </c>
      <c r="G56" s="182">
        <f t="shared" si="13"/>
        <v>0</v>
      </c>
      <c r="H56" s="182">
        <f t="shared" si="13"/>
        <v>0</v>
      </c>
      <c r="I56" s="182">
        <f t="shared" si="13"/>
        <v>0</v>
      </c>
      <c r="J56" s="182">
        <f t="shared" si="13"/>
        <v>0</v>
      </c>
      <c r="K56" s="182">
        <f t="shared" si="13"/>
        <v>0</v>
      </c>
      <c r="L56" s="182">
        <f t="shared" si="13"/>
        <v>0</v>
      </c>
      <c r="M56" s="182">
        <f t="shared" si="13"/>
        <v>0</v>
      </c>
      <c r="N56" s="182">
        <f t="shared" si="13"/>
        <v>0</v>
      </c>
      <c r="O56" s="182">
        <f t="shared" si="13"/>
        <v>0</v>
      </c>
      <c r="P56" s="182">
        <f t="shared" si="13"/>
        <v>0</v>
      </c>
      <c r="Q56" s="182">
        <f t="shared" si="13"/>
        <v>0</v>
      </c>
      <c r="R56" s="182">
        <f t="shared" si="13"/>
        <v>0</v>
      </c>
      <c r="S56" s="182">
        <f t="shared" si="13"/>
        <v>0</v>
      </c>
      <c r="T56" s="182">
        <f t="shared" si="13"/>
        <v>0</v>
      </c>
      <c r="U56" s="182">
        <f t="shared" si="13"/>
        <v>0</v>
      </c>
      <c r="V56" s="182">
        <f t="shared" si="13"/>
        <v>0</v>
      </c>
      <c r="W56" s="182">
        <f t="shared" si="13"/>
        <v>0</v>
      </c>
      <c r="X56" s="182">
        <f t="shared" si="13"/>
        <v>1</v>
      </c>
      <c r="Y56" s="182">
        <f t="shared" si="13"/>
        <v>1</v>
      </c>
      <c r="Z56" s="182">
        <f t="shared" si="13"/>
        <v>1</v>
      </c>
      <c r="AA56" s="182">
        <f t="shared" si="13"/>
        <v>1</v>
      </c>
      <c r="AB56" s="182">
        <f t="shared" si="13"/>
        <v>1</v>
      </c>
      <c r="AC56" s="182">
        <f t="shared" si="13"/>
        <v>1</v>
      </c>
      <c r="AD56" s="182">
        <f t="shared" si="13"/>
        <v>1</v>
      </c>
      <c r="AE56" s="182">
        <f t="shared" si="13"/>
        <v>1</v>
      </c>
      <c r="AF56" s="182">
        <f t="shared" si="13"/>
        <v>1</v>
      </c>
      <c r="AG56" s="182">
        <f t="shared" si="13"/>
        <v>1</v>
      </c>
      <c r="AH56" s="182">
        <f t="shared" si="13"/>
        <v>1</v>
      </c>
      <c r="AI56" s="182">
        <f t="shared" si="13"/>
        <v>1</v>
      </c>
      <c r="AJ56" s="182">
        <f t="shared" si="13"/>
        <v>1</v>
      </c>
      <c r="AK56" s="182">
        <f t="shared" si="13"/>
        <v>1</v>
      </c>
      <c r="AL56" s="182">
        <f t="shared" si="13"/>
        <v>1</v>
      </c>
      <c r="AM56" s="182">
        <f t="shared" si="13"/>
        <v>1</v>
      </c>
      <c r="AN56" s="182">
        <f t="shared" si="13"/>
        <v>1</v>
      </c>
      <c r="AO56" s="182">
        <f t="shared" si="13"/>
        <v>1</v>
      </c>
      <c r="AP56" s="182">
        <f t="shared" si="13"/>
        <v>1</v>
      </c>
      <c r="AQ56" s="182">
        <f t="shared" si="13"/>
        <v>1</v>
      </c>
      <c r="AR56" s="182">
        <f t="shared" si="13"/>
        <v>1</v>
      </c>
      <c r="AS56" s="182">
        <f t="shared" si="13"/>
        <v>1</v>
      </c>
      <c r="AT56" s="182">
        <f t="shared" si="13"/>
        <v>1</v>
      </c>
      <c r="AU56" s="182">
        <f t="shared" si="13"/>
        <v>1</v>
      </c>
      <c r="AV56" s="182">
        <f t="shared" si="13"/>
        <v>1</v>
      </c>
      <c r="AW56" s="182">
        <f t="shared" si="13"/>
        <v>1</v>
      </c>
      <c r="AX56" s="182">
        <f t="shared" si="13"/>
        <v>1</v>
      </c>
      <c r="AY56" s="182">
        <f t="shared" si="13"/>
        <v>1</v>
      </c>
      <c r="AZ56" s="182">
        <f t="shared" si="13"/>
        <v>1</v>
      </c>
      <c r="BA56" s="182">
        <f t="shared" si="13"/>
        <v>1</v>
      </c>
      <c r="BB56" s="182">
        <f t="shared" si="13"/>
        <v>1</v>
      </c>
      <c r="BC56" s="182">
        <f t="shared" si="13"/>
        <v>1</v>
      </c>
      <c r="BD56" s="182">
        <f t="shared" si="13"/>
        <v>1</v>
      </c>
      <c r="BE56" s="182">
        <f t="shared" si="13"/>
        <v>1</v>
      </c>
      <c r="BF56" s="182">
        <f t="shared" si="13"/>
        <v>1</v>
      </c>
      <c r="BG56" s="182">
        <f t="shared" si="13"/>
        <v>1</v>
      </c>
      <c r="BH56" s="182">
        <f t="shared" si="13"/>
        <v>1</v>
      </c>
      <c r="BI56" s="182">
        <f t="shared" si="13"/>
        <v>1</v>
      </c>
      <c r="BJ56" s="182">
        <f t="shared" si="13"/>
        <v>1</v>
      </c>
      <c r="BK56" s="182">
        <f t="shared" si="13"/>
        <v>1</v>
      </c>
      <c r="BL56" s="182">
        <f t="shared" si="13"/>
        <v>1</v>
      </c>
      <c r="BM56" s="182">
        <f t="shared" si="13"/>
        <v>1</v>
      </c>
      <c r="BN56" s="182">
        <f t="shared" si="13"/>
        <v>1</v>
      </c>
      <c r="BO56" s="182">
        <f t="shared" si="12"/>
        <v>1</v>
      </c>
      <c r="BP56" s="182">
        <f t="shared" si="12"/>
        <v>1</v>
      </c>
      <c r="BQ56" s="182">
        <f t="shared" si="12"/>
        <v>0</v>
      </c>
      <c r="BR56" s="182">
        <f t="shared" si="12"/>
        <v>0</v>
      </c>
      <c r="BS56" s="182">
        <f t="shared" si="12"/>
        <v>0</v>
      </c>
      <c r="BT56" s="182">
        <f t="shared" si="12"/>
        <v>0</v>
      </c>
      <c r="BU56" s="182">
        <f t="shared" si="12"/>
        <v>0</v>
      </c>
      <c r="BV56" s="182">
        <f t="shared" si="12"/>
        <v>0</v>
      </c>
      <c r="BW56" s="182">
        <f t="shared" si="12"/>
        <v>0</v>
      </c>
      <c r="BX56" s="182">
        <f t="shared" si="12"/>
        <v>0</v>
      </c>
      <c r="BY56" s="182">
        <f t="shared" si="12"/>
        <v>0</v>
      </c>
      <c r="BZ56" s="182">
        <f t="shared" si="12"/>
        <v>0</v>
      </c>
      <c r="CA56" s="182">
        <f t="shared" si="12"/>
        <v>0</v>
      </c>
      <c r="CB56" s="182">
        <f t="shared" si="12"/>
        <v>0</v>
      </c>
      <c r="CC56" s="182">
        <f t="shared" si="12"/>
        <v>0</v>
      </c>
      <c r="CD56" s="182">
        <f t="shared" si="12"/>
        <v>0</v>
      </c>
      <c r="CE56" s="182">
        <f t="shared" si="12"/>
        <v>0</v>
      </c>
      <c r="CF56" s="182">
        <f t="shared" si="12"/>
        <v>0</v>
      </c>
      <c r="CG56" s="182">
        <f t="shared" si="12"/>
        <v>0</v>
      </c>
      <c r="CH56" s="182" t="s">
        <v>156</v>
      </c>
    </row>
    <row r="57" spans="1:86">
      <c r="A57" s="182">
        <v>2040</v>
      </c>
      <c r="B57" s="182">
        <f t="shared" si="6"/>
        <v>0</v>
      </c>
      <c r="C57" s="182">
        <f t="shared" si="13"/>
        <v>0</v>
      </c>
      <c r="D57" s="182">
        <f t="shared" si="13"/>
        <v>0</v>
      </c>
      <c r="E57" s="182">
        <f t="shared" si="13"/>
        <v>0</v>
      </c>
      <c r="F57" s="182">
        <f t="shared" si="13"/>
        <v>0</v>
      </c>
      <c r="G57" s="182">
        <f t="shared" si="13"/>
        <v>0</v>
      </c>
      <c r="H57" s="182">
        <f t="shared" si="13"/>
        <v>0</v>
      </c>
      <c r="I57" s="182">
        <f t="shared" si="13"/>
        <v>0</v>
      </c>
      <c r="J57" s="182">
        <f t="shared" si="13"/>
        <v>0</v>
      </c>
      <c r="K57" s="182">
        <f t="shared" si="13"/>
        <v>0</v>
      </c>
      <c r="L57" s="182">
        <f t="shared" si="13"/>
        <v>0</v>
      </c>
      <c r="M57" s="182">
        <f t="shared" si="13"/>
        <v>0</v>
      </c>
      <c r="N57" s="182">
        <f t="shared" si="13"/>
        <v>0</v>
      </c>
      <c r="O57" s="182">
        <f t="shared" si="13"/>
        <v>0</v>
      </c>
      <c r="P57" s="182">
        <f t="shared" si="13"/>
        <v>0</v>
      </c>
      <c r="Q57" s="182">
        <f t="shared" si="13"/>
        <v>0</v>
      </c>
      <c r="R57" s="182">
        <f t="shared" si="13"/>
        <v>0</v>
      </c>
      <c r="S57" s="182">
        <f t="shared" si="13"/>
        <v>0</v>
      </c>
      <c r="T57" s="182">
        <f t="shared" si="13"/>
        <v>0</v>
      </c>
      <c r="U57" s="182">
        <f t="shared" si="13"/>
        <v>0</v>
      </c>
      <c r="V57" s="182">
        <f t="shared" si="13"/>
        <v>0</v>
      </c>
      <c r="W57" s="182">
        <f t="shared" si="13"/>
        <v>0</v>
      </c>
      <c r="X57" s="182">
        <f t="shared" si="13"/>
        <v>0</v>
      </c>
      <c r="Y57" s="182">
        <f t="shared" si="13"/>
        <v>1</v>
      </c>
      <c r="Z57" s="182">
        <f t="shared" si="13"/>
        <v>1</v>
      </c>
      <c r="AA57" s="182">
        <f t="shared" si="13"/>
        <v>1</v>
      </c>
      <c r="AB57" s="182">
        <f t="shared" si="13"/>
        <v>1</v>
      </c>
      <c r="AC57" s="182">
        <f t="shared" si="13"/>
        <v>1</v>
      </c>
      <c r="AD57" s="182">
        <f t="shared" si="13"/>
        <v>1</v>
      </c>
      <c r="AE57" s="182">
        <f t="shared" si="13"/>
        <v>1</v>
      </c>
      <c r="AF57" s="182">
        <f t="shared" si="13"/>
        <v>1</v>
      </c>
      <c r="AG57" s="182">
        <f t="shared" si="13"/>
        <v>1</v>
      </c>
      <c r="AH57" s="182">
        <f t="shared" si="13"/>
        <v>1</v>
      </c>
      <c r="AI57" s="182">
        <f t="shared" si="13"/>
        <v>1</v>
      </c>
      <c r="AJ57" s="182">
        <f t="shared" si="13"/>
        <v>1</v>
      </c>
      <c r="AK57" s="182">
        <f t="shared" si="13"/>
        <v>1</v>
      </c>
      <c r="AL57" s="182">
        <f t="shared" si="13"/>
        <v>1</v>
      </c>
      <c r="AM57" s="182">
        <f t="shared" si="13"/>
        <v>1</v>
      </c>
      <c r="AN57" s="182">
        <f t="shared" si="13"/>
        <v>1</v>
      </c>
      <c r="AO57" s="182">
        <f t="shared" si="13"/>
        <v>1</v>
      </c>
      <c r="AP57" s="182">
        <f t="shared" si="13"/>
        <v>1</v>
      </c>
      <c r="AQ57" s="182">
        <f t="shared" si="13"/>
        <v>1</v>
      </c>
      <c r="AR57" s="182">
        <f t="shared" si="13"/>
        <v>1</v>
      </c>
      <c r="AS57" s="182">
        <f t="shared" si="13"/>
        <v>1</v>
      </c>
      <c r="AT57" s="182">
        <f t="shared" si="13"/>
        <v>1</v>
      </c>
      <c r="AU57" s="182">
        <f t="shared" si="13"/>
        <v>1</v>
      </c>
      <c r="AV57" s="182">
        <f t="shared" si="13"/>
        <v>1</v>
      </c>
      <c r="AW57" s="182">
        <f t="shared" si="13"/>
        <v>1</v>
      </c>
      <c r="AX57" s="182">
        <f t="shared" si="13"/>
        <v>1</v>
      </c>
      <c r="AY57" s="182">
        <f t="shared" si="13"/>
        <v>1</v>
      </c>
      <c r="AZ57" s="182">
        <f t="shared" si="13"/>
        <v>1</v>
      </c>
      <c r="BA57" s="182">
        <f t="shared" si="13"/>
        <v>1</v>
      </c>
      <c r="BB57" s="182">
        <f t="shared" si="13"/>
        <v>1</v>
      </c>
      <c r="BC57" s="182">
        <f t="shared" si="13"/>
        <v>1</v>
      </c>
      <c r="BD57" s="182">
        <f t="shared" si="13"/>
        <v>1</v>
      </c>
      <c r="BE57" s="182">
        <f t="shared" si="13"/>
        <v>1</v>
      </c>
      <c r="BF57" s="182">
        <f t="shared" si="13"/>
        <v>1</v>
      </c>
      <c r="BG57" s="182">
        <f t="shared" si="13"/>
        <v>1</v>
      </c>
      <c r="BH57" s="182">
        <f t="shared" si="13"/>
        <v>1</v>
      </c>
      <c r="BI57" s="182">
        <f t="shared" si="13"/>
        <v>1</v>
      </c>
      <c r="BJ57" s="182">
        <f t="shared" si="13"/>
        <v>1</v>
      </c>
      <c r="BK57" s="182">
        <f t="shared" si="13"/>
        <v>1</v>
      </c>
      <c r="BL57" s="182">
        <f t="shared" si="13"/>
        <v>1</v>
      </c>
      <c r="BM57" s="182">
        <f t="shared" si="13"/>
        <v>1</v>
      </c>
      <c r="BN57" s="182">
        <f t="shared" si="13"/>
        <v>1</v>
      </c>
      <c r="BO57" s="182">
        <f t="shared" si="12"/>
        <v>1</v>
      </c>
      <c r="BP57" s="182">
        <f t="shared" si="12"/>
        <v>1</v>
      </c>
      <c r="BQ57" s="182">
        <f t="shared" si="12"/>
        <v>1</v>
      </c>
      <c r="BR57" s="182">
        <f t="shared" si="12"/>
        <v>0</v>
      </c>
      <c r="BS57" s="182">
        <f t="shared" si="12"/>
        <v>0</v>
      </c>
      <c r="BT57" s="182">
        <f t="shared" si="12"/>
        <v>0</v>
      </c>
      <c r="BU57" s="182">
        <f t="shared" si="12"/>
        <v>0</v>
      </c>
      <c r="BV57" s="182">
        <f t="shared" si="12"/>
        <v>0</v>
      </c>
      <c r="BW57" s="182">
        <f t="shared" si="12"/>
        <v>0</v>
      </c>
      <c r="BX57" s="182">
        <f t="shared" si="12"/>
        <v>0</v>
      </c>
      <c r="BY57" s="182">
        <f t="shared" si="12"/>
        <v>0</v>
      </c>
      <c r="BZ57" s="182">
        <f t="shared" si="12"/>
        <v>0</v>
      </c>
      <c r="CA57" s="182">
        <f t="shared" si="12"/>
        <v>0</v>
      </c>
      <c r="CB57" s="182">
        <f t="shared" si="12"/>
        <v>0</v>
      </c>
      <c r="CC57" s="182">
        <f t="shared" si="12"/>
        <v>0</v>
      </c>
      <c r="CD57" s="182">
        <f t="shared" si="12"/>
        <v>0</v>
      </c>
      <c r="CE57" s="182">
        <f t="shared" si="12"/>
        <v>0</v>
      </c>
      <c r="CF57" s="182">
        <f t="shared" si="12"/>
        <v>0</v>
      </c>
      <c r="CG57" s="182">
        <f t="shared" si="12"/>
        <v>0</v>
      </c>
      <c r="CH57" s="182" t="s">
        <v>156</v>
      </c>
    </row>
    <row r="58" spans="1:86">
      <c r="A58" s="182">
        <v>2041</v>
      </c>
      <c r="B58" s="182">
        <f t="shared" si="6"/>
        <v>0</v>
      </c>
      <c r="C58" s="182">
        <f t="shared" si="13"/>
        <v>0</v>
      </c>
      <c r="D58" s="182">
        <f t="shared" si="13"/>
        <v>0</v>
      </c>
      <c r="E58" s="182">
        <f t="shared" si="13"/>
        <v>0</v>
      </c>
      <c r="F58" s="182">
        <f t="shared" si="13"/>
        <v>0</v>
      </c>
      <c r="G58" s="182">
        <f t="shared" si="13"/>
        <v>0</v>
      </c>
      <c r="H58" s="182">
        <f t="shared" si="13"/>
        <v>0</v>
      </c>
      <c r="I58" s="182">
        <f t="shared" si="13"/>
        <v>0</v>
      </c>
      <c r="J58" s="182">
        <f t="shared" si="13"/>
        <v>0</v>
      </c>
      <c r="K58" s="182">
        <f t="shared" si="13"/>
        <v>0</v>
      </c>
      <c r="L58" s="182">
        <f t="shared" si="13"/>
        <v>0</v>
      </c>
      <c r="M58" s="182">
        <f t="shared" si="13"/>
        <v>0</v>
      </c>
      <c r="N58" s="182">
        <f t="shared" si="13"/>
        <v>0</v>
      </c>
      <c r="O58" s="182">
        <f t="shared" si="13"/>
        <v>0</v>
      </c>
      <c r="P58" s="182">
        <f t="shared" si="13"/>
        <v>0</v>
      </c>
      <c r="Q58" s="182">
        <f t="shared" si="13"/>
        <v>0</v>
      </c>
      <c r="R58" s="182">
        <f t="shared" si="13"/>
        <v>0</v>
      </c>
      <c r="S58" s="182">
        <f t="shared" si="13"/>
        <v>0</v>
      </c>
      <c r="T58" s="182">
        <f t="shared" si="13"/>
        <v>0</v>
      </c>
      <c r="U58" s="182">
        <f t="shared" si="13"/>
        <v>0</v>
      </c>
      <c r="V58" s="182">
        <f t="shared" si="13"/>
        <v>0</v>
      </c>
      <c r="W58" s="182">
        <f t="shared" si="13"/>
        <v>0</v>
      </c>
      <c r="X58" s="182">
        <f t="shared" si="13"/>
        <v>0</v>
      </c>
      <c r="Y58" s="182">
        <f t="shared" si="13"/>
        <v>0</v>
      </c>
      <c r="Z58" s="182">
        <f t="shared" si="13"/>
        <v>1</v>
      </c>
      <c r="AA58" s="182">
        <f t="shared" si="13"/>
        <v>1</v>
      </c>
      <c r="AB58" s="182">
        <f t="shared" si="13"/>
        <v>1</v>
      </c>
      <c r="AC58" s="182">
        <f t="shared" si="13"/>
        <v>1</v>
      </c>
      <c r="AD58" s="182">
        <f t="shared" si="13"/>
        <v>1</v>
      </c>
      <c r="AE58" s="182">
        <f t="shared" si="13"/>
        <v>1</v>
      </c>
      <c r="AF58" s="182">
        <f t="shared" si="13"/>
        <v>1</v>
      </c>
      <c r="AG58" s="182">
        <f t="shared" si="13"/>
        <v>1</v>
      </c>
      <c r="AH58" s="182">
        <f t="shared" si="13"/>
        <v>1</v>
      </c>
      <c r="AI58" s="182">
        <f t="shared" si="13"/>
        <v>1</v>
      </c>
      <c r="AJ58" s="182">
        <f t="shared" si="13"/>
        <v>1</v>
      </c>
      <c r="AK58" s="182">
        <f t="shared" si="13"/>
        <v>1</v>
      </c>
      <c r="AL58" s="182">
        <f t="shared" si="13"/>
        <v>1</v>
      </c>
      <c r="AM58" s="182">
        <f t="shared" si="13"/>
        <v>1</v>
      </c>
      <c r="AN58" s="182">
        <f t="shared" si="13"/>
        <v>1</v>
      </c>
      <c r="AO58" s="182">
        <f t="shared" si="13"/>
        <v>1</v>
      </c>
      <c r="AP58" s="182">
        <f t="shared" si="13"/>
        <v>1</v>
      </c>
      <c r="AQ58" s="182">
        <f t="shared" si="13"/>
        <v>1</v>
      </c>
      <c r="AR58" s="182">
        <f t="shared" si="13"/>
        <v>1</v>
      </c>
      <c r="AS58" s="182">
        <f t="shared" si="13"/>
        <v>1</v>
      </c>
      <c r="AT58" s="182">
        <f t="shared" si="13"/>
        <v>1</v>
      </c>
      <c r="AU58" s="182">
        <f t="shared" si="13"/>
        <v>1</v>
      </c>
      <c r="AV58" s="182">
        <f t="shared" si="13"/>
        <v>1</v>
      </c>
      <c r="AW58" s="182">
        <f t="shared" si="13"/>
        <v>1</v>
      </c>
      <c r="AX58" s="182">
        <f t="shared" si="13"/>
        <v>1</v>
      </c>
      <c r="AY58" s="182">
        <f t="shared" si="13"/>
        <v>1</v>
      </c>
      <c r="AZ58" s="182">
        <f t="shared" si="13"/>
        <v>1</v>
      </c>
      <c r="BA58" s="182">
        <f t="shared" si="13"/>
        <v>1</v>
      </c>
      <c r="BB58" s="182">
        <f t="shared" si="13"/>
        <v>1</v>
      </c>
      <c r="BC58" s="182">
        <f t="shared" si="13"/>
        <v>1</v>
      </c>
      <c r="BD58" s="182">
        <f t="shared" si="13"/>
        <v>1</v>
      </c>
      <c r="BE58" s="182">
        <f t="shared" si="13"/>
        <v>1</v>
      </c>
      <c r="BF58" s="182">
        <f t="shared" si="13"/>
        <v>1</v>
      </c>
      <c r="BG58" s="182">
        <f t="shared" si="13"/>
        <v>1</v>
      </c>
      <c r="BH58" s="182">
        <f t="shared" si="13"/>
        <v>1</v>
      </c>
      <c r="BI58" s="182">
        <f t="shared" si="13"/>
        <v>1</v>
      </c>
      <c r="BJ58" s="182">
        <f t="shared" si="13"/>
        <v>1</v>
      </c>
      <c r="BK58" s="182">
        <f t="shared" si="13"/>
        <v>1</v>
      </c>
      <c r="BL58" s="182">
        <f t="shared" si="13"/>
        <v>1</v>
      </c>
      <c r="BM58" s="182">
        <f t="shared" si="13"/>
        <v>1</v>
      </c>
      <c r="BN58" s="182">
        <f t="shared" ref="BN58:CG61" si="14">IF(AND($A58+$E$13&gt;=BN$18,BN$18&gt;$A58),1,0)</f>
        <v>1</v>
      </c>
      <c r="BO58" s="182">
        <f t="shared" si="14"/>
        <v>1</v>
      </c>
      <c r="BP58" s="182">
        <f t="shared" si="14"/>
        <v>1</v>
      </c>
      <c r="BQ58" s="182">
        <f t="shared" si="14"/>
        <v>1</v>
      </c>
      <c r="BR58" s="182">
        <f t="shared" si="14"/>
        <v>1</v>
      </c>
      <c r="BS58" s="182">
        <f t="shared" si="14"/>
        <v>0</v>
      </c>
      <c r="BT58" s="182">
        <f t="shared" si="14"/>
        <v>0</v>
      </c>
      <c r="BU58" s="182">
        <f t="shared" si="14"/>
        <v>0</v>
      </c>
      <c r="BV58" s="182">
        <f t="shared" si="14"/>
        <v>0</v>
      </c>
      <c r="BW58" s="182">
        <f t="shared" si="14"/>
        <v>0</v>
      </c>
      <c r="BX58" s="182">
        <f t="shared" si="14"/>
        <v>0</v>
      </c>
      <c r="BY58" s="182">
        <f t="shared" si="14"/>
        <v>0</v>
      </c>
      <c r="BZ58" s="182">
        <f t="shared" si="14"/>
        <v>0</v>
      </c>
      <c r="CA58" s="182">
        <f t="shared" si="14"/>
        <v>0</v>
      </c>
      <c r="CB58" s="182">
        <f t="shared" si="14"/>
        <v>0</v>
      </c>
      <c r="CC58" s="182">
        <f t="shared" si="14"/>
        <v>0</v>
      </c>
      <c r="CD58" s="182">
        <f t="shared" si="14"/>
        <v>0</v>
      </c>
      <c r="CE58" s="182">
        <f t="shared" si="14"/>
        <v>0</v>
      </c>
      <c r="CF58" s="182">
        <f t="shared" si="14"/>
        <v>0</v>
      </c>
      <c r="CG58" s="182">
        <f t="shared" si="14"/>
        <v>0</v>
      </c>
      <c r="CH58" s="182" t="s">
        <v>156</v>
      </c>
    </row>
    <row r="59" spans="1:86">
      <c r="A59" s="182">
        <v>2042</v>
      </c>
      <c r="B59" s="182">
        <f t="shared" si="6"/>
        <v>0</v>
      </c>
      <c r="C59" s="182">
        <f t="shared" ref="C59:BN62" si="15">IF(AND($A59+$E$13&gt;=C$18,C$18&gt;$A59),1,0)</f>
        <v>0</v>
      </c>
      <c r="D59" s="182">
        <f t="shared" si="15"/>
        <v>0</v>
      </c>
      <c r="E59" s="182">
        <f t="shared" si="15"/>
        <v>0</v>
      </c>
      <c r="F59" s="182">
        <f t="shared" si="15"/>
        <v>0</v>
      </c>
      <c r="G59" s="182">
        <f t="shared" si="15"/>
        <v>0</v>
      </c>
      <c r="H59" s="182">
        <f t="shared" si="15"/>
        <v>0</v>
      </c>
      <c r="I59" s="182">
        <f t="shared" si="15"/>
        <v>0</v>
      </c>
      <c r="J59" s="182">
        <f t="shared" si="15"/>
        <v>0</v>
      </c>
      <c r="K59" s="182">
        <f t="shared" si="15"/>
        <v>0</v>
      </c>
      <c r="L59" s="182">
        <f t="shared" si="15"/>
        <v>0</v>
      </c>
      <c r="M59" s="182">
        <f t="shared" si="15"/>
        <v>0</v>
      </c>
      <c r="N59" s="182">
        <f t="shared" si="15"/>
        <v>0</v>
      </c>
      <c r="O59" s="182">
        <f t="shared" si="15"/>
        <v>0</v>
      </c>
      <c r="P59" s="182">
        <f t="shared" si="15"/>
        <v>0</v>
      </c>
      <c r="Q59" s="182">
        <f t="shared" si="15"/>
        <v>0</v>
      </c>
      <c r="R59" s="182">
        <f t="shared" si="15"/>
        <v>0</v>
      </c>
      <c r="S59" s="182">
        <f t="shared" si="15"/>
        <v>0</v>
      </c>
      <c r="T59" s="182">
        <f t="shared" si="15"/>
        <v>0</v>
      </c>
      <c r="U59" s="182">
        <f t="shared" si="15"/>
        <v>0</v>
      </c>
      <c r="V59" s="182">
        <f t="shared" si="15"/>
        <v>0</v>
      </c>
      <c r="W59" s="182">
        <f t="shared" si="15"/>
        <v>0</v>
      </c>
      <c r="X59" s="182">
        <f t="shared" si="15"/>
        <v>0</v>
      </c>
      <c r="Y59" s="182">
        <f t="shared" si="15"/>
        <v>0</v>
      </c>
      <c r="Z59" s="182">
        <f t="shared" si="15"/>
        <v>0</v>
      </c>
      <c r="AA59" s="182">
        <f t="shared" si="15"/>
        <v>1</v>
      </c>
      <c r="AB59" s="182">
        <f t="shared" si="15"/>
        <v>1</v>
      </c>
      <c r="AC59" s="182">
        <f t="shared" si="15"/>
        <v>1</v>
      </c>
      <c r="AD59" s="182">
        <f t="shared" si="15"/>
        <v>1</v>
      </c>
      <c r="AE59" s="182">
        <f t="shared" si="15"/>
        <v>1</v>
      </c>
      <c r="AF59" s="182">
        <f t="shared" si="15"/>
        <v>1</v>
      </c>
      <c r="AG59" s="182">
        <f t="shared" si="15"/>
        <v>1</v>
      </c>
      <c r="AH59" s="182">
        <f t="shared" si="15"/>
        <v>1</v>
      </c>
      <c r="AI59" s="182">
        <f t="shared" si="15"/>
        <v>1</v>
      </c>
      <c r="AJ59" s="182">
        <f t="shared" si="15"/>
        <v>1</v>
      </c>
      <c r="AK59" s="182">
        <f t="shared" si="15"/>
        <v>1</v>
      </c>
      <c r="AL59" s="182">
        <f t="shared" si="15"/>
        <v>1</v>
      </c>
      <c r="AM59" s="182">
        <f t="shared" si="15"/>
        <v>1</v>
      </c>
      <c r="AN59" s="182">
        <f t="shared" si="15"/>
        <v>1</v>
      </c>
      <c r="AO59" s="182">
        <f t="shared" si="15"/>
        <v>1</v>
      </c>
      <c r="AP59" s="182">
        <f t="shared" si="15"/>
        <v>1</v>
      </c>
      <c r="AQ59" s="182">
        <f t="shared" si="15"/>
        <v>1</v>
      </c>
      <c r="AR59" s="182">
        <f t="shared" si="15"/>
        <v>1</v>
      </c>
      <c r="AS59" s="182">
        <f t="shared" si="15"/>
        <v>1</v>
      </c>
      <c r="AT59" s="182">
        <f t="shared" si="15"/>
        <v>1</v>
      </c>
      <c r="AU59" s="182">
        <f t="shared" si="15"/>
        <v>1</v>
      </c>
      <c r="AV59" s="182">
        <f t="shared" si="15"/>
        <v>1</v>
      </c>
      <c r="AW59" s="182">
        <f t="shared" si="15"/>
        <v>1</v>
      </c>
      <c r="AX59" s="182">
        <f t="shared" si="15"/>
        <v>1</v>
      </c>
      <c r="AY59" s="182">
        <f t="shared" si="15"/>
        <v>1</v>
      </c>
      <c r="AZ59" s="182">
        <f t="shared" si="15"/>
        <v>1</v>
      </c>
      <c r="BA59" s="182">
        <f t="shared" si="15"/>
        <v>1</v>
      </c>
      <c r="BB59" s="182">
        <f t="shared" si="15"/>
        <v>1</v>
      </c>
      <c r="BC59" s="182">
        <f t="shared" si="15"/>
        <v>1</v>
      </c>
      <c r="BD59" s="182">
        <f t="shared" si="15"/>
        <v>1</v>
      </c>
      <c r="BE59" s="182">
        <f t="shared" si="15"/>
        <v>1</v>
      </c>
      <c r="BF59" s="182">
        <f t="shared" si="15"/>
        <v>1</v>
      </c>
      <c r="BG59" s="182">
        <f t="shared" si="15"/>
        <v>1</v>
      </c>
      <c r="BH59" s="182">
        <f t="shared" si="15"/>
        <v>1</v>
      </c>
      <c r="BI59" s="182">
        <f t="shared" si="15"/>
        <v>1</v>
      </c>
      <c r="BJ59" s="182">
        <f t="shared" si="15"/>
        <v>1</v>
      </c>
      <c r="BK59" s="182">
        <f t="shared" si="15"/>
        <v>1</v>
      </c>
      <c r="BL59" s="182">
        <f t="shared" si="15"/>
        <v>1</v>
      </c>
      <c r="BM59" s="182">
        <f t="shared" si="15"/>
        <v>1</v>
      </c>
      <c r="BN59" s="182">
        <f t="shared" si="15"/>
        <v>1</v>
      </c>
      <c r="BO59" s="182">
        <f t="shared" si="14"/>
        <v>1</v>
      </c>
      <c r="BP59" s="182">
        <f t="shared" si="14"/>
        <v>1</v>
      </c>
      <c r="BQ59" s="182">
        <f t="shared" si="14"/>
        <v>1</v>
      </c>
      <c r="BR59" s="182">
        <f t="shared" si="14"/>
        <v>1</v>
      </c>
      <c r="BS59" s="182">
        <f t="shared" si="14"/>
        <v>1</v>
      </c>
      <c r="BT59" s="182">
        <f t="shared" si="14"/>
        <v>0</v>
      </c>
      <c r="BU59" s="182">
        <f t="shared" si="14"/>
        <v>0</v>
      </c>
      <c r="BV59" s="182">
        <f t="shared" si="14"/>
        <v>0</v>
      </c>
      <c r="BW59" s="182">
        <f t="shared" si="14"/>
        <v>0</v>
      </c>
      <c r="BX59" s="182">
        <f t="shared" si="14"/>
        <v>0</v>
      </c>
      <c r="BY59" s="182">
        <f t="shared" si="14"/>
        <v>0</v>
      </c>
      <c r="BZ59" s="182">
        <f t="shared" si="14"/>
        <v>0</v>
      </c>
      <c r="CA59" s="182">
        <f t="shared" si="14"/>
        <v>0</v>
      </c>
      <c r="CB59" s="182">
        <f t="shared" si="14"/>
        <v>0</v>
      </c>
      <c r="CC59" s="182">
        <f t="shared" si="14"/>
        <v>0</v>
      </c>
      <c r="CD59" s="182">
        <f t="shared" si="14"/>
        <v>0</v>
      </c>
      <c r="CE59" s="182">
        <f t="shared" si="14"/>
        <v>0</v>
      </c>
      <c r="CF59" s="182">
        <f t="shared" si="14"/>
        <v>0</v>
      </c>
      <c r="CG59" s="182">
        <f t="shared" si="14"/>
        <v>0</v>
      </c>
      <c r="CH59" s="182" t="s">
        <v>156</v>
      </c>
    </row>
    <row r="60" spans="1:86">
      <c r="A60" s="182">
        <v>2043</v>
      </c>
      <c r="B60" s="182">
        <f t="shared" si="6"/>
        <v>0</v>
      </c>
      <c r="C60" s="182">
        <f t="shared" si="15"/>
        <v>0</v>
      </c>
      <c r="D60" s="182">
        <f t="shared" si="15"/>
        <v>0</v>
      </c>
      <c r="E60" s="182">
        <f t="shared" si="15"/>
        <v>0</v>
      </c>
      <c r="F60" s="182">
        <f t="shared" si="15"/>
        <v>0</v>
      </c>
      <c r="G60" s="182">
        <f t="shared" si="15"/>
        <v>0</v>
      </c>
      <c r="H60" s="182">
        <f t="shared" si="15"/>
        <v>0</v>
      </c>
      <c r="I60" s="182">
        <f t="shared" si="15"/>
        <v>0</v>
      </c>
      <c r="J60" s="182">
        <f t="shared" si="15"/>
        <v>0</v>
      </c>
      <c r="K60" s="182">
        <f t="shared" si="15"/>
        <v>0</v>
      </c>
      <c r="L60" s="182">
        <f t="shared" si="15"/>
        <v>0</v>
      </c>
      <c r="M60" s="182">
        <f t="shared" si="15"/>
        <v>0</v>
      </c>
      <c r="N60" s="182">
        <f t="shared" si="15"/>
        <v>0</v>
      </c>
      <c r="O60" s="182">
        <f t="shared" si="15"/>
        <v>0</v>
      </c>
      <c r="P60" s="182">
        <f t="shared" si="15"/>
        <v>0</v>
      </c>
      <c r="Q60" s="182">
        <f t="shared" si="15"/>
        <v>0</v>
      </c>
      <c r="R60" s="182">
        <f t="shared" si="15"/>
        <v>0</v>
      </c>
      <c r="S60" s="182">
        <f t="shared" si="15"/>
        <v>0</v>
      </c>
      <c r="T60" s="182">
        <f t="shared" si="15"/>
        <v>0</v>
      </c>
      <c r="U60" s="182">
        <f t="shared" si="15"/>
        <v>0</v>
      </c>
      <c r="V60" s="182">
        <f t="shared" si="15"/>
        <v>0</v>
      </c>
      <c r="W60" s="182">
        <f t="shared" si="15"/>
        <v>0</v>
      </c>
      <c r="X60" s="182">
        <f t="shared" si="15"/>
        <v>0</v>
      </c>
      <c r="Y60" s="182">
        <f t="shared" si="15"/>
        <v>0</v>
      </c>
      <c r="Z60" s="182">
        <f t="shared" si="15"/>
        <v>0</v>
      </c>
      <c r="AA60" s="182">
        <f t="shared" si="15"/>
        <v>0</v>
      </c>
      <c r="AB60" s="182">
        <f t="shared" si="15"/>
        <v>1</v>
      </c>
      <c r="AC60" s="182">
        <f t="shared" si="15"/>
        <v>1</v>
      </c>
      <c r="AD60" s="182">
        <f t="shared" si="15"/>
        <v>1</v>
      </c>
      <c r="AE60" s="182">
        <f t="shared" si="15"/>
        <v>1</v>
      </c>
      <c r="AF60" s="182">
        <f t="shared" si="15"/>
        <v>1</v>
      </c>
      <c r="AG60" s="182">
        <f t="shared" si="15"/>
        <v>1</v>
      </c>
      <c r="AH60" s="182">
        <f t="shared" si="15"/>
        <v>1</v>
      </c>
      <c r="AI60" s="182">
        <f t="shared" si="15"/>
        <v>1</v>
      </c>
      <c r="AJ60" s="182">
        <f t="shared" si="15"/>
        <v>1</v>
      </c>
      <c r="AK60" s="182">
        <f t="shared" si="15"/>
        <v>1</v>
      </c>
      <c r="AL60" s="182">
        <f t="shared" si="15"/>
        <v>1</v>
      </c>
      <c r="AM60" s="182">
        <f t="shared" si="15"/>
        <v>1</v>
      </c>
      <c r="AN60" s="182">
        <f t="shared" si="15"/>
        <v>1</v>
      </c>
      <c r="AO60" s="182">
        <f t="shared" si="15"/>
        <v>1</v>
      </c>
      <c r="AP60" s="182">
        <f t="shared" si="15"/>
        <v>1</v>
      </c>
      <c r="AQ60" s="182">
        <f t="shared" si="15"/>
        <v>1</v>
      </c>
      <c r="AR60" s="182">
        <f t="shared" si="15"/>
        <v>1</v>
      </c>
      <c r="AS60" s="182">
        <f t="shared" si="15"/>
        <v>1</v>
      </c>
      <c r="AT60" s="182">
        <f t="shared" si="15"/>
        <v>1</v>
      </c>
      <c r="AU60" s="182">
        <f t="shared" si="15"/>
        <v>1</v>
      </c>
      <c r="AV60" s="182">
        <f t="shared" si="15"/>
        <v>1</v>
      </c>
      <c r="AW60" s="182">
        <f t="shared" si="15"/>
        <v>1</v>
      </c>
      <c r="AX60" s="182">
        <f t="shared" si="15"/>
        <v>1</v>
      </c>
      <c r="AY60" s="182">
        <f t="shared" si="15"/>
        <v>1</v>
      </c>
      <c r="AZ60" s="182">
        <f t="shared" si="15"/>
        <v>1</v>
      </c>
      <c r="BA60" s="182">
        <f t="shared" si="15"/>
        <v>1</v>
      </c>
      <c r="BB60" s="182">
        <f t="shared" si="15"/>
        <v>1</v>
      </c>
      <c r="BC60" s="182">
        <f t="shared" si="15"/>
        <v>1</v>
      </c>
      <c r="BD60" s="182">
        <f t="shared" si="15"/>
        <v>1</v>
      </c>
      <c r="BE60" s="182">
        <f t="shared" si="15"/>
        <v>1</v>
      </c>
      <c r="BF60" s="182">
        <f t="shared" si="15"/>
        <v>1</v>
      </c>
      <c r="BG60" s="182">
        <f t="shared" si="15"/>
        <v>1</v>
      </c>
      <c r="BH60" s="182">
        <f t="shared" si="15"/>
        <v>1</v>
      </c>
      <c r="BI60" s="182">
        <f t="shared" si="15"/>
        <v>1</v>
      </c>
      <c r="BJ60" s="182">
        <f t="shared" si="15"/>
        <v>1</v>
      </c>
      <c r="BK60" s="182">
        <f t="shared" si="15"/>
        <v>1</v>
      </c>
      <c r="BL60" s="182">
        <f t="shared" si="15"/>
        <v>1</v>
      </c>
      <c r="BM60" s="182">
        <f t="shared" si="15"/>
        <v>1</v>
      </c>
      <c r="BN60" s="182">
        <f t="shared" si="15"/>
        <v>1</v>
      </c>
      <c r="BO60" s="182">
        <f t="shared" si="14"/>
        <v>1</v>
      </c>
      <c r="BP60" s="182">
        <f t="shared" si="14"/>
        <v>1</v>
      </c>
      <c r="BQ60" s="182">
        <f t="shared" si="14"/>
        <v>1</v>
      </c>
      <c r="BR60" s="182">
        <f t="shared" si="14"/>
        <v>1</v>
      </c>
      <c r="BS60" s="182">
        <f t="shared" si="14"/>
        <v>1</v>
      </c>
      <c r="BT60" s="182">
        <f t="shared" si="14"/>
        <v>1</v>
      </c>
      <c r="BU60" s="182">
        <f t="shared" si="14"/>
        <v>0</v>
      </c>
      <c r="BV60" s="182">
        <f t="shared" si="14"/>
        <v>0</v>
      </c>
      <c r="BW60" s="182">
        <f t="shared" si="14"/>
        <v>0</v>
      </c>
      <c r="BX60" s="182">
        <f t="shared" si="14"/>
        <v>0</v>
      </c>
      <c r="BY60" s="182">
        <f t="shared" si="14"/>
        <v>0</v>
      </c>
      <c r="BZ60" s="182">
        <f t="shared" si="14"/>
        <v>0</v>
      </c>
      <c r="CA60" s="182">
        <f t="shared" si="14"/>
        <v>0</v>
      </c>
      <c r="CB60" s="182">
        <f t="shared" si="14"/>
        <v>0</v>
      </c>
      <c r="CC60" s="182">
        <f t="shared" si="14"/>
        <v>0</v>
      </c>
      <c r="CD60" s="182">
        <f t="shared" si="14"/>
        <v>0</v>
      </c>
      <c r="CE60" s="182">
        <f t="shared" si="14"/>
        <v>0</v>
      </c>
      <c r="CF60" s="182">
        <f t="shared" si="14"/>
        <v>0</v>
      </c>
      <c r="CG60" s="182">
        <f t="shared" si="14"/>
        <v>0</v>
      </c>
      <c r="CH60" s="182" t="s">
        <v>156</v>
      </c>
    </row>
    <row r="61" spans="1:86">
      <c r="A61" s="182">
        <v>2044</v>
      </c>
      <c r="B61" s="182">
        <f t="shared" si="6"/>
        <v>0</v>
      </c>
      <c r="C61" s="182">
        <f t="shared" si="15"/>
        <v>0</v>
      </c>
      <c r="D61" s="182">
        <f t="shared" si="15"/>
        <v>0</v>
      </c>
      <c r="E61" s="182">
        <f t="shared" si="15"/>
        <v>0</v>
      </c>
      <c r="F61" s="182">
        <f t="shared" si="15"/>
        <v>0</v>
      </c>
      <c r="G61" s="182">
        <f t="shared" si="15"/>
        <v>0</v>
      </c>
      <c r="H61" s="182">
        <f t="shared" si="15"/>
        <v>0</v>
      </c>
      <c r="I61" s="182">
        <f t="shared" si="15"/>
        <v>0</v>
      </c>
      <c r="J61" s="182">
        <f t="shared" si="15"/>
        <v>0</v>
      </c>
      <c r="K61" s="182">
        <f t="shared" si="15"/>
        <v>0</v>
      </c>
      <c r="L61" s="182">
        <f t="shared" si="15"/>
        <v>0</v>
      </c>
      <c r="M61" s="182">
        <f t="shared" si="15"/>
        <v>0</v>
      </c>
      <c r="N61" s="182">
        <f t="shared" si="15"/>
        <v>0</v>
      </c>
      <c r="O61" s="182">
        <f t="shared" si="15"/>
        <v>0</v>
      </c>
      <c r="P61" s="182">
        <f t="shared" si="15"/>
        <v>0</v>
      </c>
      <c r="Q61" s="182">
        <f t="shared" si="15"/>
        <v>0</v>
      </c>
      <c r="R61" s="182">
        <f t="shared" si="15"/>
        <v>0</v>
      </c>
      <c r="S61" s="182">
        <f t="shared" si="15"/>
        <v>0</v>
      </c>
      <c r="T61" s="182">
        <f t="shared" si="15"/>
        <v>0</v>
      </c>
      <c r="U61" s="182">
        <f t="shared" si="15"/>
        <v>0</v>
      </c>
      <c r="V61" s="182">
        <f t="shared" si="15"/>
        <v>0</v>
      </c>
      <c r="W61" s="182">
        <f t="shared" si="15"/>
        <v>0</v>
      </c>
      <c r="X61" s="182">
        <f t="shared" si="15"/>
        <v>0</v>
      </c>
      <c r="Y61" s="182">
        <f t="shared" si="15"/>
        <v>0</v>
      </c>
      <c r="Z61" s="182">
        <f t="shared" si="15"/>
        <v>0</v>
      </c>
      <c r="AA61" s="182">
        <f t="shared" si="15"/>
        <v>0</v>
      </c>
      <c r="AB61" s="182">
        <f t="shared" si="15"/>
        <v>0</v>
      </c>
      <c r="AC61" s="182">
        <f t="shared" si="15"/>
        <v>1</v>
      </c>
      <c r="AD61" s="182">
        <f t="shared" si="15"/>
        <v>1</v>
      </c>
      <c r="AE61" s="182">
        <f t="shared" si="15"/>
        <v>1</v>
      </c>
      <c r="AF61" s="182">
        <f t="shared" si="15"/>
        <v>1</v>
      </c>
      <c r="AG61" s="182">
        <f t="shared" si="15"/>
        <v>1</v>
      </c>
      <c r="AH61" s="182">
        <f t="shared" si="15"/>
        <v>1</v>
      </c>
      <c r="AI61" s="182">
        <f t="shared" si="15"/>
        <v>1</v>
      </c>
      <c r="AJ61" s="182">
        <f t="shared" si="15"/>
        <v>1</v>
      </c>
      <c r="AK61" s="182">
        <f t="shared" si="15"/>
        <v>1</v>
      </c>
      <c r="AL61" s="182">
        <f t="shared" si="15"/>
        <v>1</v>
      </c>
      <c r="AM61" s="182">
        <f t="shared" si="15"/>
        <v>1</v>
      </c>
      <c r="AN61" s="182">
        <f t="shared" si="15"/>
        <v>1</v>
      </c>
      <c r="AO61" s="182">
        <f t="shared" si="15"/>
        <v>1</v>
      </c>
      <c r="AP61" s="182">
        <f t="shared" si="15"/>
        <v>1</v>
      </c>
      <c r="AQ61" s="182">
        <f t="shared" si="15"/>
        <v>1</v>
      </c>
      <c r="AR61" s="182">
        <f t="shared" si="15"/>
        <v>1</v>
      </c>
      <c r="AS61" s="182">
        <f t="shared" si="15"/>
        <v>1</v>
      </c>
      <c r="AT61" s="182">
        <f t="shared" si="15"/>
        <v>1</v>
      </c>
      <c r="AU61" s="182">
        <f t="shared" si="15"/>
        <v>1</v>
      </c>
      <c r="AV61" s="182">
        <f t="shared" si="15"/>
        <v>1</v>
      </c>
      <c r="AW61" s="182">
        <f t="shared" si="15"/>
        <v>1</v>
      </c>
      <c r="AX61" s="182">
        <f t="shared" si="15"/>
        <v>1</v>
      </c>
      <c r="AY61" s="182">
        <f t="shared" si="15"/>
        <v>1</v>
      </c>
      <c r="AZ61" s="182">
        <f t="shared" si="15"/>
        <v>1</v>
      </c>
      <c r="BA61" s="182">
        <f t="shared" si="15"/>
        <v>1</v>
      </c>
      <c r="BB61" s="182">
        <f t="shared" si="15"/>
        <v>1</v>
      </c>
      <c r="BC61" s="182">
        <f t="shared" si="15"/>
        <v>1</v>
      </c>
      <c r="BD61" s="182">
        <f t="shared" si="15"/>
        <v>1</v>
      </c>
      <c r="BE61" s="182">
        <f t="shared" si="15"/>
        <v>1</v>
      </c>
      <c r="BF61" s="182">
        <f t="shared" si="15"/>
        <v>1</v>
      </c>
      <c r="BG61" s="182">
        <f t="shared" si="15"/>
        <v>1</v>
      </c>
      <c r="BH61" s="182">
        <f t="shared" si="15"/>
        <v>1</v>
      </c>
      <c r="BI61" s="182">
        <f t="shared" si="15"/>
        <v>1</v>
      </c>
      <c r="BJ61" s="182">
        <f t="shared" si="15"/>
        <v>1</v>
      </c>
      <c r="BK61" s="182">
        <f t="shared" si="15"/>
        <v>1</v>
      </c>
      <c r="BL61" s="182">
        <f t="shared" si="15"/>
        <v>1</v>
      </c>
      <c r="BM61" s="182">
        <f t="shared" si="15"/>
        <v>1</v>
      </c>
      <c r="BN61" s="182">
        <f t="shared" si="15"/>
        <v>1</v>
      </c>
      <c r="BO61" s="182">
        <f t="shared" si="14"/>
        <v>1</v>
      </c>
      <c r="BP61" s="182">
        <f t="shared" si="14"/>
        <v>1</v>
      </c>
      <c r="BQ61" s="182">
        <f t="shared" si="14"/>
        <v>1</v>
      </c>
      <c r="BR61" s="182">
        <f t="shared" si="14"/>
        <v>1</v>
      </c>
      <c r="BS61" s="182">
        <f t="shared" si="14"/>
        <v>1</v>
      </c>
      <c r="BT61" s="182">
        <f t="shared" si="14"/>
        <v>1</v>
      </c>
      <c r="BU61" s="182">
        <f t="shared" si="14"/>
        <v>1</v>
      </c>
      <c r="BV61" s="182">
        <f t="shared" si="14"/>
        <v>0</v>
      </c>
      <c r="BW61" s="182">
        <f t="shared" si="14"/>
        <v>0</v>
      </c>
      <c r="BX61" s="182">
        <f t="shared" si="14"/>
        <v>0</v>
      </c>
      <c r="BY61" s="182">
        <f t="shared" si="14"/>
        <v>0</v>
      </c>
      <c r="BZ61" s="182">
        <f t="shared" si="14"/>
        <v>0</v>
      </c>
      <c r="CA61" s="182">
        <f t="shared" si="14"/>
        <v>0</v>
      </c>
      <c r="CB61" s="182">
        <f t="shared" si="14"/>
        <v>0</v>
      </c>
      <c r="CC61" s="182">
        <f t="shared" si="14"/>
        <v>0</v>
      </c>
      <c r="CD61" s="182">
        <f t="shared" si="14"/>
        <v>0</v>
      </c>
      <c r="CE61" s="182">
        <f t="shared" si="14"/>
        <v>0</v>
      </c>
      <c r="CF61" s="182">
        <f t="shared" si="14"/>
        <v>0</v>
      </c>
      <c r="CG61" s="182">
        <f t="shared" si="14"/>
        <v>0</v>
      </c>
      <c r="CH61" s="182" t="s">
        <v>156</v>
      </c>
    </row>
    <row r="62" spans="1:86">
      <c r="A62" s="182">
        <v>2045</v>
      </c>
      <c r="B62" s="182">
        <f t="shared" si="6"/>
        <v>0</v>
      </c>
      <c r="C62" s="182">
        <f t="shared" si="15"/>
        <v>0</v>
      </c>
      <c r="D62" s="182">
        <f t="shared" si="15"/>
        <v>0</v>
      </c>
      <c r="E62" s="182">
        <f t="shared" si="15"/>
        <v>0</v>
      </c>
      <c r="F62" s="182">
        <f t="shared" si="15"/>
        <v>0</v>
      </c>
      <c r="G62" s="182">
        <f t="shared" si="15"/>
        <v>0</v>
      </c>
      <c r="H62" s="182">
        <f t="shared" si="15"/>
        <v>0</v>
      </c>
      <c r="I62" s="182">
        <f t="shared" si="15"/>
        <v>0</v>
      </c>
      <c r="J62" s="182">
        <f t="shared" si="15"/>
        <v>0</v>
      </c>
      <c r="K62" s="182">
        <f t="shared" si="15"/>
        <v>0</v>
      </c>
      <c r="L62" s="182">
        <f t="shared" si="15"/>
        <v>0</v>
      </c>
      <c r="M62" s="182">
        <f t="shared" si="15"/>
        <v>0</v>
      </c>
      <c r="N62" s="182">
        <f t="shared" si="15"/>
        <v>0</v>
      </c>
      <c r="O62" s="182">
        <f t="shared" si="15"/>
        <v>0</v>
      </c>
      <c r="P62" s="182">
        <f t="shared" si="15"/>
        <v>0</v>
      </c>
      <c r="Q62" s="182">
        <f t="shared" si="15"/>
        <v>0</v>
      </c>
      <c r="R62" s="182">
        <f t="shared" si="15"/>
        <v>0</v>
      </c>
      <c r="S62" s="182">
        <f t="shared" si="15"/>
        <v>0</v>
      </c>
      <c r="T62" s="182">
        <f t="shared" si="15"/>
        <v>0</v>
      </c>
      <c r="U62" s="182">
        <f t="shared" si="15"/>
        <v>0</v>
      </c>
      <c r="V62" s="182">
        <f t="shared" si="15"/>
        <v>0</v>
      </c>
      <c r="W62" s="182">
        <f t="shared" si="15"/>
        <v>0</v>
      </c>
      <c r="X62" s="182">
        <f t="shared" si="15"/>
        <v>0</v>
      </c>
      <c r="Y62" s="182">
        <f t="shared" si="15"/>
        <v>0</v>
      </c>
      <c r="Z62" s="182">
        <f t="shared" si="15"/>
        <v>0</v>
      </c>
      <c r="AA62" s="182">
        <f t="shared" si="15"/>
        <v>0</v>
      </c>
      <c r="AB62" s="182">
        <f t="shared" si="15"/>
        <v>0</v>
      </c>
      <c r="AC62" s="182">
        <f t="shared" si="15"/>
        <v>0</v>
      </c>
      <c r="AD62" s="182">
        <f t="shared" si="15"/>
        <v>1</v>
      </c>
      <c r="AE62" s="182">
        <f t="shared" si="15"/>
        <v>1</v>
      </c>
      <c r="AF62" s="182">
        <f t="shared" si="15"/>
        <v>1</v>
      </c>
      <c r="AG62" s="182">
        <f t="shared" si="15"/>
        <v>1</v>
      </c>
      <c r="AH62" s="182">
        <f t="shared" si="15"/>
        <v>1</v>
      </c>
      <c r="AI62" s="182">
        <f t="shared" si="15"/>
        <v>1</v>
      </c>
      <c r="AJ62" s="182">
        <f t="shared" si="15"/>
        <v>1</v>
      </c>
      <c r="AK62" s="182">
        <f t="shared" si="15"/>
        <v>1</v>
      </c>
      <c r="AL62" s="182">
        <f t="shared" si="15"/>
        <v>1</v>
      </c>
      <c r="AM62" s="182">
        <f t="shared" si="15"/>
        <v>1</v>
      </c>
      <c r="AN62" s="182">
        <f t="shared" si="15"/>
        <v>1</v>
      </c>
      <c r="AO62" s="182">
        <f t="shared" si="15"/>
        <v>1</v>
      </c>
      <c r="AP62" s="182">
        <f t="shared" si="15"/>
        <v>1</v>
      </c>
      <c r="AQ62" s="182">
        <f t="shared" si="15"/>
        <v>1</v>
      </c>
      <c r="AR62" s="182">
        <f t="shared" si="15"/>
        <v>1</v>
      </c>
      <c r="AS62" s="182">
        <f t="shared" si="15"/>
        <v>1</v>
      </c>
      <c r="AT62" s="182">
        <f t="shared" si="15"/>
        <v>1</v>
      </c>
      <c r="AU62" s="182">
        <f t="shared" si="15"/>
        <v>1</v>
      </c>
      <c r="AV62" s="182">
        <f t="shared" si="15"/>
        <v>1</v>
      </c>
      <c r="AW62" s="182">
        <f t="shared" si="15"/>
        <v>1</v>
      </c>
      <c r="AX62" s="182">
        <f t="shared" si="15"/>
        <v>1</v>
      </c>
      <c r="AY62" s="182">
        <f t="shared" si="15"/>
        <v>1</v>
      </c>
      <c r="AZ62" s="182">
        <f t="shared" si="15"/>
        <v>1</v>
      </c>
      <c r="BA62" s="182">
        <f t="shared" si="15"/>
        <v>1</v>
      </c>
      <c r="BB62" s="182">
        <f t="shared" si="15"/>
        <v>1</v>
      </c>
      <c r="BC62" s="182">
        <f t="shared" si="15"/>
        <v>1</v>
      </c>
      <c r="BD62" s="182">
        <f t="shared" si="15"/>
        <v>1</v>
      </c>
      <c r="BE62" s="182">
        <f t="shared" si="15"/>
        <v>1</v>
      </c>
      <c r="BF62" s="182">
        <f t="shared" si="15"/>
        <v>1</v>
      </c>
      <c r="BG62" s="182">
        <f t="shared" si="15"/>
        <v>1</v>
      </c>
      <c r="BH62" s="182">
        <f t="shared" si="15"/>
        <v>1</v>
      </c>
      <c r="BI62" s="182">
        <f t="shared" si="15"/>
        <v>1</v>
      </c>
      <c r="BJ62" s="182">
        <f t="shared" si="15"/>
        <v>1</v>
      </c>
      <c r="BK62" s="182">
        <f t="shared" si="15"/>
        <v>1</v>
      </c>
      <c r="BL62" s="182">
        <f t="shared" si="15"/>
        <v>1</v>
      </c>
      <c r="BM62" s="182">
        <f t="shared" si="15"/>
        <v>1</v>
      </c>
      <c r="BN62" s="182">
        <f t="shared" ref="BN62:CG65" si="16">IF(AND($A62+$E$13&gt;=BN$18,BN$18&gt;$A62),1,0)</f>
        <v>1</v>
      </c>
      <c r="BO62" s="182">
        <f t="shared" si="16"/>
        <v>1</v>
      </c>
      <c r="BP62" s="182">
        <f t="shared" si="16"/>
        <v>1</v>
      </c>
      <c r="BQ62" s="182">
        <f t="shared" si="16"/>
        <v>1</v>
      </c>
      <c r="BR62" s="182">
        <f t="shared" si="16"/>
        <v>1</v>
      </c>
      <c r="BS62" s="182">
        <f t="shared" si="16"/>
        <v>1</v>
      </c>
      <c r="BT62" s="182">
        <f t="shared" si="16"/>
        <v>1</v>
      </c>
      <c r="BU62" s="182">
        <f t="shared" si="16"/>
        <v>1</v>
      </c>
      <c r="BV62" s="182">
        <f t="shared" si="16"/>
        <v>1</v>
      </c>
      <c r="BW62" s="182">
        <f t="shared" si="16"/>
        <v>0</v>
      </c>
      <c r="BX62" s="182">
        <f t="shared" si="16"/>
        <v>0</v>
      </c>
      <c r="BY62" s="182">
        <f t="shared" si="16"/>
        <v>0</v>
      </c>
      <c r="BZ62" s="182">
        <f t="shared" si="16"/>
        <v>0</v>
      </c>
      <c r="CA62" s="182">
        <f t="shared" si="16"/>
        <v>0</v>
      </c>
      <c r="CB62" s="182">
        <f t="shared" si="16"/>
        <v>0</v>
      </c>
      <c r="CC62" s="182">
        <f t="shared" si="16"/>
        <v>0</v>
      </c>
      <c r="CD62" s="182">
        <f t="shared" si="16"/>
        <v>0</v>
      </c>
      <c r="CE62" s="182">
        <f t="shared" si="16"/>
        <v>0</v>
      </c>
      <c r="CF62" s="182">
        <f t="shared" si="16"/>
        <v>0</v>
      </c>
      <c r="CG62" s="182">
        <f t="shared" si="16"/>
        <v>0</v>
      </c>
      <c r="CH62" s="182" t="s">
        <v>156</v>
      </c>
    </row>
    <row r="63" spans="1:86">
      <c r="A63" s="182">
        <v>2046</v>
      </c>
      <c r="B63" s="182">
        <f t="shared" si="6"/>
        <v>0</v>
      </c>
      <c r="C63" s="182">
        <f t="shared" ref="C63:BN66" si="17">IF(AND($A63+$E$13&gt;=C$18,C$18&gt;$A63),1,0)</f>
        <v>0</v>
      </c>
      <c r="D63" s="182">
        <f t="shared" si="17"/>
        <v>0</v>
      </c>
      <c r="E63" s="182">
        <f t="shared" si="17"/>
        <v>0</v>
      </c>
      <c r="F63" s="182">
        <f t="shared" si="17"/>
        <v>0</v>
      </c>
      <c r="G63" s="182">
        <f t="shared" si="17"/>
        <v>0</v>
      </c>
      <c r="H63" s="182">
        <f t="shared" si="17"/>
        <v>0</v>
      </c>
      <c r="I63" s="182">
        <f t="shared" si="17"/>
        <v>0</v>
      </c>
      <c r="J63" s="182">
        <f t="shared" si="17"/>
        <v>0</v>
      </c>
      <c r="K63" s="182">
        <f t="shared" si="17"/>
        <v>0</v>
      </c>
      <c r="L63" s="182">
        <f t="shared" si="17"/>
        <v>0</v>
      </c>
      <c r="M63" s="182">
        <f t="shared" si="17"/>
        <v>0</v>
      </c>
      <c r="N63" s="182">
        <f t="shared" si="17"/>
        <v>0</v>
      </c>
      <c r="O63" s="182">
        <f t="shared" si="17"/>
        <v>0</v>
      </c>
      <c r="P63" s="182">
        <f t="shared" si="17"/>
        <v>0</v>
      </c>
      <c r="Q63" s="182">
        <f t="shared" si="17"/>
        <v>0</v>
      </c>
      <c r="R63" s="182">
        <f t="shared" si="17"/>
        <v>0</v>
      </c>
      <c r="S63" s="182">
        <f t="shared" si="17"/>
        <v>0</v>
      </c>
      <c r="T63" s="182">
        <f t="shared" si="17"/>
        <v>0</v>
      </c>
      <c r="U63" s="182">
        <f t="shared" si="17"/>
        <v>0</v>
      </c>
      <c r="V63" s="182">
        <f t="shared" si="17"/>
        <v>0</v>
      </c>
      <c r="W63" s="182">
        <f t="shared" si="17"/>
        <v>0</v>
      </c>
      <c r="X63" s="182">
        <f t="shared" si="17"/>
        <v>0</v>
      </c>
      <c r="Y63" s="182">
        <f t="shared" si="17"/>
        <v>0</v>
      </c>
      <c r="Z63" s="182">
        <f t="shared" si="17"/>
        <v>0</v>
      </c>
      <c r="AA63" s="182">
        <f t="shared" si="17"/>
        <v>0</v>
      </c>
      <c r="AB63" s="182">
        <f t="shared" si="17"/>
        <v>0</v>
      </c>
      <c r="AC63" s="182">
        <f t="shared" si="17"/>
        <v>0</v>
      </c>
      <c r="AD63" s="182">
        <f t="shared" si="17"/>
        <v>0</v>
      </c>
      <c r="AE63" s="182">
        <f t="shared" si="17"/>
        <v>1</v>
      </c>
      <c r="AF63" s="182">
        <f t="shared" si="17"/>
        <v>1</v>
      </c>
      <c r="AG63" s="182">
        <f t="shared" si="17"/>
        <v>1</v>
      </c>
      <c r="AH63" s="182">
        <f t="shared" si="17"/>
        <v>1</v>
      </c>
      <c r="AI63" s="182">
        <f t="shared" si="17"/>
        <v>1</v>
      </c>
      <c r="AJ63" s="182">
        <f t="shared" si="17"/>
        <v>1</v>
      </c>
      <c r="AK63" s="182">
        <f t="shared" si="17"/>
        <v>1</v>
      </c>
      <c r="AL63" s="182">
        <f t="shared" si="17"/>
        <v>1</v>
      </c>
      <c r="AM63" s="182">
        <f t="shared" si="17"/>
        <v>1</v>
      </c>
      <c r="AN63" s="182">
        <f t="shared" si="17"/>
        <v>1</v>
      </c>
      <c r="AO63" s="182">
        <f t="shared" si="17"/>
        <v>1</v>
      </c>
      <c r="AP63" s="182">
        <f t="shared" si="17"/>
        <v>1</v>
      </c>
      <c r="AQ63" s="182">
        <f t="shared" si="17"/>
        <v>1</v>
      </c>
      <c r="AR63" s="182">
        <f t="shared" si="17"/>
        <v>1</v>
      </c>
      <c r="AS63" s="182">
        <f t="shared" si="17"/>
        <v>1</v>
      </c>
      <c r="AT63" s="182">
        <f t="shared" si="17"/>
        <v>1</v>
      </c>
      <c r="AU63" s="182">
        <f t="shared" si="17"/>
        <v>1</v>
      </c>
      <c r="AV63" s="182">
        <f t="shared" si="17"/>
        <v>1</v>
      </c>
      <c r="AW63" s="182">
        <f t="shared" si="17"/>
        <v>1</v>
      </c>
      <c r="AX63" s="182">
        <f t="shared" si="17"/>
        <v>1</v>
      </c>
      <c r="AY63" s="182">
        <f t="shared" si="17"/>
        <v>1</v>
      </c>
      <c r="AZ63" s="182">
        <f t="shared" si="17"/>
        <v>1</v>
      </c>
      <c r="BA63" s="182">
        <f t="shared" si="17"/>
        <v>1</v>
      </c>
      <c r="BB63" s="182">
        <f t="shared" si="17"/>
        <v>1</v>
      </c>
      <c r="BC63" s="182">
        <f t="shared" si="17"/>
        <v>1</v>
      </c>
      <c r="BD63" s="182">
        <f t="shared" si="17"/>
        <v>1</v>
      </c>
      <c r="BE63" s="182">
        <f t="shared" si="17"/>
        <v>1</v>
      </c>
      <c r="BF63" s="182">
        <f t="shared" si="17"/>
        <v>1</v>
      </c>
      <c r="BG63" s="182">
        <f t="shared" si="17"/>
        <v>1</v>
      </c>
      <c r="BH63" s="182">
        <f t="shared" si="17"/>
        <v>1</v>
      </c>
      <c r="BI63" s="182">
        <f t="shared" si="17"/>
        <v>1</v>
      </c>
      <c r="BJ63" s="182">
        <f t="shared" si="17"/>
        <v>1</v>
      </c>
      <c r="BK63" s="182">
        <f t="shared" si="17"/>
        <v>1</v>
      </c>
      <c r="BL63" s="182">
        <f t="shared" si="17"/>
        <v>1</v>
      </c>
      <c r="BM63" s="182">
        <f t="shared" si="17"/>
        <v>1</v>
      </c>
      <c r="BN63" s="182">
        <f t="shared" si="17"/>
        <v>1</v>
      </c>
      <c r="BO63" s="182">
        <f t="shared" si="16"/>
        <v>1</v>
      </c>
      <c r="BP63" s="182">
        <f t="shared" si="16"/>
        <v>1</v>
      </c>
      <c r="BQ63" s="182">
        <f t="shared" si="16"/>
        <v>1</v>
      </c>
      <c r="BR63" s="182">
        <f t="shared" si="16"/>
        <v>1</v>
      </c>
      <c r="BS63" s="182">
        <f t="shared" si="16"/>
        <v>1</v>
      </c>
      <c r="BT63" s="182">
        <f t="shared" si="16"/>
        <v>1</v>
      </c>
      <c r="BU63" s="182">
        <f t="shared" si="16"/>
        <v>1</v>
      </c>
      <c r="BV63" s="182">
        <f t="shared" si="16"/>
        <v>1</v>
      </c>
      <c r="BW63" s="182">
        <f t="shared" si="16"/>
        <v>1</v>
      </c>
      <c r="BX63" s="182">
        <f t="shared" si="16"/>
        <v>0</v>
      </c>
      <c r="BY63" s="182">
        <f t="shared" si="16"/>
        <v>0</v>
      </c>
      <c r="BZ63" s="182">
        <f t="shared" si="16"/>
        <v>0</v>
      </c>
      <c r="CA63" s="182">
        <f t="shared" si="16"/>
        <v>0</v>
      </c>
      <c r="CB63" s="182">
        <f t="shared" si="16"/>
        <v>0</v>
      </c>
      <c r="CC63" s="182">
        <f t="shared" si="16"/>
        <v>0</v>
      </c>
      <c r="CD63" s="182">
        <f t="shared" si="16"/>
        <v>0</v>
      </c>
      <c r="CE63" s="182">
        <f t="shared" si="16"/>
        <v>0</v>
      </c>
      <c r="CF63" s="182">
        <f t="shared" si="16"/>
        <v>0</v>
      </c>
      <c r="CG63" s="182">
        <f t="shared" si="16"/>
        <v>0</v>
      </c>
      <c r="CH63" s="182" t="s">
        <v>156</v>
      </c>
    </row>
    <row r="64" spans="1:86">
      <c r="A64" s="182">
        <v>2047</v>
      </c>
      <c r="B64" s="182">
        <f t="shared" si="6"/>
        <v>0</v>
      </c>
      <c r="C64" s="182">
        <f t="shared" si="17"/>
        <v>0</v>
      </c>
      <c r="D64" s="182">
        <f t="shared" si="17"/>
        <v>0</v>
      </c>
      <c r="E64" s="182">
        <f t="shared" si="17"/>
        <v>0</v>
      </c>
      <c r="F64" s="182">
        <f t="shared" si="17"/>
        <v>0</v>
      </c>
      <c r="G64" s="182">
        <f t="shared" si="17"/>
        <v>0</v>
      </c>
      <c r="H64" s="182">
        <f t="shared" si="17"/>
        <v>0</v>
      </c>
      <c r="I64" s="182">
        <f t="shared" si="17"/>
        <v>0</v>
      </c>
      <c r="J64" s="182">
        <f t="shared" si="17"/>
        <v>0</v>
      </c>
      <c r="K64" s="182">
        <f t="shared" si="17"/>
        <v>0</v>
      </c>
      <c r="L64" s="182">
        <f t="shared" si="17"/>
        <v>0</v>
      </c>
      <c r="M64" s="182">
        <f t="shared" si="17"/>
        <v>0</v>
      </c>
      <c r="N64" s="182">
        <f t="shared" si="17"/>
        <v>0</v>
      </c>
      <c r="O64" s="182">
        <f t="shared" si="17"/>
        <v>0</v>
      </c>
      <c r="P64" s="182">
        <f t="shared" si="17"/>
        <v>0</v>
      </c>
      <c r="Q64" s="182">
        <f t="shared" si="17"/>
        <v>0</v>
      </c>
      <c r="R64" s="182">
        <f t="shared" si="17"/>
        <v>0</v>
      </c>
      <c r="S64" s="182">
        <f t="shared" si="17"/>
        <v>0</v>
      </c>
      <c r="T64" s="182">
        <f t="shared" si="17"/>
        <v>0</v>
      </c>
      <c r="U64" s="182">
        <f t="shared" si="17"/>
        <v>0</v>
      </c>
      <c r="V64" s="182">
        <f t="shared" si="17"/>
        <v>0</v>
      </c>
      <c r="W64" s="182">
        <f t="shared" si="17"/>
        <v>0</v>
      </c>
      <c r="X64" s="182">
        <f t="shared" si="17"/>
        <v>0</v>
      </c>
      <c r="Y64" s="182">
        <f t="shared" si="17"/>
        <v>0</v>
      </c>
      <c r="Z64" s="182">
        <f t="shared" si="17"/>
        <v>0</v>
      </c>
      <c r="AA64" s="182">
        <f t="shared" si="17"/>
        <v>0</v>
      </c>
      <c r="AB64" s="182">
        <f t="shared" si="17"/>
        <v>0</v>
      </c>
      <c r="AC64" s="182">
        <f t="shared" si="17"/>
        <v>0</v>
      </c>
      <c r="AD64" s="182">
        <f t="shared" si="17"/>
        <v>0</v>
      </c>
      <c r="AE64" s="182">
        <f t="shared" si="17"/>
        <v>0</v>
      </c>
      <c r="AF64" s="182">
        <f t="shared" si="17"/>
        <v>1</v>
      </c>
      <c r="AG64" s="182">
        <f t="shared" si="17"/>
        <v>1</v>
      </c>
      <c r="AH64" s="182">
        <f t="shared" si="17"/>
        <v>1</v>
      </c>
      <c r="AI64" s="182">
        <f t="shared" si="17"/>
        <v>1</v>
      </c>
      <c r="AJ64" s="182">
        <f t="shared" si="17"/>
        <v>1</v>
      </c>
      <c r="AK64" s="182">
        <f t="shared" si="17"/>
        <v>1</v>
      </c>
      <c r="AL64" s="182">
        <f t="shared" si="17"/>
        <v>1</v>
      </c>
      <c r="AM64" s="182">
        <f t="shared" si="17"/>
        <v>1</v>
      </c>
      <c r="AN64" s="182">
        <f t="shared" si="17"/>
        <v>1</v>
      </c>
      <c r="AO64" s="182">
        <f t="shared" si="17"/>
        <v>1</v>
      </c>
      <c r="AP64" s="182">
        <f t="shared" si="17"/>
        <v>1</v>
      </c>
      <c r="AQ64" s="182">
        <f t="shared" si="17"/>
        <v>1</v>
      </c>
      <c r="AR64" s="182">
        <f t="shared" si="17"/>
        <v>1</v>
      </c>
      <c r="AS64" s="182">
        <f t="shared" si="17"/>
        <v>1</v>
      </c>
      <c r="AT64" s="182">
        <f t="shared" si="17"/>
        <v>1</v>
      </c>
      <c r="AU64" s="182">
        <f t="shared" si="17"/>
        <v>1</v>
      </c>
      <c r="AV64" s="182">
        <f t="shared" si="17"/>
        <v>1</v>
      </c>
      <c r="AW64" s="182">
        <f t="shared" si="17"/>
        <v>1</v>
      </c>
      <c r="AX64" s="182">
        <f t="shared" si="17"/>
        <v>1</v>
      </c>
      <c r="AY64" s="182">
        <f t="shared" si="17"/>
        <v>1</v>
      </c>
      <c r="AZ64" s="182">
        <f t="shared" si="17"/>
        <v>1</v>
      </c>
      <c r="BA64" s="182">
        <f t="shared" si="17"/>
        <v>1</v>
      </c>
      <c r="BB64" s="182">
        <f t="shared" si="17"/>
        <v>1</v>
      </c>
      <c r="BC64" s="182">
        <f t="shared" si="17"/>
        <v>1</v>
      </c>
      <c r="BD64" s="182">
        <f t="shared" si="17"/>
        <v>1</v>
      </c>
      <c r="BE64" s="182">
        <f t="shared" si="17"/>
        <v>1</v>
      </c>
      <c r="BF64" s="182">
        <f t="shared" si="17"/>
        <v>1</v>
      </c>
      <c r="BG64" s="182">
        <f t="shared" si="17"/>
        <v>1</v>
      </c>
      <c r="BH64" s="182">
        <f t="shared" si="17"/>
        <v>1</v>
      </c>
      <c r="BI64" s="182">
        <f t="shared" si="17"/>
        <v>1</v>
      </c>
      <c r="BJ64" s="182">
        <f t="shared" si="17"/>
        <v>1</v>
      </c>
      <c r="BK64" s="182">
        <f t="shared" si="17"/>
        <v>1</v>
      </c>
      <c r="BL64" s="182">
        <f t="shared" si="17"/>
        <v>1</v>
      </c>
      <c r="BM64" s="182">
        <f t="shared" si="17"/>
        <v>1</v>
      </c>
      <c r="BN64" s="182">
        <f t="shared" si="17"/>
        <v>1</v>
      </c>
      <c r="BO64" s="182">
        <f t="shared" si="16"/>
        <v>1</v>
      </c>
      <c r="BP64" s="182">
        <f t="shared" si="16"/>
        <v>1</v>
      </c>
      <c r="BQ64" s="182">
        <f t="shared" si="16"/>
        <v>1</v>
      </c>
      <c r="BR64" s="182">
        <f t="shared" si="16"/>
        <v>1</v>
      </c>
      <c r="BS64" s="182">
        <f t="shared" si="16"/>
        <v>1</v>
      </c>
      <c r="BT64" s="182">
        <f t="shared" si="16"/>
        <v>1</v>
      </c>
      <c r="BU64" s="182">
        <f t="shared" si="16"/>
        <v>1</v>
      </c>
      <c r="BV64" s="182">
        <f t="shared" si="16"/>
        <v>1</v>
      </c>
      <c r="BW64" s="182">
        <f t="shared" si="16"/>
        <v>1</v>
      </c>
      <c r="BX64" s="182">
        <f t="shared" si="16"/>
        <v>1</v>
      </c>
      <c r="BY64" s="182">
        <f t="shared" si="16"/>
        <v>0</v>
      </c>
      <c r="BZ64" s="182">
        <f t="shared" si="16"/>
        <v>0</v>
      </c>
      <c r="CA64" s="182">
        <f t="shared" si="16"/>
        <v>0</v>
      </c>
      <c r="CB64" s="182">
        <f t="shared" si="16"/>
        <v>0</v>
      </c>
      <c r="CC64" s="182">
        <f t="shared" si="16"/>
        <v>0</v>
      </c>
      <c r="CD64" s="182">
        <f t="shared" si="16"/>
        <v>0</v>
      </c>
      <c r="CE64" s="182">
        <f t="shared" si="16"/>
        <v>0</v>
      </c>
      <c r="CF64" s="182">
        <f t="shared" si="16"/>
        <v>0</v>
      </c>
      <c r="CG64" s="182">
        <f t="shared" si="16"/>
        <v>0</v>
      </c>
      <c r="CH64" s="182" t="s">
        <v>156</v>
      </c>
    </row>
    <row r="65" spans="1:86">
      <c r="A65" s="182">
        <v>2048</v>
      </c>
      <c r="B65" s="182">
        <f t="shared" si="6"/>
        <v>0</v>
      </c>
      <c r="C65" s="182">
        <f t="shared" si="17"/>
        <v>0</v>
      </c>
      <c r="D65" s="182">
        <f t="shared" si="17"/>
        <v>0</v>
      </c>
      <c r="E65" s="182">
        <f t="shared" si="17"/>
        <v>0</v>
      </c>
      <c r="F65" s="182">
        <f t="shared" si="17"/>
        <v>0</v>
      </c>
      <c r="G65" s="182">
        <f t="shared" si="17"/>
        <v>0</v>
      </c>
      <c r="H65" s="182">
        <f t="shared" si="17"/>
        <v>0</v>
      </c>
      <c r="I65" s="182">
        <f t="shared" si="17"/>
        <v>0</v>
      </c>
      <c r="J65" s="182">
        <f t="shared" si="17"/>
        <v>0</v>
      </c>
      <c r="K65" s="182">
        <f t="shared" si="17"/>
        <v>0</v>
      </c>
      <c r="L65" s="182">
        <f t="shared" si="17"/>
        <v>0</v>
      </c>
      <c r="M65" s="182">
        <f t="shared" si="17"/>
        <v>0</v>
      </c>
      <c r="N65" s="182">
        <f t="shared" si="17"/>
        <v>0</v>
      </c>
      <c r="O65" s="182">
        <f t="shared" si="17"/>
        <v>0</v>
      </c>
      <c r="P65" s="182">
        <f t="shared" si="17"/>
        <v>0</v>
      </c>
      <c r="Q65" s="182">
        <f t="shared" si="17"/>
        <v>0</v>
      </c>
      <c r="R65" s="182">
        <f t="shared" si="17"/>
        <v>0</v>
      </c>
      <c r="S65" s="182">
        <f t="shared" si="17"/>
        <v>0</v>
      </c>
      <c r="T65" s="182">
        <f t="shared" si="17"/>
        <v>0</v>
      </c>
      <c r="U65" s="182">
        <f t="shared" si="17"/>
        <v>0</v>
      </c>
      <c r="V65" s="182">
        <f t="shared" si="17"/>
        <v>0</v>
      </c>
      <c r="W65" s="182">
        <f t="shared" si="17"/>
        <v>0</v>
      </c>
      <c r="X65" s="182">
        <f t="shared" si="17"/>
        <v>0</v>
      </c>
      <c r="Y65" s="182">
        <f t="shared" si="17"/>
        <v>0</v>
      </c>
      <c r="Z65" s="182">
        <f t="shared" si="17"/>
        <v>0</v>
      </c>
      <c r="AA65" s="182">
        <f t="shared" si="17"/>
        <v>0</v>
      </c>
      <c r="AB65" s="182">
        <f t="shared" si="17"/>
        <v>0</v>
      </c>
      <c r="AC65" s="182">
        <f t="shared" si="17"/>
        <v>0</v>
      </c>
      <c r="AD65" s="182">
        <f t="shared" si="17"/>
        <v>0</v>
      </c>
      <c r="AE65" s="182">
        <f t="shared" si="17"/>
        <v>0</v>
      </c>
      <c r="AF65" s="182">
        <f t="shared" si="17"/>
        <v>0</v>
      </c>
      <c r="AG65" s="182">
        <f t="shared" si="17"/>
        <v>1</v>
      </c>
      <c r="AH65" s="182">
        <f t="shared" si="17"/>
        <v>1</v>
      </c>
      <c r="AI65" s="182">
        <f t="shared" si="17"/>
        <v>1</v>
      </c>
      <c r="AJ65" s="182">
        <f t="shared" si="17"/>
        <v>1</v>
      </c>
      <c r="AK65" s="182">
        <f t="shared" si="17"/>
        <v>1</v>
      </c>
      <c r="AL65" s="182">
        <f t="shared" si="17"/>
        <v>1</v>
      </c>
      <c r="AM65" s="182">
        <f t="shared" si="17"/>
        <v>1</v>
      </c>
      <c r="AN65" s="182">
        <f t="shared" si="17"/>
        <v>1</v>
      </c>
      <c r="AO65" s="182">
        <f t="shared" si="17"/>
        <v>1</v>
      </c>
      <c r="AP65" s="182">
        <f t="shared" si="17"/>
        <v>1</v>
      </c>
      <c r="AQ65" s="182">
        <f t="shared" si="17"/>
        <v>1</v>
      </c>
      <c r="AR65" s="182">
        <f t="shared" si="17"/>
        <v>1</v>
      </c>
      <c r="AS65" s="182">
        <f t="shared" si="17"/>
        <v>1</v>
      </c>
      <c r="AT65" s="182">
        <f t="shared" si="17"/>
        <v>1</v>
      </c>
      <c r="AU65" s="182">
        <f t="shared" si="17"/>
        <v>1</v>
      </c>
      <c r="AV65" s="182">
        <f t="shared" si="17"/>
        <v>1</v>
      </c>
      <c r="AW65" s="182">
        <f t="shared" si="17"/>
        <v>1</v>
      </c>
      <c r="AX65" s="182">
        <f t="shared" si="17"/>
        <v>1</v>
      </c>
      <c r="AY65" s="182">
        <f t="shared" si="17"/>
        <v>1</v>
      </c>
      <c r="AZ65" s="182">
        <f t="shared" si="17"/>
        <v>1</v>
      </c>
      <c r="BA65" s="182">
        <f t="shared" si="17"/>
        <v>1</v>
      </c>
      <c r="BB65" s="182">
        <f t="shared" si="17"/>
        <v>1</v>
      </c>
      <c r="BC65" s="182">
        <f t="shared" si="17"/>
        <v>1</v>
      </c>
      <c r="BD65" s="182">
        <f t="shared" si="17"/>
        <v>1</v>
      </c>
      <c r="BE65" s="182">
        <f t="shared" si="17"/>
        <v>1</v>
      </c>
      <c r="BF65" s="182">
        <f t="shared" si="17"/>
        <v>1</v>
      </c>
      <c r="BG65" s="182">
        <f t="shared" si="17"/>
        <v>1</v>
      </c>
      <c r="BH65" s="182">
        <f t="shared" si="17"/>
        <v>1</v>
      </c>
      <c r="BI65" s="182">
        <f t="shared" si="17"/>
        <v>1</v>
      </c>
      <c r="BJ65" s="182">
        <f t="shared" si="17"/>
        <v>1</v>
      </c>
      <c r="BK65" s="182">
        <f t="shared" si="17"/>
        <v>1</v>
      </c>
      <c r="BL65" s="182">
        <f t="shared" si="17"/>
        <v>1</v>
      </c>
      <c r="BM65" s="182">
        <f t="shared" si="17"/>
        <v>1</v>
      </c>
      <c r="BN65" s="182">
        <f t="shared" si="17"/>
        <v>1</v>
      </c>
      <c r="BO65" s="182">
        <f t="shared" si="16"/>
        <v>1</v>
      </c>
      <c r="BP65" s="182">
        <f t="shared" si="16"/>
        <v>1</v>
      </c>
      <c r="BQ65" s="182">
        <f t="shared" si="16"/>
        <v>1</v>
      </c>
      <c r="BR65" s="182">
        <f t="shared" si="16"/>
        <v>1</v>
      </c>
      <c r="BS65" s="182">
        <f t="shared" si="16"/>
        <v>1</v>
      </c>
      <c r="BT65" s="182">
        <f t="shared" si="16"/>
        <v>1</v>
      </c>
      <c r="BU65" s="182">
        <f t="shared" si="16"/>
        <v>1</v>
      </c>
      <c r="BV65" s="182">
        <f t="shared" si="16"/>
        <v>1</v>
      </c>
      <c r="BW65" s="182">
        <f t="shared" si="16"/>
        <v>1</v>
      </c>
      <c r="BX65" s="182">
        <f t="shared" si="16"/>
        <v>1</v>
      </c>
      <c r="BY65" s="182">
        <f t="shared" si="16"/>
        <v>1</v>
      </c>
      <c r="BZ65" s="182">
        <f t="shared" si="16"/>
        <v>0</v>
      </c>
      <c r="CA65" s="182">
        <f t="shared" si="16"/>
        <v>0</v>
      </c>
      <c r="CB65" s="182">
        <f t="shared" si="16"/>
        <v>0</v>
      </c>
      <c r="CC65" s="182">
        <f t="shared" si="16"/>
        <v>0</v>
      </c>
      <c r="CD65" s="182">
        <f t="shared" si="16"/>
        <v>0</v>
      </c>
      <c r="CE65" s="182">
        <f t="shared" si="16"/>
        <v>0</v>
      </c>
      <c r="CF65" s="182">
        <f t="shared" si="16"/>
        <v>0</v>
      </c>
      <c r="CG65" s="182">
        <f t="shared" si="16"/>
        <v>0</v>
      </c>
      <c r="CH65" s="182" t="s">
        <v>156</v>
      </c>
    </row>
    <row r="66" spans="1:86">
      <c r="A66" s="182">
        <v>2049</v>
      </c>
      <c r="B66" s="182">
        <f t="shared" si="6"/>
        <v>0</v>
      </c>
      <c r="C66" s="182">
        <f t="shared" si="17"/>
        <v>0</v>
      </c>
      <c r="D66" s="182">
        <f t="shared" si="17"/>
        <v>0</v>
      </c>
      <c r="E66" s="182">
        <f t="shared" si="17"/>
        <v>0</v>
      </c>
      <c r="F66" s="182">
        <f t="shared" si="17"/>
        <v>0</v>
      </c>
      <c r="G66" s="182">
        <f t="shared" si="17"/>
        <v>0</v>
      </c>
      <c r="H66" s="182">
        <f t="shared" si="17"/>
        <v>0</v>
      </c>
      <c r="I66" s="182">
        <f t="shared" si="17"/>
        <v>0</v>
      </c>
      <c r="J66" s="182">
        <f t="shared" si="17"/>
        <v>0</v>
      </c>
      <c r="K66" s="182">
        <f t="shared" si="17"/>
        <v>0</v>
      </c>
      <c r="L66" s="182">
        <f t="shared" si="17"/>
        <v>0</v>
      </c>
      <c r="M66" s="182">
        <f t="shared" si="17"/>
        <v>0</v>
      </c>
      <c r="N66" s="182">
        <f t="shared" si="17"/>
        <v>0</v>
      </c>
      <c r="O66" s="182">
        <f t="shared" si="17"/>
        <v>0</v>
      </c>
      <c r="P66" s="182">
        <f t="shared" si="17"/>
        <v>0</v>
      </c>
      <c r="Q66" s="182">
        <f t="shared" si="17"/>
        <v>0</v>
      </c>
      <c r="R66" s="182">
        <f t="shared" si="17"/>
        <v>0</v>
      </c>
      <c r="S66" s="182">
        <f t="shared" si="17"/>
        <v>0</v>
      </c>
      <c r="T66" s="182">
        <f t="shared" si="17"/>
        <v>0</v>
      </c>
      <c r="U66" s="182">
        <f t="shared" si="17"/>
        <v>0</v>
      </c>
      <c r="V66" s="182">
        <f t="shared" si="17"/>
        <v>0</v>
      </c>
      <c r="W66" s="182">
        <f t="shared" si="17"/>
        <v>0</v>
      </c>
      <c r="X66" s="182">
        <f t="shared" si="17"/>
        <v>0</v>
      </c>
      <c r="Y66" s="182">
        <f t="shared" si="17"/>
        <v>0</v>
      </c>
      <c r="Z66" s="182">
        <f t="shared" si="17"/>
        <v>0</v>
      </c>
      <c r="AA66" s="182">
        <f t="shared" si="17"/>
        <v>0</v>
      </c>
      <c r="AB66" s="182">
        <f t="shared" si="17"/>
        <v>0</v>
      </c>
      <c r="AC66" s="182">
        <f t="shared" si="17"/>
        <v>0</v>
      </c>
      <c r="AD66" s="182">
        <f t="shared" si="17"/>
        <v>0</v>
      </c>
      <c r="AE66" s="182">
        <f t="shared" si="17"/>
        <v>0</v>
      </c>
      <c r="AF66" s="182">
        <f t="shared" si="17"/>
        <v>0</v>
      </c>
      <c r="AG66" s="182">
        <f t="shared" si="17"/>
        <v>0</v>
      </c>
      <c r="AH66" s="182">
        <f t="shared" si="17"/>
        <v>1</v>
      </c>
      <c r="AI66" s="182">
        <f t="shared" si="17"/>
        <v>1</v>
      </c>
      <c r="AJ66" s="182">
        <f t="shared" si="17"/>
        <v>1</v>
      </c>
      <c r="AK66" s="182">
        <f t="shared" si="17"/>
        <v>1</v>
      </c>
      <c r="AL66" s="182">
        <f t="shared" si="17"/>
        <v>1</v>
      </c>
      <c r="AM66" s="182">
        <f t="shared" si="17"/>
        <v>1</v>
      </c>
      <c r="AN66" s="182">
        <f t="shared" si="17"/>
        <v>1</v>
      </c>
      <c r="AO66" s="182">
        <f t="shared" si="17"/>
        <v>1</v>
      </c>
      <c r="AP66" s="182">
        <f t="shared" si="17"/>
        <v>1</v>
      </c>
      <c r="AQ66" s="182">
        <f t="shared" si="17"/>
        <v>1</v>
      </c>
      <c r="AR66" s="182">
        <f t="shared" si="17"/>
        <v>1</v>
      </c>
      <c r="AS66" s="182">
        <f t="shared" si="17"/>
        <v>1</v>
      </c>
      <c r="AT66" s="182">
        <f t="shared" si="17"/>
        <v>1</v>
      </c>
      <c r="AU66" s="182">
        <f t="shared" si="17"/>
        <v>1</v>
      </c>
      <c r="AV66" s="182">
        <f t="shared" si="17"/>
        <v>1</v>
      </c>
      <c r="AW66" s="182">
        <f t="shared" si="17"/>
        <v>1</v>
      </c>
      <c r="AX66" s="182">
        <f t="shared" si="17"/>
        <v>1</v>
      </c>
      <c r="AY66" s="182">
        <f t="shared" si="17"/>
        <v>1</v>
      </c>
      <c r="AZ66" s="182">
        <f t="shared" si="17"/>
        <v>1</v>
      </c>
      <c r="BA66" s="182">
        <f t="shared" si="17"/>
        <v>1</v>
      </c>
      <c r="BB66" s="182">
        <f t="shared" si="17"/>
        <v>1</v>
      </c>
      <c r="BC66" s="182">
        <f t="shared" si="17"/>
        <v>1</v>
      </c>
      <c r="BD66" s="182">
        <f t="shared" si="17"/>
        <v>1</v>
      </c>
      <c r="BE66" s="182">
        <f t="shared" si="17"/>
        <v>1</v>
      </c>
      <c r="BF66" s="182">
        <f t="shared" si="17"/>
        <v>1</v>
      </c>
      <c r="BG66" s="182">
        <f t="shared" si="17"/>
        <v>1</v>
      </c>
      <c r="BH66" s="182">
        <f t="shared" si="17"/>
        <v>1</v>
      </c>
      <c r="BI66" s="182">
        <f t="shared" si="17"/>
        <v>1</v>
      </c>
      <c r="BJ66" s="182">
        <f t="shared" si="17"/>
        <v>1</v>
      </c>
      <c r="BK66" s="182">
        <f t="shared" si="17"/>
        <v>1</v>
      </c>
      <c r="BL66" s="182">
        <f t="shared" si="17"/>
        <v>1</v>
      </c>
      <c r="BM66" s="182">
        <f t="shared" si="17"/>
        <v>1</v>
      </c>
      <c r="BN66" s="182">
        <f t="shared" ref="BN66:CG69" si="18">IF(AND($A66+$E$13&gt;=BN$18,BN$18&gt;$A66),1,0)</f>
        <v>1</v>
      </c>
      <c r="BO66" s="182">
        <f t="shared" si="18"/>
        <v>1</v>
      </c>
      <c r="BP66" s="182">
        <f t="shared" si="18"/>
        <v>1</v>
      </c>
      <c r="BQ66" s="182">
        <f t="shared" si="18"/>
        <v>1</v>
      </c>
      <c r="BR66" s="182">
        <f t="shared" si="18"/>
        <v>1</v>
      </c>
      <c r="BS66" s="182">
        <f t="shared" si="18"/>
        <v>1</v>
      </c>
      <c r="BT66" s="182">
        <f t="shared" si="18"/>
        <v>1</v>
      </c>
      <c r="BU66" s="182">
        <f t="shared" si="18"/>
        <v>1</v>
      </c>
      <c r="BV66" s="182">
        <f t="shared" si="18"/>
        <v>1</v>
      </c>
      <c r="BW66" s="182">
        <f t="shared" si="18"/>
        <v>1</v>
      </c>
      <c r="BX66" s="182">
        <f t="shared" si="18"/>
        <v>1</v>
      </c>
      <c r="BY66" s="182">
        <f t="shared" si="18"/>
        <v>1</v>
      </c>
      <c r="BZ66" s="182">
        <f t="shared" si="18"/>
        <v>1</v>
      </c>
      <c r="CA66" s="182">
        <f t="shared" si="18"/>
        <v>0</v>
      </c>
      <c r="CB66" s="182">
        <f t="shared" si="18"/>
        <v>0</v>
      </c>
      <c r="CC66" s="182">
        <f t="shared" si="18"/>
        <v>0</v>
      </c>
      <c r="CD66" s="182">
        <f t="shared" si="18"/>
        <v>0</v>
      </c>
      <c r="CE66" s="182">
        <f t="shared" si="18"/>
        <v>0</v>
      </c>
      <c r="CF66" s="182">
        <f t="shared" si="18"/>
        <v>0</v>
      </c>
      <c r="CG66" s="182">
        <f t="shared" si="18"/>
        <v>0</v>
      </c>
      <c r="CH66" s="182" t="s">
        <v>156</v>
      </c>
    </row>
    <row r="67" spans="1:86">
      <c r="A67" s="182">
        <v>2050</v>
      </c>
      <c r="B67" s="182">
        <f t="shared" si="6"/>
        <v>0</v>
      </c>
      <c r="C67" s="182">
        <f t="shared" ref="C67:BN70" si="19">IF(AND($A67+$E$13&gt;=C$18,C$18&gt;$A67),1,0)</f>
        <v>0</v>
      </c>
      <c r="D67" s="182">
        <f t="shared" si="19"/>
        <v>0</v>
      </c>
      <c r="E67" s="182">
        <f t="shared" si="19"/>
        <v>0</v>
      </c>
      <c r="F67" s="182">
        <f t="shared" si="19"/>
        <v>0</v>
      </c>
      <c r="G67" s="182">
        <f t="shared" si="19"/>
        <v>0</v>
      </c>
      <c r="H67" s="182">
        <f t="shared" si="19"/>
        <v>0</v>
      </c>
      <c r="I67" s="182">
        <f t="shared" si="19"/>
        <v>0</v>
      </c>
      <c r="J67" s="182">
        <f t="shared" si="19"/>
        <v>0</v>
      </c>
      <c r="K67" s="182">
        <f t="shared" si="19"/>
        <v>0</v>
      </c>
      <c r="L67" s="182">
        <f t="shared" si="19"/>
        <v>0</v>
      </c>
      <c r="M67" s="182">
        <f t="shared" si="19"/>
        <v>0</v>
      </c>
      <c r="N67" s="182">
        <f t="shared" si="19"/>
        <v>0</v>
      </c>
      <c r="O67" s="182">
        <f t="shared" si="19"/>
        <v>0</v>
      </c>
      <c r="P67" s="182">
        <f t="shared" si="19"/>
        <v>0</v>
      </c>
      <c r="Q67" s="182">
        <f t="shared" si="19"/>
        <v>0</v>
      </c>
      <c r="R67" s="182">
        <f t="shared" si="19"/>
        <v>0</v>
      </c>
      <c r="S67" s="182">
        <f t="shared" si="19"/>
        <v>0</v>
      </c>
      <c r="T67" s="182">
        <f t="shared" si="19"/>
        <v>0</v>
      </c>
      <c r="U67" s="182">
        <f t="shared" si="19"/>
        <v>0</v>
      </c>
      <c r="V67" s="182">
        <f t="shared" si="19"/>
        <v>0</v>
      </c>
      <c r="W67" s="182">
        <f t="shared" si="19"/>
        <v>0</v>
      </c>
      <c r="X67" s="182">
        <f t="shared" si="19"/>
        <v>0</v>
      </c>
      <c r="Y67" s="182">
        <f t="shared" si="19"/>
        <v>0</v>
      </c>
      <c r="Z67" s="182">
        <f t="shared" si="19"/>
        <v>0</v>
      </c>
      <c r="AA67" s="182">
        <f t="shared" si="19"/>
        <v>0</v>
      </c>
      <c r="AB67" s="182">
        <f t="shared" si="19"/>
        <v>0</v>
      </c>
      <c r="AC67" s="182">
        <f t="shared" si="19"/>
        <v>0</v>
      </c>
      <c r="AD67" s="182">
        <f t="shared" si="19"/>
        <v>0</v>
      </c>
      <c r="AE67" s="182">
        <f t="shared" si="19"/>
        <v>0</v>
      </c>
      <c r="AF67" s="182">
        <f t="shared" si="19"/>
        <v>0</v>
      </c>
      <c r="AG67" s="182">
        <f t="shared" si="19"/>
        <v>0</v>
      </c>
      <c r="AH67" s="182">
        <f t="shared" si="19"/>
        <v>0</v>
      </c>
      <c r="AI67" s="182">
        <f t="shared" si="19"/>
        <v>1</v>
      </c>
      <c r="AJ67" s="182">
        <f t="shared" si="19"/>
        <v>1</v>
      </c>
      <c r="AK67" s="182">
        <f t="shared" si="19"/>
        <v>1</v>
      </c>
      <c r="AL67" s="182">
        <f t="shared" si="19"/>
        <v>1</v>
      </c>
      <c r="AM67" s="182">
        <f t="shared" si="19"/>
        <v>1</v>
      </c>
      <c r="AN67" s="182">
        <f t="shared" si="19"/>
        <v>1</v>
      </c>
      <c r="AO67" s="182">
        <f t="shared" si="19"/>
        <v>1</v>
      </c>
      <c r="AP67" s="182">
        <f t="shared" si="19"/>
        <v>1</v>
      </c>
      <c r="AQ67" s="182">
        <f t="shared" si="19"/>
        <v>1</v>
      </c>
      <c r="AR67" s="182">
        <f t="shared" si="19"/>
        <v>1</v>
      </c>
      <c r="AS67" s="182">
        <f t="shared" si="19"/>
        <v>1</v>
      </c>
      <c r="AT67" s="182">
        <f t="shared" si="19"/>
        <v>1</v>
      </c>
      <c r="AU67" s="182">
        <f t="shared" si="19"/>
        <v>1</v>
      </c>
      <c r="AV67" s="182">
        <f t="shared" si="19"/>
        <v>1</v>
      </c>
      <c r="AW67" s="182">
        <f t="shared" si="19"/>
        <v>1</v>
      </c>
      <c r="AX67" s="182">
        <f t="shared" si="19"/>
        <v>1</v>
      </c>
      <c r="AY67" s="182">
        <f t="shared" si="19"/>
        <v>1</v>
      </c>
      <c r="AZ67" s="182">
        <f t="shared" si="19"/>
        <v>1</v>
      </c>
      <c r="BA67" s="182">
        <f t="shared" si="19"/>
        <v>1</v>
      </c>
      <c r="BB67" s="182">
        <f t="shared" si="19"/>
        <v>1</v>
      </c>
      <c r="BC67" s="182">
        <f t="shared" si="19"/>
        <v>1</v>
      </c>
      <c r="BD67" s="182">
        <f t="shared" si="19"/>
        <v>1</v>
      </c>
      <c r="BE67" s="182">
        <f t="shared" si="19"/>
        <v>1</v>
      </c>
      <c r="BF67" s="182">
        <f t="shared" si="19"/>
        <v>1</v>
      </c>
      <c r="BG67" s="182">
        <f t="shared" si="19"/>
        <v>1</v>
      </c>
      <c r="BH67" s="182">
        <f t="shared" si="19"/>
        <v>1</v>
      </c>
      <c r="BI67" s="182">
        <f t="shared" si="19"/>
        <v>1</v>
      </c>
      <c r="BJ67" s="182">
        <f t="shared" si="19"/>
        <v>1</v>
      </c>
      <c r="BK67" s="182">
        <f t="shared" si="19"/>
        <v>1</v>
      </c>
      <c r="BL67" s="182">
        <f t="shared" si="19"/>
        <v>1</v>
      </c>
      <c r="BM67" s="182">
        <f t="shared" si="19"/>
        <v>1</v>
      </c>
      <c r="BN67" s="182">
        <f t="shared" si="19"/>
        <v>1</v>
      </c>
      <c r="BO67" s="182">
        <f t="shared" si="18"/>
        <v>1</v>
      </c>
      <c r="BP67" s="182">
        <f t="shared" si="18"/>
        <v>1</v>
      </c>
      <c r="BQ67" s="182">
        <f t="shared" si="18"/>
        <v>1</v>
      </c>
      <c r="BR67" s="182">
        <f t="shared" si="18"/>
        <v>1</v>
      </c>
      <c r="BS67" s="182">
        <f t="shared" si="18"/>
        <v>1</v>
      </c>
      <c r="BT67" s="182">
        <f t="shared" si="18"/>
        <v>1</v>
      </c>
      <c r="BU67" s="182">
        <f t="shared" si="18"/>
        <v>1</v>
      </c>
      <c r="BV67" s="182">
        <f t="shared" si="18"/>
        <v>1</v>
      </c>
      <c r="BW67" s="182">
        <f t="shared" si="18"/>
        <v>1</v>
      </c>
      <c r="BX67" s="182">
        <f t="shared" si="18"/>
        <v>1</v>
      </c>
      <c r="BY67" s="182">
        <f t="shared" si="18"/>
        <v>1</v>
      </c>
      <c r="BZ67" s="182">
        <f t="shared" si="18"/>
        <v>1</v>
      </c>
      <c r="CA67" s="182">
        <f t="shared" si="18"/>
        <v>1</v>
      </c>
      <c r="CB67" s="182">
        <f t="shared" si="18"/>
        <v>0</v>
      </c>
      <c r="CC67" s="182">
        <f t="shared" si="18"/>
        <v>0</v>
      </c>
      <c r="CD67" s="182">
        <f t="shared" si="18"/>
        <v>0</v>
      </c>
      <c r="CE67" s="182">
        <f t="shared" si="18"/>
        <v>0</v>
      </c>
      <c r="CF67" s="182">
        <f t="shared" si="18"/>
        <v>0</v>
      </c>
      <c r="CG67" s="182">
        <f t="shared" si="18"/>
        <v>0</v>
      </c>
      <c r="CH67" s="182" t="s">
        <v>156</v>
      </c>
    </row>
    <row r="68" spans="1:86">
      <c r="A68" s="182">
        <v>2051</v>
      </c>
      <c r="B68" s="182">
        <f t="shared" si="6"/>
        <v>0</v>
      </c>
      <c r="C68" s="182">
        <f t="shared" si="19"/>
        <v>0</v>
      </c>
      <c r="D68" s="182">
        <f t="shared" si="19"/>
        <v>0</v>
      </c>
      <c r="E68" s="182">
        <f t="shared" si="19"/>
        <v>0</v>
      </c>
      <c r="F68" s="182">
        <f t="shared" si="19"/>
        <v>0</v>
      </c>
      <c r="G68" s="182">
        <f t="shared" si="19"/>
        <v>0</v>
      </c>
      <c r="H68" s="182">
        <f t="shared" si="19"/>
        <v>0</v>
      </c>
      <c r="I68" s="182">
        <f t="shared" si="19"/>
        <v>0</v>
      </c>
      <c r="J68" s="182">
        <f t="shared" si="19"/>
        <v>0</v>
      </c>
      <c r="K68" s="182">
        <f t="shared" si="19"/>
        <v>0</v>
      </c>
      <c r="L68" s="182">
        <f t="shared" si="19"/>
        <v>0</v>
      </c>
      <c r="M68" s="182">
        <f t="shared" si="19"/>
        <v>0</v>
      </c>
      <c r="N68" s="182">
        <f t="shared" si="19"/>
        <v>0</v>
      </c>
      <c r="O68" s="182">
        <f t="shared" si="19"/>
        <v>0</v>
      </c>
      <c r="P68" s="182">
        <f t="shared" si="19"/>
        <v>0</v>
      </c>
      <c r="Q68" s="182">
        <f t="shared" si="19"/>
        <v>0</v>
      </c>
      <c r="R68" s="182">
        <f t="shared" si="19"/>
        <v>0</v>
      </c>
      <c r="S68" s="182">
        <f t="shared" si="19"/>
        <v>0</v>
      </c>
      <c r="T68" s="182">
        <f t="shared" si="19"/>
        <v>0</v>
      </c>
      <c r="U68" s="182">
        <f t="shared" si="19"/>
        <v>0</v>
      </c>
      <c r="V68" s="182">
        <f t="shared" si="19"/>
        <v>0</v>
      </c>
      <c r="W68" s="182">
        <f t="shared" si="19"/>
        <v>0</v>
      </c>
      <c r="X68" s="182">
        <f t="shared" si="19"/>
        <v>0</v>
      </c>
      <c r="Y68" s="182">
        <f t="shared" si="19"/>
        <v>0</v>
      </c>
      <c r="Z68" s="182">
        <f t="shared" si="19"/>
        <v>0</v>
      </c>
      <c r="AA68" s="182">
        <f t="shared" si="19"/>
        <v>0</v>
      </c>
      <c r="AB68" s="182">
        <f t="shared" si="19"/>
        <v>0</v>
      </c>
      <c r="AC68" s="182">
        <f t="shared" si="19"/>
        <v>0</v>
      </c>
      <c r="AD68" s="182">
        <f t="shared" si="19"/>
        <v>0</v>
      </c>
      <c r="AE68" s="182">
        <f t="shared" si="19"/>
        <v>0</v>
      </c>
      <c r="AF68" s="182">
        <f t="shared" si="19"/>
        <v>0</v>
      </c>
      <c r="AG68" s="182">
        <f t="shared" si="19"/>
        <v>0</v>
      </c>
      <c r="AH68" s="182">
        <f t="shared" si="19"/>
        <v>0</v>
      </c>
      <c r="AI68" s="182">
        <f t="shared" si="19"/>
        <v>0</v>
      </c>
      <c r="AJ68" s="182">
        <f t="shared" si="19"/>
        <v>1</v>
      </c>
      <c r="AK68" s="182">
        <f t="shared" si="19"/>
        <v>1</v>
      </c>
      <c r="AL68" s="182">
        <f t="shared" si="19"/>
        <v>1</v>
      </c>
      <c r="AM68" s="182">
        <f t="shared" si="19"/>
        <v>1</v>
      </c>
      <c r="AN68" s="182">
        <f t="shared" si="19"/>
        <v>1</v>
      </c>
      <c r="AO68" s="182">
        <f t="shared" si="19"/>
        <v>1</v>
      </c>
      <c r="AP68" s="182">
        <f t="shared" si="19"/>
        <v>1</v>
      </c>
      <c r="AQ68" s="182">
        <f t="shared" si="19"/>
        <v>1</v>
      </c>
      <c r="AR68" s="182">
        <f t="shared" si="19"/>
        <v>1</v>
      </c>
      <c r="AS68" s="182">
        <f t="shared" si="19"/>
        <v>1</v>
      </c>
      <c r="AT68" s="182">
        <f t="shared" si="19"/>
        <v>1</v>
      </c>
      <c r="AU68" s="182">
        <f t="shared" si="19"/>
        <v>1</v>
      </c>
      <c r="AV68" s="182">
        <f t="shared" si="19"/>
        <v>1</v>
      </c>
      <c r="AW68" s="182">
        <f t="shared" si="19"/>
        <v>1</v>
      </c>
      <c r="AX68" s="182">
        <f t="shared" si="19"/>
        <v>1</v>
      </c>
      <c r="AY68" s="182">
        <f t="shared" si="19"/>
        <v>1</v>
      </c>
      <c r="AZ68" s="182">
        <f t="shared" si="19"/>
        <v>1</v>
      </c>
      <c r="BA68" s="182">
        <f t="shared" si="19"/>
        <v>1</v>
      </c>
      <c r="BB68" s="182">
        <f t="shared" si="19"/>
        <v>1</v>
      </c>
      <c r="BC68" s="182">
        <f t="shared" si="19"/>
        <v>1</v>
      </c>
      <c r="BD68" s="182">
        <f t="shared" si="19"/>
        <v>1</v>
      </c>
      <c r="BE68" s="182">
        <f t="shared" si="19"/>
        <v>1</v>
      </c>
      <c r="BF68" s="182">
        <f t="shared" si="19"/>
        <v>1</v>
      </c>
      <c r="BG68" s="182">
        <f t="shared" si="19"/>
        <v>1</v>
      </c>
      <c r="BH68" s="182">
        <f t="shared" si="19"/>
        <v>1</v>
      </c>
      <c r="BI68" s="182">
        <f t="shared" si="19"/>
        <v>1</v>
      </c>
      <c r="BJ68" s="182">
        <f t="shared" si="19"/>
        <v>1</v>
      </c>
      <c r="BK68" s="182">
        <f t="shared" si="19"/>
        <v>1</v>
      </c>
      <c r="BL68" s="182">
        <f t="shared" si="19"/>
        <v>1</v>
      </c>
      <c r="BM68" s="182">
        <f t="shared" si="19"/>
        <v>1</v>
      </c>
      <c r="BN68" s="182">
        <f t="shared" si="19"/>
        <v>1</v>
      </c>
      <c r="BO68" s="182">
        <f t="shared" si="18"/>
        <v>1</v>
      </c>
      <c r="BP68" s="182">
        <f t="shared" si="18"/>
        <v>1</v>
      </c>
      <c r="BQ68" s="182">
        <f t="shared" si="18"/>
        <v>1</v>
      </c>
      <c r="BR68" s="182">
        <f t="shared" si="18"/>
        <v>1</v>
      </c>
      <c r="BS68" s="182">
        <f t="shared" si="18"/>
        <v>1</v>
      </c>
      <c r="BT68" s="182">
        <f t="shared" si="18"/>
        <v>1</v>
      </c>
      <c r="BU68" s="182">
        <f t="shared" si="18"/>
        <v>1</v>
      </c>
      <c r="BV68" s="182">
        <f t="shared" si="18"/>
        <v>1</v>
      </c>
      <c r="BW68" s="182">
        <f t="shared" si="18"/>
        <v>1</v>
      </c>
      <c r="BX68" s="182">
        <f t="shared" si="18"/>
        <v>1</v>
      </c>
      <c r="BY68" s="182">
        <f t="shared" si="18"/>
        <v>1</v>
      </c>
      <c r="BZ68" s="182">
        <f t="shared" si="18"/>
        <v>1</v>
      </c>
      <c r="CA68" s="182">
        <f t="shared" si="18"/>
        <v>1</v>
      </c>
      <c r="CB68" s="182">
        <f t="shared" si="18"/>
        <v>1</v>
      </c>
      <c r="CC68" s="182">
        <f t="shared" si="18"/>
        <v>0</v>
      </c>
      <c r="CD68" s="182">
        <f t="shared" si="18"/>
        <v>0</v>
      </c>
      <c r="CE68" s="182">
        <f t="shared" si="18"/>
        <v>0</v>
      </c>
      <c r="CF68" s="182">
        <f t="shared" si="18"/>
        <v>0</v>
      </c>
      <c r="CG68" s="182">
        <f t="shared" si="18"/>
        <v>0</v>
      </c>
      <c r="CH68" s="182" t="s">
        <v>156</v>
      </c>
    </row>
    <row r="69" spans="1:86">
      <c r="A69" s="182">
        <v>2052</v>
      </c>
      <c r="B69" s="182">
        <f t="shared" si="6"/>
        <v>0</v>
      </c>
      <c r="C69" s="182">
        <f t="shared" si="19"/>
        <v>0</v>
      </c>
      <c r="D69" s="182">
        <f t="shared" si="19"/>
        <v>0</v>
      </c>
      <c r="E69" s="182">
        <f t="shared" si="19"/>
        <v>0</v>
      </c>
      <c r="F69" s="182">
        <f t="shared" si="19"/>
        <v>0</v>
      </c>
      <c r="G69" s="182">
        <f t="shared" si="19"/>
        <v>0</v>
      </c>
      <c r="H69" s="182">
        <f t="shared" si="19"/>
        <v>0</v>
      </c>
      <c r="I69" s="182">
        <f t="shared" si="19"/>
        <v>0</v>
      </c>
      <c r="J69" s="182">
        <f t="shared" si="19"/>
        <v>0</v>
      </c>
      <c r="K69" s="182">
        <f t="shared" si="19"/>
        <v>0</v>
      </c>
      <c r="L69" s="182">
        <f t="shared" si="19"/>
        <v>0</v>
      </c>
      <c r="M69" s="182">
        <f t="shared" si="19"/>
        <v>0</v>
      </c>
      <c r="N69" s="182">
        <f t="shared" si="19"/>
        <v>0</v>
      </c>
      <c r="O69" s="182">
        <f t="shared" si="19"/>
        <v>0</v>
      </c>
      <c r="P69" s="182">
        <f t="shared" si="19"/>
        <v>0</v>
      </c>
      <c r="Q69" s="182">
        <f t="shared" si="19"/>
        <v>0</v>
      </c>
      <c r="R69" s="182">
        <f t="shared" si="19"/>
        <v>0</v>
      </c>
      <c r="S69" s="182">
        <f t="shared" si="19"/>
        <v>0</v>
      </c>
      <c r="T69" s="182">
        <f t="shared" si="19"/>
        <v>0</v>
      </c>
      <c r="U69" s="182">
        <f t="shared" si="19"/>
        <v>0</v>
      </c>
      <c r="V69" s="182">
        <f t="shared" si="19"/>
        <v>0</v>
      </c>
      <c r="W69" s="182">
        <f t="shared" si="19"/>
        <v>0</v>
      </c>
      <c r="X69" s="182">
        <f t="shared" si="19"/>
        <v>0</v>
      </c>
      <c r="Y69" s="182">
        <f t="shared" si="19"/>
        <v>0</v>
      </c>
      <c r="Z69" s="182">
        <f t="shared" si="19"/>
        <v>0</v>
      </c>
      <c r="AA69" s="182">
        <f t="shared" si="19"/>
        <v>0</v>
      </c>
      <c r="AB69" s="182">
        <f t="shared" si="19"/>
        <v>0</v>
      </c>
      <c r="AC69" s="182">
        <f t="shared" si="19"/>
        <v>0</v>
      </c>
      <c r="AD69" s="182">
        <f t="shared" si="19"/>
        <v>0</v>
      </c>
      <c r="AE69" s="182">
        <f t="shared" si="19"/>
        <v>0</v>
      </c>
      <c r="AF69" s="182">
        <f t="shared" si="19"/>
        <v>0</v>
      </c>
      <c r="AG69" s="182">
        <f t="shared" si="19"/>
        <v>0</v>
      </c>
      <c r="AH69" s="182">
        <f t="shared" si="19"/>
        <v>0</v>
      </c>
      <c r="AI69" s="182">
        <f t="shared" si="19"/>
        <v>0</v>
      </c>
      <c r="AJ69" s="182">
        <f t="shared" si="19"/>
        <v>0</v>
      </c>
      <c r="AK69" s="182">
        <f t="shared" si="19"/>
        <v>1</v>
      </c>
      <c r="AL69" s="182">
        <f t="shared" si="19"/>
        <v>1</v>
      </c>
      <c r="AM69" s="182">
        <f t="shared" si="19"/>
        <v>1</v>
      </c>
      <c r="AN69" s="182">
        <f t="shared" si="19"/>
        <v>1</v>
      </c>
      <c r="AO69" s="182">
        <f t="shared" si="19"/>
        <v>1</v>
      </c>
      <c r="AP69" s="182">
        <f t="shared" si="19"/>
        <v>1</v>
      </c>
      <c r="AQ69" s="182">
        <f t="shared" si="19"/>
        <v>1</v>
      </c>
      <c r="AR69" s="182">
        <f t="shared" si="19"/>
        <v>1</v>
      </c>
      <c r="AS69" s="182">
        <f t="shared" si="19"/>
        <v>1</v>
      </c>
      <c r="AT69" s="182">
        <f t="shared" si="19"/>
        <v>1</v>
      </c>
      <c r="AU69" s="182">
        <f t="shared" si="19"/>
        <v>1</v>
      </c>
      <c r="AV69" s="182">
        <f t="shared" si="19"/>
        <v>1</v>
      </c>
      <c r="AW69" s="182">
        <f t="shared" si="19"/>
        <v>1</v>
      </c>
      <c r="AX69" s="182">
        <f t="shared" si="19"/>
        <v>1</v>
      </c>
      <c r="AY69" s="182">
        <f t="shared" si="19"/>
        <v>1</v>
      </c>
      <c r="AZ69" s="182">
        <f t="shared" si="19"/>
        <v>1</v>
      </c>
      <c r="BA69" s="182">
        <f t="shared" si="19"/>
        <v>1</v>
      </c>
      <c r="BB69" s="182">
        <f t="shared" si="19"/>
        <v>1</v>
      </c>
      <c r="BC69" s="182">
        <f t="shared" si="19"/>
        <v>1</v>
      </c>
      <c r="BD69" s="182">
        <f t="shared" si="19"/>
        <v>1</v>
      </c>
      <c r="BE69" s="182">
        <f t="shared" si="19"/>
        <v>1</v>
      </c>
      <c r="BF69" s="182">
        <f t="shared" si="19"/>
        <v>1</v>
      </c>
      <c r="BG69" s="182">
        <f t="shared" si="19"/>
        <v>1</v>
      </c>
      <c r="BH69" s="182">
        <f t="shared" si="19"/>
        <v>1</v>
      </c>
      <c r="BI69" s="182">
        <f t="shared" si="19"/>
        <v>1</v>
      </c>
      <c r="BJ69" s="182">
        <f t="shared" si="19"/>
        <v>1</v>
      </c>
      <c r="BK69" s="182">
        <f t="shared" si="19"/>
        <v>1</v>
      </c>
      <c r="BL69" s="182">
        <f t="shared" si="19"/>
        <v>1</v>
      </c>
      <c r="BM69" s="182">
        <f t="shared" si="19"/>
        <v>1</v>
      </c>
      <c r="BN69" s="182">
        <f t="shared" si="19"/>
        <v>1</v>
      </c>
      <c r="BO69" s="182">
        <f t="shared" si="18"/>
        <v>1</v>
      </c>
      <c r="BP69" s="182">
        <f t="shared" si="18"/>
        <v>1</v>
      </c>
      <c r="BQ69" s="182">
        <f t="shared" si="18"/>
        <v>1</v>
      </c>
      <c r="BR69" s="182">
        <f t="shared" si="18"/>
        <v>1</v>
      </c>
      <c r="BS69" s="182">
        <f t="shared" si="18"/>
        <v>1</v>
      </c>
      <c r="BT69" s="182">
        <f t="shared" si="18"/>
        <v>1</v>
      </c>
      <c r="BU69" s="182">
        <f t="shared" si="18"/>
        <v>1</v>
      </c>
      <c r="BV69" s="182">
        <f t="shared" si="18"/>
        <v>1</v>
      </c>
      <c r="BW69" s="182">
        <f t="shared" si="18"/>
        <v>1</v>
      </c>
      <c r="BX69" s="182">
        <f t="shared" si="18"/>
        <v>1</v>
      </c>
      <c r="BY69" s="182">
        <f t="shared" si="18"/>
        <v>1</v>
      </c>
      <c r="BZ69" s="182">
        <f t="shared" si="18"/>
        <v>1</v>
      </c>
      <c r="CA69" s="182">
        <f t="shared" si="18"/>
        <v>1</v>
      </c>
      <c r="CB69" s="182">
        <f t="shared" si="18"/>
        <v>1</v>
      </c>
      <c r="CC69" s="182">
        <f t="shared" si="18"/>
        <v>1</v>
      </c>
      <c r="CD69" s="182">
        <f t="shared" si="18"/>
        <v>0</v>
      </c>
      <c r="CE69" s="182">
        <f t="shared" si="18"/>
        <v>0</v>
      </c>
      <c r="CF69" s="182">
        <f t="shared" si="18"/>
        <v>0</v>
      </c>
      <c r="CG69" s="182">
        <f t="shared" si="18"/>
        <v>0</v>
      </c>
      <c r="CH69" s="182" t="s">
        <v>156</v>
      </c>
    </row>
    <row r="70" spans="1:86">
      <c r="A70" s="182">
        <v>2053</v>
      </c>
      <c r="B70" s="182">
        <f t="shared" si="6"/>
        <v>0</v>
      </c>
      <c r="C70" s="182">
        <f t="shared" si="19"/>
        <v>0</v>
      </c>
      <c r="D70" s="182">
        <f t="shared" si="19"/>
        <v>0</v>
      </c>
      <c r="E70" s="182">
        <f t="shared" si="19"/>
        <v>0</v>
      </c>
      <c r="F70" s="182">
        <f t="shared" si="19"/>
        <v>0</v>
      </c>
      <c r="G70" s="182">
        <f t="shared" si="19"/>
        <v>0</v>
      </c>
      <c r="H70" s="182">
        <f t="shared" si="19"/>
        <v>0</v>
      </c>
      <c r="I70" s="182">
        <f t="shared" si="19"/>
        <v>0</v>
      </c>
      <c r="J70" s="182">
        <f t="shared" si="19"/>
        <v>0</v>
      </c>
      <c r="K70" s="182">
        <f t="shared" si="19"/>
        <v>0</v>
      </c>
      <c r="L70" s="182">
        <f t="shared" si="19"/>
        <v>0</v>
      </c>
      <c r="M70" s="182">
        <f t="shared" si="19"/>
        <v>0</v>
      </c>
      <c r="N70" s="182">
        <f t="shared" si="19"/>
        <v>0</v>
      </c>
      <c r="O70" s="182">
        <f t="shared" si="19"/>
        <v>0</v>
      </c>
      <c r="P70" s="182">
        <f t="shared" si="19"/>
        <v>0</v>
      </c>
      <c r="Q70" s="182">
        <f t="shared" si="19"/>
        <v>0</v>
      </c>
      <c r="R70" s="182">
        <f t="shared" si="19"/>
        <v>0</v>
      </c>
      <c r="S70" s="182">
        <f t="shared" si="19"/>
        <v>0</v>
      </c>
      <c r="T70" s="182">
        <f t="shared" si="19"/>
        <v>0</v>
      </c>
      <c r="U70" s="182">
        <f t="shared" si="19"/>
        <v>0</v>
      </c>
      <c r="V70" s="182">
        <f t="shared" si="19"/>
        <v>0</v>
      </c>
      <c r="W70" s="182">
        <f t="shared" si="19"/>
        <v>0</v>
      </c>
      <c r="X70" s="182">
        <f t="shared" si="19"/>
        <v>0</v>
      </c>
      <c r="Y70" s="182">
        <f t="shared" si="19"/>
        <v>0</v>
      </c>
      <c r="Z70" s="182">
        <f t="shared" si="19"/>
        <v>0</v>
      </c>
      <c r="AA70" s="182">
        <f t="shared" si="19"/>
        <v>0</v>
      </c>
      <c r="AB70" s="182">
        <f t="shared" si="19"/>
        <v>0</v>
      </c>
      <c r="AC70" s="182">
        <f t="shared" si="19"/>
        <v>0</v>
      </c>
      <c r="AD70" s="182">
        <f t="shared" si="19"/>
        <v>0</v>
      </c>
      <c r="AE70" s="182">
        <f t="shared" si="19"/>
        <v>0</v>
      </c>
      <c r="AF70" s="182">
        <f t="shared" si="19"/>
        <v>0</v>
      </c>
      <c r="AG70" s="182">
        <f t="shared" si="19"/>
        <v>0</v>
      </c>
      <c r="AH70" s="182">
        <f t="shared" si="19"/>
        <v>0</v>
      </c>
      <c r="AI70" s="182">
        <f t="shared" si="19"/>
        <v>0</v>
      </c>
      <c r="AJ70" s="182">
        <f t="shared" si="19"/>
        <v>0</v>
      </c>
      <c r="AK70" s="182">
        <f t="shared" si="19"/>
        <v>0</v>
      </c>
      <c r="AL70" s="182">
        <f t="shared" si="19"/>
        <v>1</v>
      </c>
      <c r="AM70" s="182">
        <f t="shared" si="19"/>
        <v>1</v>
      </c>
      <c r="AN70" s="182">
        <f t="shared" si="19"/>
        <v>1</v>
      </c>
      <c r="AO70" s="182">
        <f t="shared" si="19"/>
        <v>1</v>
      </c>
      <c r="AP70" s="182">
        <f t="shared" si="19"/>
        <v>1</v>
      </c>
      <c r="AQ70" s="182">
        <f t="shared" si="19"/>
        <v>1</v>
      </c>
      <c r="AR70" s="182">
        <f t="shared" si="19"/>
        <v>1</v>
      </c>
      <c r="AS70" s="182">
        <f t="shared" si="19"/>
        <v>1</v>
      </c>
      <c r="AT70" s="182">
        <f t="shared" si="19"/>
        <v>1</v>
      </c>
      <c r="AU70" s="182">
        <f t="shared" si="19"/>
        <v>1</v>
      </c>
      <c r="AV70" s="182">
        <f t="shared" si="19"/>
        <v>1</v>
      </c>
      <c r="AW70" s="182">
        <f t="shared" si="19"/>
        <v>1</v>
      </c>
      <c r="AX70" s="182">
        <f t="shared" si="19"/>
        <v>1</v>
      </c>
      <c r="AY70" s="182">
        <f t="shared" si="19"/>
        <v>1</v>
      </c>
      <c r="AZ70" s="182">
        <f t="shared" si="19"/>
        <v>1</v>
      </c>
      <c r="BA70" s="182">
        <f t="shared" si="19"/>
        <v>1</v>
      </c>
      <c r="BB70" s="182">
        <f t="shared" si="19"/>
        <v>1</v>
      </c>
      <c r="BC70" s="182">
        <f t="shared" si="19"/>
        <v>1</v>
      </c>
      <c r="BD70" s="182">
        <f t="shared" si="19"/>
        <v>1</v>
      </c>
      <c r="BE70" s="182">
        <f t="shared" si="19"/>
        <v>1</v>
      </c>
      <c r="BF70" s="182">
        <f t="shared" si="19"/>
        <v>1</v>
      </c>
      <c r="BG70" s="182">
        <f t="shared" si="19"/>
        <v>1</v>
      </c>
      <c r="BH70" s="182">
        <f t="shared" si="19"/>
        <v>1</v>
      </c>
      <c r="BI70" s="182">
        <f t="shared" si="19"/>
        <v>1</v>
      </c>
      <c r="BJ70" s="182">
        <f t="shared" si="19"/>
        <v>1</v>
      </c>
      <c r="BK70" s="182">
        <f t="shared" si="19"/>
        <v>1</v>
      </c>
      <c r="BL70" s="182">
        <f t="shared" si="19"/>
        <v>1</v>
      </c>
      <c r="BM70" s="182">
        <f t="shared" si="19"/>
        <v>1</v>
      </c>
      <c r="BN70" s="182">
        <f t="shared" ref="BN70:CG73" si="20">IF(AND($A70+$E$13&gt;=BN$18,BN$18&gt;$A70),1,0)</f>
        <v>1</v>
      </c>
      <c r="BO70" s="182">
        <f t="shared" si="20"/>
        <v>1</v>
      </c>
      <c r="BP70" s="182">
        <f t="shared" si="20"/>
        <v>1</v>
      </c>
      <c r="BQ70" s="182">
        <f t="shared" si="20"/>
        <v>1</v>
      </c>
      <c r="BR70" s="182">
        <f t="shared" si="20"/>
        <v>1</v>
      </c>
      <c r="BS70" s="182">
        <f t="shared" si="20"/>
        <v>1</v>
      </c>
      <c r="BT70" s="182">
        <f t="shared" si="20"/>
        <v>1</v>
      </c>
      <c r="BU70" s="182">
        <f t="shared" si="20"/>
        <v>1</v>
      </c>
      <c r="BV70" s="182">
        <f t="shared" si="20"/>
        <v>1</v>
      </c>
      <c r="BW70" s="182">
        <f t="shared" si="20"/>
        <v>1</v>
      </c>
      <c r="BX70" s="182">
        <f t="shared" si="20"/>
        <v>1</v>
      </c>
      <c r="BY70" s="182">
        <f t="shared" si="20"/>
        <v>1</v>
      </c>
      <c r="BZ70" s="182">
        <f t="shared" si="20"/>
        <v>1</v>
      </c>
      <c r="CA70" s="182">
        <f t="shared" si="20"/>
        <v>1</v>
      </c>
      <c r="CB70" s="182">
        <f t="shared" si="20"/>
        <v>1</v>
      </c>
      <c r="CC70" s="182">
        <f t="shared" si="20"/>
        <v>1</v>
      </c>
      <c r="CD70" s="182">
        <f t="shared" si="20"/>
        <v>1</v>
      </c>
      <c r="CE70" s="182">
        <f t="shared" si="20"/>
        <v>0</v>
      </c>
      <c r="CF70" s="182">
        <f t="shared" si="20"/>
        <v>0</v>
      </c>
      <c r="CG70" s="182">
        <f t="shared" si="20"/>
        <v>0</v>
      </c>
      <c r="CH70" s="182" t="s">
        <v>156</v>
      </c>
    </row>
    <row r="71" spans="1:86">
      <c r="A71" s="182">
        <v>2054</v>
      </c>
      <c r="B71" s="182">
        <f t="shared" si="6"/>
        <v>0</v>
      </c>
      <c r="C71" s="182">
        <f t="shared" ref="C71:BN74" si="21">IF(AND($A71+$E$13&gt;=C$18,C$18&gt;$A71),1,0)</f>
        <v>0</v>
      </c>
      <c r="D71" s="182">
        <f t="shared" si="21"/>
        <v>0</v>
      </c>
      <c r="E71" s="182">
        <f t="shared" si="21"/>
        <v>0</v>
      </c>
      <c r="F71" s="182">
        <f t="shared" si="21"/>
        <v>0</v>
      </c>
      <c r="G71" s="182">
        <f t="shared" si="21"/>
        <v>0</v>
      </c>
      <c r="H71" s="182">
        <f t="shared" si="21"/>
        <v>0</v>
      </c>
      <c r="I71" s="182">
        <f t="shared" si="21"/>
        <v>0</v>
      </c>
      <c r="J71" s="182">
        <f t="shared" si="21"/>
        <v>0</v>
      </c>
      <c r="K71" s="182">
        <f t="shared" si="21"/>
        <v>0</v>
      </c>
      <c r="L71" s="182">
        <f t="shared" si="21"/>
        <v>0</v>
      </c>
      <c r="M71" s="182">
        <f t="shared" si="21"/>
        <v>0</v>
      </c>
      <c r="N71" s="182">
        <f t="shared" si="21"/>
        <v>0</v>
      </c>
      <c r="O71" s="182">
        <f t="shared" si="21"/>
        <v>0</v>
      </c>
      <c r="P71" s="182">
        <f t="shared" si="21"/>
        <v>0</v>
      </c>
      <c r="Q71" s="182">
        <f t="shared" si="21"/>
        <v>0</v>
      </c>
      <c r="R71" s="182">
        <f t="shared" si="21"/>
        <v>0</v>
      </c>
      <c r="S71" s="182">
        <f t="shared" si="21"/>
        <v>0</v>
      </c>
      <c r="T71" s="182">
        <f t="shared" si="21"/>
        <v>0</v>
      </c>
      <c r="U71" s="182">
        <f t="shared" si="21"/>
        <v>0</v>
      </c>
      <c r="V71" s="182">
        <f t="shared" si="21"/>
        <v>0</v>
      </c>
      <c r="W71" s="182">
        <f t="shared" si="21"/>
        <v>0</v>
      </c>
      <c r="X71" s="182">
        <f t="shared" si="21"/>
        <v>0</v>
      </c>
      <c r="Y71" s="182">
        <f t="shared" si="21"/>
        <v>0</v>
      </c>
      <c r="Z71" s="182">
        <f t="shared" si="21"/>
        <v>0</v>
      </c>
      <c r="AA71" s="182">
        <f t="shared" si="21"/>
        <v>0</v>
      </c>
      <c r="AB71" s="182">
        <f t="shared" si="21"/>
        <v>0</v>
      </c>
      <c r="AC71" s="182">
        <f t="shared" si="21"/>
        <v>0</v>
      </c>
      <c r="AD71" s="182">
        <f t="shared" si="21"/>
        <v>0</v>
      </c>
      <c r="AE71" s="182">
        <f t="shared" si="21"/>
        <v>0</v>
      </c>
      <c r="AF71" s="182">
        <f t="shared" si="21"/>
        <v>0</v>
      </c>
      <c r="AG71" s="182">
        <f t="shared" si="21"/>
        <v>0</v>
      </c>
      <c r="AH71" s="182">
        <f t="shared" si="21"/>
        <v>0</v>
      </c>
      <c r="AI71" s="182">
        <f t="shared" si="21"/>
        <v>0</v>
      </c>
      <c r="AJ71" s="182">
        <f t="shared" si="21"/>
        <v>0</v>
      </c>
      <c r="AK71" s="182">
        <f t="shared" si="21"/>
        <v>0</v>
      </c>
      <c r="AL71" s="182">
        <f t="shared" si="21"/>
        <v>0</v>
      </c>
      <c r="AM71" s="182">
        <f t="shared" si="21"/>
        <v>1</v>
      </c>
      <c r="AN71" s="182">
        <f t="shared" si="21"/>
        <v>1</v>
      </c>
      <c r="AO71" s="182">
        <f t="shared" si="21"/>
        <v>1</v>
      </c>
      <c r="AP71" s="182">
        <f t="shared" si="21"/>
        <v>1</v>
      </c>
      <c r="AQ71" s="182">
        <f t="shared" si="21"/>
        <v>1</v>
      </c>
      <c r="AR71" s="182">
        <f t="shared" si="21"/>
        <v>1</v>
      </c>
      <c r="AS71" s="182">
        <f t="shared" si="21"/>
        <v>1</v>
      </c>
      <c r="AT71" s="182">
        <f t="shared" si="21"/>
        <v>1</v>
      </c>
      <c r="AU71" s="182">
        <f t="shared" si="21"/>
        <v>1</v>
      </c>
      <c r="AV71" s="182">
        <f t="shared" si="21"/>
        <v>1</v>
      </c>
      <c r="AW71" s="182">
        <f t="shared" si="21"/>
        <v>1</v>
      </c>
      <c r="AX71" s="182">
        <f t="shared" si="21"/>
        <v>1</v>
      </c>
      <c r="AY71" s="182">
        <f t="shared" si="21"/>
        <v>1</v>
      </c>
      <c r="AZ71" s="182">
        <f t="shared" si="21"/>
        <v>1</v>
      </c>
      <c r="BA71" s="182">
        <f t="shared" si="21"/>
        <v>1</v>
      </c>
      <c r="BB71" s="182">
        <f t="shared" si="21"/>
        <v>1</v>
      </c>
      <c r="BC71" s="182">
        <f t="shared" si="21"/>
        <v>1</v>
      </c>
      <c r="BD71" s="182">
        <f t="shared" si="21"/>
        <v>1</v>
      </c>
      <c r="BE71" s="182">
        <f t="shared" si="21"/>
        <v>1</v>
      </c>
      <c r="BF71" s="182">
        <f t="shared" si="21"/>
        <v>1</v>
      </c>
      <c r="BG71" s="182">
        <f t="shared" si="21"/>
        <v>1</v>
      </c>
      <c r="BH71" s="182">
        <f t="shared" si="21"/>
        <v>1</v>
      </c>
      <c r="BI71" s="182">
        <f t="shared" si="21"/>
        <v>1</v>
      </c>
      <c r="BJ71" s="182">
        <f t="shared" si="21"/>
        <v>1</v>
      </c>
      <c r="BK71" s="182">
        <f t="shared" si="21"/>
        <v>1</v>
      </c>
      <c r="BL71" s="182">
        <f t="shared" si="21"/>
        <v>1</v>
      </c>
      <c r="BM71" s="182">
        <f t="shared" si="21"/>
        <v>1</v>
      </c>
      <c r="BN71" s="182">
        <f t="shared" si="21"/>
        <v>1</v>
      </c>
      <c r="BO71" s="182">
        <f t="shared" si="20"/>
        <v>1</v>
      </c>
      <c r="BP71" s="182">
        <f t="shared" si="20"/>
        <v>1</v>
      </c>
      <c r="BQ71" s="182">
        <f t="shared" si="20"/>
        <v>1</v>
      </c>
      <c r="BR71" s="182">
        <f t="shared" si="20"/>
        <v>1</v>
      </c>
      <c r="BS71" s="182">
        <f t="shared" si="20"/>
        <v>1</v>
      </c>
      <c r="BT71" s="182">
        <f t="shared" si="20"/>
        <v>1</v>
      </c>
      <c r="BU71" s="182">
        <f t="shared" si="20"/>
        <v>1</v>
      </c>
      <c r="BV71" s="182">
        <f t="shared" si="20"/>
        <v>1</v>
      </c>
      <c r="BW71" s="182">
        <f t="shared" si="20"/>
        <v>1</v>
      </c>
      <c r="BX71" s="182">
        <f t="shared" si="20"/>
        <v>1</v>
      </c>
      <c r="BY71" s="182">
        <f t="shared" si="20"/>
        <v>1</v>
      </c>
      <c r="BZ71" s="182">
        <f t="shared" si="20"/>
        <v>1</v>
      </c>
      <c r="CA71" s="182">
        <f t="shared" si="20"/>
        <v>1</v>
      </c>
      <c r="CB71" s="182">
        <f t="shared" si="20"/>
        <v>1</v>
      </c>
      <c r="CC71" s="182">
        <f t="shared" si="20"/>
        <v>1</v>
      </c>
      <c r="CD71" s="182">
        <f t="shared" si="20"/>
        <v>1</v>
      </c>
      <c r="CE71" s="182">
        <f t="shared" si="20"/>
        <v>1</v>
      </c>
      <c r="CF71" s="182">
        <f t="shared" si="20"/>
        <v>0</v>
      </c>
      <c r="CG71" s="182">
        <f t="shared" si="20"/>
        <v>0</v>
      </c>
      <c r="CH71" s="182" t="s">
        <v>156</v>
      </c>
    </row>
    <row r="72" spans="1:86">
      <c r="A72" s="182">
        <v>2055</v>
      </c>
      <c r="B72" s="182">
        <f t="shared" si="6"/>
        <v>0</v>
      </c>
      <c r="C72" s="182">
        <f t="shared" si="21"/>
        <v>0</v>
      </c>
      <c r="D72" s="182">
        <f t="shared" si="21"/>
        <v>0</v>
      </c>
      <c r="E72" s="182">
        <f t="shared" si="21"/>
        <v>0</v>
      </c>
      <c r="F72" s="182">
        <f t="shared" si="21"/>
        <v>0</v>
      </c>
      <c r="G72" s="182">
        <f t="shared" si="21"/>
        <v>0</v>
      </c>
      <c r="H72" s="182">
        <f t="shared" si="21"/>
        <v>0</v>
      </c>
      <c r="I72" s="182">
        <f t="shared" si="21"/>
        <v>0</v>
      </c>
      <c r="J72" s="182">
        <f t="shared" si="21"/>
        <v>0</v>
      </c>
      <c r="K72" s="182">
        <f t="shared" si="21"/>
        <v>0</v>
      </c>
      <c r="L72" s="182">
        <f t="shared" si="21"/>
        <v>0</v>
      </c>
      <c r="M72" s="182">
        <f t="shared" si="21"/>
        <v>0</v>
      </c>
      <c r="N72" s="182">
        <f t="shared" si="21"/>
        <v>0</v>
      </c>
      <c r="O72" s="182">
        <f t="shared" si="21"/>
        <v>0</v>
      </c>
      <c r="P72" s="182">
        <f t="shared" si="21"/>
        <v>0</v>
      </c>
      <c r="Q72" s="182">
        <f t="shared" si="21"/>
        <v>0</v>
      </c>
      <c r="R72" s="182">
        <f t="shared" si="21"/>
        <v>0</v>
      </c>
      <c r="S72" s="182">
        <f t="shared" si="21"/>
        <v>0</v>
      </c>
      <c r="T72" s="182">
        <f t="shared" si="21"/>
        <v>0</v>
      </c>
      <c r="U72" s="182">
        <f t="shared" si="21"/>
        <v>0</v>
      </c>
      <c r="V72" s="182">
        <f t="shared" si="21"/>
        <v>0</v>
      </c>
      <c r="W72" s="182">
        <f t="shared" si="21"/>
        <v>0</v>
      </c>
      <c r="X72" s="182">
        <f t="shared" si="21"/>
        <v>0</v>
      </c>
      <c r="Y72" s="182">
        <f t="shared" si="21"/>
        <v>0</v>
      </c>
      <c r="Z72" s="182">
        <f t="shared" si="21"/>
        <v>0</v>
      </c>
      <c r="AA72" s="182">
        <f t="shared" si="21"/>
        <v>0</v>
      </c>
      <c r="AB72" s="182">
        <f t="shared" si="21"/>
        <v>0</v>
      </c>
      <c r="AC72" s="182">
        <f t="shared" si="21"/>
        <v>0</v>
      </c>
      <c r="AD72" s="182">
        <f t="shared" si="21"/>
        <v>0</v>
      </c>
      <c r="AE72" s="182">
        <f t="shared" si="21"/>
        <v>0</v>
      </c>
      <c r="AF72" s="182">
        <f t="shared" si="21"/>
        <v>0</v>
      </c>
      <c r="AG72" s="182">
        <f t="shared" si="21"/>
        <v>0</v>
      </c>
      <c r="AH72" s="182">
        <f t="shared" si="21"/>
        <v>0</v>
      </c>
      <c r="AI72" s="182">
        <f t="shared" si="21"/>
        <v>0</v>
      </c>
      <c r="AJ72" s="182">
        <f t="shared" si="21"/>
        <v>0</v>
      </c>
      <c r="AK72" s="182">
        <f t="shared" si="21"/>
        <v>0</v>
      </c>
      <c r="AL72" s="182">
        <f t="shared" si="21"/>
        <v>0</v>
      </c>
      <c r="AM72" s="182">
        <f t="shared" si="21"/>
        <v>0</v>
      </c>
      <c r="AN72" s="182">
        <f t="shared" si="21"/>
        <v>1</v>
      </c>
      <c r="AO72" s="182">
        <f t="shared" si="21"/>
        <v>1</v>
      </c>
      <c r="AP72" s="182">
        <f t="shared" si="21"/>
        <v>1</v>
      </c>
      <c r="AQ72" s="182">
        <f t="shared" si="21"/>
        <v>1</v>
      </c>
      <c r="AR72" s="182">
        <f t="shared" si="21"/>
        <v>1</v>
      </c>
      <c r="AS72" s="182">
        <f t="shared" si="21"/>
        <v>1</v>
      </c>
      <c r="AT72" s="182">
        <f t="shared" si="21"/>
        <v>1</v>
      </c>
      <c r="AU72" s="182">
        <f t="shared" si="21"/>
        <v>1</v>
      </c>
      <c r="AV72" s="182">
        <f t="shared" si="21"/>
        <v>1</v>
      </c>
      <c r="AW72" s="182">
        <f t="shared" si="21"/>
        <v>1</v>
      </c>
      <c r="AX72" s="182">
        <f t="shared" si="21"/>
        <v>1</v>
      </c>
      <c r="AY72" s="182">
        <f t="shared" si="21"/>
        <v>1</v>
      </c>
      <c r="AZ72" s="182">
        <f t="shared" si="21"/>
        <v>1</v>
      </c>
      <c r="BA72" s="182">
        <f t="shared" si="21"/>
        <v>1</v>
      </c>
      <c r="BB72" s="182">
        <f t="shared" si="21"/>
        <v>1</v>
      </c>
      <c r="BC72" s="182">
        <f t="shared" si="21"/>
        <v>1</v>
      </c>
      <c r="BD72" s="182">
        <f t="shared" si="21"/>
        <v>1</v>
      </c>
      <c r="BE72" s="182">
        <f t="shared" si="21"/>
        <v>1</v>
      </c>
      <c r="BF72" s="182">
        <f t="shared" si="21"/>
        <v>1</v>
      </c>
      <c r="BG72" s="182">
        <f t="shared" si="21"/>
        <v>1</v>
      </c>
      <c r="BH72" s="182">
        <f t="shared" si="21"/>
        <v>1</v>
      </c>
      <c r="BI72" s="182">
        <f t="shared" si="21"/>
        <v>1</v>
      </c>
      <c r="BJ72" s="182">
        <f t="shared" si="21"/>
        <v>1</v>
      </c>
      <c r="BK72" s="182">
        <f t="shared" si="21"/>
        <v>1</v>
      </c>
      <c r="BL72" s="182">
        <f t="shared" si="21"/>
        <v>1</v>
      </c>
      <c r="BM72" s="182">
        <f t="shared" si="21"/>
        <v>1</v>
      </c>
      <c r="BN72" s="182">
        <f t="shared" si="21"/>
        <v>1</v>
      </c>
      <c r="BO72" s="182">
        <f t="shared" si="20"/>
        <v>1</v>
      </c>
      <c r="BP72" s="182">
        <f t="shared" si="20"/>
        <v>1</v>
      </c>
      <c r="BQ72" s="182">
        <f t="shared" si="20"/>
        <v>1</v>
      </c>
      <c r="BR72" s="182">
        <f t="shared" si="20"/>
        <v>1</v>
      </c>
      <c r="BS72" s="182">
        <f t="shared" si="20"/>
        <v>1</v>
      </c>
      <c r="BT72" s="182">
        <f t="shared" si="20"/>
        <v>1</v>
      </c>
      <c r="BU72" s="182">
        <f t="shared" si="20"/>
        <v>1</v>
      </c>
      <c r="BV72" s="182">
        <f t="shared" si="20"/>
        <v>1</v>
      </c>
      <c r="BW72" s="182">
        <f t="shared" si="20"/>
        <v>1</v>
      </c>
      <c r="BX72" s="182">
        <f t="shared" si="20"/>
        <v>1</v>
      </c>
      <c r="BY72" s="182">
        <f t="shared" si="20"/>
        <v>1</v>
      </c>
      <c r="BZ72" s="182">
        <f t="shared" si="20"/>
        <v>1</v>
      </c>
      <c r="CA72" s="182">
        <f t="shared" si="20"/>
        <v>1</v>
      </c>
      <c r="CB72" s="182">
        <f t="shared" si="20"/>
        <v>1</v>
      </c>
      <c r="CC72" s="182">
        <f t="shared" si="20"/>
        <v>1</v>
      </c>
      <c r="CD72" s="182">
        <f t="shared" si="20"/>
        <v>1</v>
      </c>
      <c r="CE72" s="182">
        <f t="shared" si="20"/>
        <v>1</v>
      </c>
      <c r="CF72" s="182">
        <f t="shared" si="20"/>
        <v>1</v>
      </c>
      <c r="CG72" s="182">
        <f t="shared" si="20"/>
        <v>0</v>
      </c>
      <c r="CH72" s="182" t="s">
        <v>156</v>
      </c>
    </row>
    <row r="73" spans="1:86">
      <c r="A73" s="182">
        <v>2056</v>
      </c>
      <c r="B73" s="182">
        <f t="shared" si="6"/>
        <v>0</v>
      </c>
      <c r="C73" s="182">
        <f t="shared" si="21"/>
        <v>0</v>
      </c>
      <c r="D73" s="182">
        <f t="shared" si="21"/>
        <v>0</v>
      </c>
      <c r="E73" s="182">
        <f t="shared" si="21"/>
        <v>0</v>
      </c>
      <c r="F73" s="182">
        <f t="shared" si="21"/>
        <v>0</v>
      </c>
      <c r="G73" s="182">
        <f t="shared" si="21"/>
        <v>0</v>
      </c>
      <c r="H73" s="182">
        <f t="shared" si="21"/>
        <v>0</v>
      </c>
      <c r="I73" s="182">
        <f t="shared" si="21"/>
        <v>0</v>
      </c>
      <c r="J73" s="182">
        <f t="shared" si="21"/>
        <v>0</v>
      </c>
      <c r="K73" s="182">
        <f t="shared" si="21"/>
        <v>0</v>
      </c>
      <c r="L73" s="182">
        <f t="shared" si="21"/>
        <v>0</v>
      </c>
      <c r="M73" s="182">
        <f t="shared" si="21"/>
        <v>0</v>
      </c>
      <c r="N73" s="182">
        <f t="shared" si="21"/>
        <v>0</v>
      </c>
      <c r="O73" s="182">
        <f t="shared" si="21"/>
        <v>0</v>
      </c>
      <c r="P73" s="182">
        <f t="shared" si="21"/>
        <v>0</v>
      </c>
      <c r="Q73" s="182">
        <f t="shared" si="21"/>
        <v>0</v>
      </c>
      <c r="R73" s="182">
        <f t="shared" si="21"/>
        <v>0</v>
      </c>
      <c r="S73" s="182">
        <f t="shared" si="21"/>
        <v>0</v>
      </c>
      <c r="T73" s="182">
        <f t="shared" si="21"/>
        <v>0</v>
      </c>
      <c r="U73" s="182">
        <f t="shared" si="21"/>
        <v>0</v>
      </c>
      <c r="V73" s="182">
        <f t="shared" si="21"/>
        <v>0</v>
      </c>
      <c r="W73" s="182">
        <f t="shared" si="21"/>
        <v>0</v>
      </c>
      <c r="X73" s="182">
        <f t="shared" si="21"/>
        <v>0</v>
      </c>
      <c r="Y73" s="182">
        <f t="shared" si="21"/>
        <v>0</v>
      </c>
      <c r="Z73" s="182">
        <f t="shared" si="21"/>
        <v>0</v>
      </c>
      <c r="AA73" s="182">
        <f t="shared" si="21"/>
        <v>0</v>
      </c>
      <c r="AB73" s="182">
        <f t="shared" si="21"/>
        <v>0</v>
      </c>
      <c r="AC73" s="182">
        <f t="shared" si="21"/>
        <v>0</v>
      </c>
      <c r="AD73" s="182">
        <f t="shared" si="21"/>
        <v>0</v>
      </c>
      <c r="AE73" s="182">
        <f t="shared" si="21"/>
        <v>0</v>
      </c>
      <c r="AF73" s="182">
        <f t="shared" si="21"/>
        <v>0</v>
      </c>
      <c r="AG73" s="182">
        <f t="shared" si="21"/>
        <v>0</v>
      </c>
      <c r="AH73" s="182">
        <f t="shared" si="21"/>
        <v>0</v>
      </c>
      <c r="AI73" s="182">
        <f t="shared" si="21"/>
        <v>0</v>
      </c>
      <c r="AJ73" s="182">
        <f t="shared" si="21"/>
        <v>0</v>
      </c>
      <c r="AK73" s="182">
        <f t="shared" si="21"/>
        <v>0</v>
      </c>
      <c r="AL73" s="182">
        <f t="shared" si="21"/>
        <v>0</v>
      </c>
      <c r="AM73" s="182">
        <f t="shared" si="21"/>
        <v>0</v>
      </c>
      <c r="AN73" s="182">
        <f t="shared" si="21"/>
        <v>0</v>
      </c>
      <c r="AO73" s="182">
        <f t="shared" si="21"/>
        <v>1</v>
      </c>
      <c r="AP73" s="182">
        <f t="shared" si="21"/>
        <v>1</v>
      </c>
      <c r="AQ73" s="182">
        <f t="shared" si="21"/>
        <v>1</v>
      </c>
      <c r="AR73" s="182">
        <f t="shared" si="21"/>
        <v>1</v>
      </c>
      <c r="AS73" s="182">
        <f t="shared" si="21"/>
        <v>1</v>
      </c>
      <c r="AT73" s="182">
        <f t="shared" si="21"/>
        <v>1</v>
      </c>
      <c r="AU73" s="182">
        <f t="shared" si="21"/>
        <v>1</v>
      </c>
      <c r="AV73" s="182">
        <f t="shared" si="21"/>
        <v>1</v>
      </c>
      <c r="AW73" s="182">
        <f t="shared" si="21"/>
        <v>1</v>
      </c>
      <c r="AX73" s="182">
        <f t="shared" si="21"/>
        <v>1</v>
      </c>
      <c r="AY73" s="182">
        <f t="shared" si="21"/>
        <v>1</v>
      </c>
      <c r="AZ73" s="182">
        <f t="shared" si="21"/>
        <v>1</v>
      </c>
      <c r="BA73" s="182">
        <f t="shared" si="21"/>
        <v>1</v>
      </c>
      <c r="BB73" s="182">
        <f t="shared" si="21"/>
        <v>1</v>
      </c>
      <c r="BC73" s="182">
        <f t="shared" si="21"/>
        <v>1</v>
      </c>
      <c r="BD73" s="182">
        <f t="shared" si="21"/>
        <v>1</v>
      </c>
      <c r="BE73" s="182">
        <f t="shared" si="21"/>
        <v>1</v>
      </c>
      <c r="BF73" s="182">
        <f t="shared" si="21"/>
        <v>1</v>
      </c>
      <c r="BG73" s="182">
        <f t="shared" si="21"/>
        <v>1</v>
      </c>
      <c r="BH73" s="182">
        <f t="shared" si="21"/>
        <v>1</v>
      </c>
      <c r="BI73" s="182">
        <f t="shared" si="21"/>
        <v>1</v>
      </c>
      <c r="BJ73" s="182">
        <f t="shared" si="21"/>
        <v>1</v>
      </c>
      <c r="BK73" s="182">
        <f t="shared" si="21"/>
        <v>1</v>
      </c>
      <c r="BL73" s="182">
        <f t="shared" si="21"/>
        <v>1</v>
      </c>
      <c r="BM73" s="182">
        <f t="shared" si="21"/>
        <v>1</v>
      </c>
      <c r="BN73" s="182">
        <f t="shared" si="21"/>
        <v>1</v>
      </c>
      <c r="BO73" s="182">
        <f t="shared" si="20"/>
        <v>1</v>
      </c>
      <c r="BP73" s="182">
        <f t="shared" si="20"/>
        <v>1</v>
      </c>
      <c r="BQ73" s="182">
        <f t="shared" si="20"/>
        <v>1</v>
      </c>
      <c r="BR73" s="182">
        <f t="shared" si="20"/>
        <v>1</v>
      </c>
      <c r="BS73" s="182">
        <f t="shared" si="20"/>
        <v>1</v>
      </c>
      <c r="BT73" s="182">
        <f t="shared" si="20"/>
        <v>1</v>
      </c>
      <c r="BU73" s="182">
        <f t="shared" si="20"/>
        <v>1</v>
      </c>
      <c r="BV73" s="182">
        <f t="shared" si="20"/>
        <v>1</v>
      </c>
      <c r="BW73" s="182">
        <f t="shared" si="20"/>
        <v>1</v>
      </c>
      <c r="BX73" s="182">
        <f t="shared" si="20"/>
        <v>1</v>
      </c>
      <c r="BY73" s="182">
        <f t="shared" si="20"/>
        <v>1</v>
      </c>
      <c r="BZ73" s="182">
        <f t="shared" si="20"/>
        <v>1</v>
      </c>
      <c r="CA73" s="182">
        <f t="shared" si="20"/>
        <v>1</v>
      </c>
      <c r="CB73" s="182">
        <f t="shared" si="20"/>
        <v>1</v>
      </c>
      <c r="CC73" s="182">
        <f t="shared" si="20"/>
        <v>1</v>
      </c>
      <c r="CD73" s="182">
        <f t="shared" si="20"/>
        <v>1</v>
      </c>
      <c r="CE73" s="182">
        <f t="shared" si="20"/>
        <v>1</v>
      </c>
      <c r="CF73" s="182">
        <f t="shared" si="20"/>
        <v>1</v>
      </c>
      <c r="CG73" s="182">
        <f t="shared" si="20"/>
        <v>0</v>
      </c>
      <c r="CH73" s="182" t="s">
        <v>156</v>
      </c>
    </row>
    <row r="74" spans="1:86">
      <c r="A74" s="182">
        <v>2057</v>
      </c>
      <c r="B74" s="182">
        <f t="shared" si="6"/>
        <v>0</v>
      </c>
      <c r="C74" s="182">
        <f t="shared" si="21"/>
        <v>0</v>
      </c>
      <c r="D74" s="182">
        <f t="shared" si="21"/>
        <v>0</v>
      </c>
      <c r="E74" s="182">
        <f t="shared" si="21"/>
        <v>0</v>
      </c>
      <c r="F74" s="182">
        <f t="shared" si="21"/>
        <v>0</v>
      </c>
      <c r="G74" s="182">
        <f t="shared" si="21"/>
        <v>0</v>
      </c>
      <c r="H74" s="182">
        <f t="shared" si="21"/>
        <v>0</v>
      </c>
      <c r="I74" s="182">
        <f t="shared" si="21"/>
        <v>0</v>
      </c>
      <c r="J74" s="182">
        <f t="shared" si="21"/>
        <v>0</v>
      </c>
      <c r="K74" s="182">
        <f t="shared" si="21"/>
        <v>0</v>
      </c>
      <c r="L74" s="182">
        <f t="shared" si="21"/>
        <v>0</v>
      </c>
      <c r="M74" s="182">
        <f t="shared" si="21"/>
        <v>0</v>
      </c>
      <c r="N74" s="182">
        <f t="shared" si="21"/>
        <v>0</v>
      </c>
      <c r="O74" s="182">
        <f t="shared" si="21"/>
        <v>0</v>
      </c>
      <c r="P74" s="182">
        <f t="shared" si="21"/>
        <v>0</v>
      </c>
      <c r="Q74" s="182">
        <f t="shared" si="21"/>
        <v>0</v>
      </c>
      <c r="R74" s="182">
        <f t="shared" si="21"/>
        <v>0</v>
      </c>
      <c r="S74" s="182">
        <f t="shared" si="21"/>
        <v>0</v>
      </c>
      <c r="T74" s="182">
        <f t="shared" si="21"/>
        <v>0</v>
      </c>
      <c r="U74" s="182">
        <f t="shared" si="21"/>
        <v>0</v>
      </c>
      <c r="V74" s="182">
        <f t="shared" si="21"/>
        <v>0</v>
      </c>
      <c r="W74" s="182">
        <f t="shared" si="21"/>
        <v>0</v>
      </c>
      <c r="X74" s="182">
        <f t="shared" si="21"/>
        <v>0</v>
      </c>
      <c r="Y74" s="182">
        <f t="shared" si="21"/>
        <v>0</v>
      </c>
      <c r="Z74" s="182">
        <f t="shared" si="21"/>
        <v>0</v>
      </c>
      <c r="AA74" s="182">
        <f t="shared" si="21"/>
        <v>0</v>
      </c>
      <c r="AB74" s="182">
        <f t="shared" si="21"/>
        <v>0</v>
      </c>
      <c r="AC74" s="182">
        <f t="shared" si="21"/>
        <v>0</v>
      </c>
      <c r="AD74" s="182">
        <f t="shared" si="21"/>
        <v>0</v>
      </c>
      <c r="AE74" s="182">
        <f t="shared" si="21"/>
        <v>0</v>
      </c>
      <c r="AF74" s="182">
        <f t="shared" si="21"/>
        <v>0</v>
      </c>
      <c r="AG74" s="182">
        <f t="shared" si="21"/>
        <v>0</v>
      </c>
      <c r="AH74" s="182">
        <f t="shared" si="21"/>
        <v>0</v>
      </c>
      <c r="AI74" s="182">
        <f t="shared" si="21"/>
        <v>0</v>
      </c>
      <c r="AJ74" s="182">
        <f t="shared" si="21"/>
        <v>0</v>
      </c>
      <c r="AK74" s="182">
        <f t="shared" si="21"/>
        <v>0</v>
      </c>
      <c r="AL74" s="182">
        <f t="shared" si="21"/>
        <v>0</v>
      </c>
      <c r="AM74" s="182">
        <f t="shared" si="21"/>
        <v>0</v>
      </c>
      <c r="AN74" s="182">
        <f t="shared" si="21"/>
        <v>0</v>
      </c>
      <c r="AO74" s="182">
        <f t="shared" si="21"/>
        <v>0</v>
      </c>
      <c r="AP74" s="182">
        <f t="shared" si="21"/>
        <v>1</v>
      </c>
      <c r="AQ74" s="182">
        <f t="shared" si="21"/>
        <v>1</v>
      </c>
      <c r="AR74" s="182">
        <f t="shared" si="21"/>
        <v>1</v>
      </c>
      <c r="AS74" s="182">
        <f t="shared" si="21"/>
        <v>1</v>
      </c>
      <c r="AT74" s="182">
        <f t="shared" si="21"/>
        <v>1</v>
      </c>
      <c r="AU74" s="182">
        <f t="shared" si="21"/>
        <v>1</v>
      </c>
      <c r="AV74" s="182">
        <f t="shared" si="21"/>
        <v>1</v>
      </c>
      <c r="AW74" s="182">
        <f t="shared" si="21"/>
        <v>1</v>
      </c>
      <c r="AX74" s="182">
        <f t="shared" si="21"/>
        <v>1</v>
      </c>
      <c r="AY74" s="182">
        <f t="shared" si="21"/>
        <v>1</v>
      </c>
      <c r="AZ74" s="182">
        <f t="shared" si="21"/>
        <v>1</v>
      </c>
      <c r="BA74" s="182">
        <f t="shared" si="21"/>
        <v>1</v>
      </c>
      <c r="BB74" s="182">
        <f t="shared" si="21"/>
        <v>1</v>
      </c>
      <c r="BC74" s="182">
        <f t="shared" si="21"/>
        <v>1</v>
      </c>
      <c r="BD74" s="182">
        <f t="shared" si="21"/>
        <v>1</v>
      </c>
      <c r="BE74" s="182">
        <f t="shared" si="21"/>
        <v>1</v>
      </c>
      <c r="BF74" s="182">
        <f t="shared" si="21"/>
        <v>1</v>
      </c>
      <c r="BG74" s="182">
        <f t="shared" si="21"/>
        <v>1</v>
      </c>
      <c r="BH74" s="182">
        <f t="shared" si="21"/>
        <v>1</v>
      </c>
      <c r="BI74" s="182">
        <f t="shared" si="21"/>
        <v>1</v>
      </c>
      <c r="BJ74" s="182">
        <f t="shared" si="21"/>
        <v>1</v>
      </c>
      <c r="BK74" s="182">
        <f t="shared" si="21"/>
        <v>1</v>
      </c>
      <c r="BL74" s="182">
        <f t="shared" si="21"/>
        <v>1</v>
      </c>
      <c r="BM74" s="182">
        <f t="shared" si="21"/>
        <v>1</v>
      </c>
      <c r="BN74" s="182">
        <f t="shared" ref="BN74:CG77" si="22">IF(AND($A74+$E$13&gt;=BN$18,BN$18&gt;$A74),1,0)</f>
        <v>1</v>
      </c>
      <c r="BO74" s="182">
        <f t="shared" si="22"/>
        <v>1</v>
      </c>
      <c r="BP74" s="182">
        <f t="shared" si="22"/>
        <v>1</v>
      </c>
      <c r="BQ74" s="182">
        <f t="shared" si="22"/>
        <v>1</v>
      </c>
      <c r="BR74" s="182">
        <f t="shared" si="22"/>
        <v>1</v>
      </c>
      <c r="BS74" s="182">
        <f t="shared" si="22"/>
        <v>1</v>
      </c>
      <c r="BT74" s="182">
        <f t="shared" si="22"/>
        <v>1</v>
      </c>
      <c r="BU74" s="182">
        <f t="shared" si="22"/>
        <v>1</v>
      </c>
      <c r="BV74" s="182">
        <f t="shared" si="22"/>
        <v>1</v>
      </c>
      <c r="BW74" s="182">
        <f t="shared" si="22"/>
        <v>1</v>
      </c>
      <c r="BX74" s="182">
        <f t="shared" si="22"/>
        <v>1</v>
      </c>
      <c r="BY74" s="182">
        <f t="shared" si="22"/>
        <v>1</v>
      </c>
      <c r="BZ74" s="182">
        <f t="shared" si="22"/>
        <v>1</v>
      </c>
      <c r="CA74" s="182">
        <f t="shared" si="22"/>
        <v>1</v>
      </c>
      <c r="CB74" s="182">
        <f t="shared" si="22"/>
        <v>1</v>
      </c>
      <c r="CC74" s="182">
        <f t="shared" si="22"/>
        <v>1</v>
      </c>
      <c r="CD74" s="182">
        <f t="shared" si="22"/>
        <v>1</v>
      </c>
      <c r="CE74" s="182">
        <f t="shared" si="22"/>
        <v>1</v>
      </c>
      <c r="CF74" s="182">
        <f t="shared" si="22"/>
        <v>1</v>
      </c>
      <c r="CG74" s="182">
        <f t="shared" si="22"/>
        <v>0</v>
      </c>
      <c r="CH74" s="182" t="s">
        <v>156</v>
      </c>
    </row>
    <row r="75" spans="1:86">
      <c r="A75" s="182">
        <v>2058</v>
      </c>
      <c r="B75" s="182">
        <f t="shared" si="6"/>
        <v>0</v>
      </c>
      <c r="C75" s="182">
        <f t="shared" ref="C75:BN78" si="23">IF(AND($A75+$E$13&gt;=C$18,C$18&gt;$A75),1,0)</f>
        <v>0</v>
      </c>
      <c r="D75" s="182">
        <f t="shared" si="23"/>
        <v>0</v>
      </c>
      <c r="E75" s="182">
        <f t="shared" si="23"/>
        <v>0</v>
      </c>
      <c r="F75" s="182">
        <f t="shared" si="23"/>
        <v>0</v>
      </c>
      <c r="G75" s="182">
        <f t="shared" si="23"/>
        <v>0</v>
      </c>
      <c r="H75" s="182">
        <f t="shared" si="23"/>
        <v>0</v>
      </c>
      <c r="I75" s="182">
        <f t="shared" si="23"/>
        <v>0</v>
      </c>
      <c r="J75" s="182">
        <f t="shared" si="23"/>
        <v>0</v>
      </c>
      <c r="K75" s="182">
        <f t="shared" si="23"/>
        <v>0</v>
      </c>
      <c r="L75" s="182">
        <f t="shared" si="23"/>
        <v>0</v>
      </c>
      <c r="M75" s="182">
        <f t="shared" si="23"/>
        <v>0</v>
      </c>
      <c r="N75" s="182">
        <f t="shared" si="23"/>
        <v>0</v>
      </c>
      <c r="O75" s="182">
        <f t="shared" si="23"/>
        <v>0</v>
      </c>
      <c r="P75" s="182">
        <f t="shared" si="23"/>
        <v>0</v>
      </c>
      <c r="Q75" s="182">
        <f t="shared" si="23"/>
        <v>0</v>
      </c>
      <c r="R75" s="182">
        <f t="shared" si="23"/>
        <v>0</v>
      </c>
      <c r="S75" s="182">
        <f t="shared" si="23"/>
        <v>0</v>
      </c>
      <c r="T75" s="182">
        <f t="shared" si="23"/>
        <v>0</v>
      </c>
      <c r="U75" s="182">
        <f t="shared" si="23"/>
        <v>0</v>
      </c>
      <c r="V75" s="182">
        <f t="shared" si="23"/>
        <v>0</v>
      </c>
      <c r="W75" s="182">
        <f t="shared" si="23"/>
        <v>0</v>
      </c>
      <c r="X75" s="182">
        <f t="shared" si="23"/>
        <v>0</v>
      </c>
      <c r="Y75" s="182">
        <f t="shared" si="23"/>
        <v>0</v>
      </c>
      <c r="Z75" s="182">
        <f t="shared" si="23"/>
        <v>0</v>
      </c>
      <c r="AA75" s="182">
        <f t="shared" si="23"/>
        <v>0</v>
      </c>
      <c r="AB75" s="182">
        <f t="shared" si="23"/>
        <v>0</v>
      </c>
      <c r="AC75" s="182">
        <f t="shared" si="23"/>
        <v>0</v>
      </c>
      <c r="AD75" s="182">
        <f t="shared" si="23"/>
        <v>0</v>
      </c>
      <c r="AE75" s="182">
        <f t="shared" si="23"/>
        <v>0</v>
      </c>
      <c r="AF75" s="182">
        <f t="shared" si="23"/>
        <v>0</v>
      </c>
      <c r="AG75" s="182">
        <f t="shared" si="23"/>
        <v>0</v>
      </c>
      <c r="AH75" s="182">
        <f t="shared" si="23"/>
        <v>0</v>
      </c>
      <c r="AI75" s="182">
        <f t="shared" si="23"/>
        <v>0</v>
      </c>
      <c r="AJ75" s="182">
        <f t="shared" si="23"/>
        <v>0</v>
      </c>
      <c r="AK75" s="182">
        <f t="shared" si="23"/>
        <v>0</v>
      </c>
      <c r="AL75" s="182">
        <f t="shared" si="23"/>
        <v>0</v>
      </c>
      <c r="AM75" s="182">
        <f t="shared" si="23"/>
        <v>0</v>
      </c>
      <c r="AN75" s="182">
        <f t="shared" si="23"/>
        <v>0</v>
      </c>
      <c r="AO75" s="182">
        <f t="shared" si="23"/>
        <v>0</v>
      </c>
      <c r="AP75" s="182">
        <f t="shared" si="23"/>
        <v>0</v>
      </c>
      <c r="AQ75" s="182">
        <f t="shared" si="23"/>
        <v>1</v>
      </c>
      <c r="AR75" s="182">
        <f t="shared" si="23"/>
        <v>1</v>
      </c>
      <c r="AS75" s="182">
        <f t="shared" si="23"/>
        <v>1</v>
      </c>
      <c r="AT75" s="182">
        <f t="shared" si="23"/>
        <v>1</v>
      </c>
      <c r="AU75" s="182">
        <f t="shared" si="23"/>
        <v>1</v>
      </c>
      <c r="AV75" s="182">
        <f t="shared" si="23"/>
        <v>1</v>
      </c>
      <c r="AW75" s="182">
        <f t="shared" si="23"/>
        <v>1</v>
      </c>
      <c r="AX75" s="182">
        <f t="shared" si="23"/>
        <v>1</v>
      </c>
      <c r="AY75" s="182">
        <f t="shared" si="23"/>
        <v>1</v>
      </c>
      <c r="AZ75" s="182">
        <f t="shared" si="23"/>
        <v>1</v>
      </c>
      <c r="BA75" s="182">
        <f t="shared" si="23"/>
        <v>1</v>
      </c>
      <c r="BB75" s="182">
        <f t="shared" si="23"/>
        <v>1</v>
      </c>
      <c r="BC75" s="182">
        <f t="shared" si="23"/>
        <v>1</v>
      </c>
      <c r="BD75" s="182">
        <f t="shared" si="23"/>
        <v>1</v>
      </c>
      <c r="BE75" s="182">
        <f t="shared" si="23"/>
        <v>1</v>
      </c>
      <c r="BF75" s="182">
        <f t="shared" si="23"/>
        <v>1</v>
      </c>
      <c r="BG75" s="182">
        <f t="shared" si="23"/>
        <v>1</v>
      </c>
      <c r="BH75" s="182">
        <f t="shared" si="23"/>
        <v>1</v>
      </c>
      <c r="BI75" s="182">
        <f t="shared" si="23"/>
        <v>1</v>
      </c>
      <c r="BJ75" s="182">
        <f t="shared" si="23"/>
        <v>1</v>
      </c>
      <c r="BK75" s="182">
        <f t="shared" si="23"/>
        <v>1</v>
      </c>
      <c r="BL75" s="182">
        <f t="shared" si="23"/>
        <v>1</v>
      </c>
      <c r="BM75" s="182">
        <f t="shared" si="23"/>
        <v>1</v>
      </c>
      <c r="BN75" s="182">
        <f t="shared" si="23"/>
        <v>1</v>
      </c>
      <c r="BO75" s="182">
        <f t="shared" si="22"/>
        <v>1</v>
      </c>
      <c r="BP75" s="182">
        <f t="shared" si="22"/>
        <v>1</v>
      </c>
      <c r="BQ75" s="182">
        <f t="shared" si="22"/>
        <v>1</v>
      </c>
      <c r="BR75" s="182">
        <f t="shared" si="22"/>
        <v>1</v>
      </c>
      <c r="BS75" s="182">
        <f t="shared" si="22"/>
        <v>1</v>
      </c>
      <c r="BT75" s="182">
        <f t="shared" si="22"/>
        <v>1</v>
      </c>
      <c r="BU75" s="182">
        <f t="shared" si="22"/>
        <v>1</v>
      </c>
      <c r="BV75" s="182">
        <f t="shared" si="22"/>
        <v>1</v>
      </c>
      <c r="BW75" s="182">
        <f t="shared" si="22"/>
        <v>1</v>
      </c>
      <c r="BX75" s="182">
        <f t="shared" si="22"/>
        <v>1</v>
      </c>
      <c r="BY75" s="182">
        <f t="shared" si="22"/>
        <v>1</v>
      </c>
      <c r="BZ75" s="182">
        <f t="shared" si="22"/>
        <v>1</v>
      </c>
      <c r="CA75" s="182">
        <f t="shared" si="22"/>
        <v>1</v>
      </c>
      <c r="CB75" s="182">
        <f t="shared" si="22"/>
        <v>1</v>
      </c>
      <c r="CC75" s="182">
        <f t="shared" si="22"/>
        <v>1</v>
      </c>
      <c r="CD75" s="182">
        <f t="shared" si="22"/>
        <v>1</v>
      </c>
      <c r="CE75" s="182">
        <f t="shared" si="22"/>
        <v>1</v>
      </c>
      <c r="CF75" s="182">
        <f t="shared" si="22"/>
        <v>1</v>
      </c>
      <c r="CG75" s="182">
        <f t="shared" si="22"/>
        <v>0</v>
      </c>
      <c r="CH75" s="182" t="s">
        <v>156</v>
      </c>
    </row>
    <row r="76" spans="1:86">
      <c r="A76" s="182">
        <v>2059</v>
      </c>
      <c r="B76" s="182">
        <f t="shared" si="6"/>
        <v>0</v>
      </c>
      <c r="C76" s="182">
        <f t="shared" si="23"/>
        <v>0</v>
      </c>
      <c r="D76" s="182">
        <f t="shared" si="23"/>
        <v>0</v>
      </c>
      <c r="E76" s="182">
        <f t="shared" si="23"/>
        <v>0</v>
      </c>
      <c r="F76" s="182">
        <f t="shared" si="23"/>
        <v>0</v>
      </c>
      <c r="G76" s="182">
        <f t="shared" si="23"/>
        <v>0</v>
      </c>
      <c r="H76" s="182">
        <f t="shared" si="23"/>
        <v>0</v>
      </c>
      <c r="I76" s="182">
        <f t="shared" si="23"/>
        <v>0</v>
      </c>
      <c r="J76" s="182">
        <f t="shared" si="23"/>
        <v>0</v>
      </c>
      <c r="K76" s="182">
        <f t="shared" si="23"/>
        <v>0</v>
      </c>
      <c r="L76" s="182">
        <f t="shared" si="23"/>
        <v>0</v>
      </c>
      <c r="M76" s="182">
        <f t="shared" si="23"/>
        <v>0</v>
      </c>
      <c r="N76" s="182">
        <f t="shared" si="23"/>
        <v>0</v>
      </c>
      <c r="O76" s="182">
        <f t="shared" si="23"/>
        <v>0</v>
      </c>
      <c r="P76" s="182">
        <f t="shared" si="23"/>
        <v>0</v>
      </c>
      <c r="Q76" s="182">
        <f t="shared" si="23"/>
        <v>0</v>
      </c>
      <c r="R76" s="182">
        <f t="shared" si="23"/>
        <v>0</v>
      </c>
      <c r="S76" s="182">
        <f t="shared" si="23"/>
        <v>0</v>
      </c>
      <c r="T76" s="182">
        <f t="shared" si="23"/>
        <v>0</v>
      </c>
      <c r="U76" s="182">
        <f t="shared" si="23"/>
        <v>0</v>
      </c>
      <c r="V76" s="182">
        <f t="shared" si="23"/>
        <v>0</v>
      </c>
      <c r="W76" s="182">
        <f t="shared" si="23"/>
        <v>0</v>
      </c>
      <c r="X76" s="182">
        <f t="shared" si="23"/>
        <v>0</v>
      </c>
      <c r="Y76" s="182">
        <f t="shared" si="23"/>
        <v>0</v>
      </c>
      <c r="Z76" s="182">
        <f t="shared" si="23"/>
        <v>0</v>
      </c>
      <c r="AA76" s="182">
        <f t="shared" si="23"/>
        <v>0</v>
      </c>
      <c r="AB76" s="182">
        <f t="shared" si="23"/>
        <v>0</v>
      </c>
      <c r="AC76" s="182">
        <f t="shared" si="23"/>
        <v>0</v>
      </c>
      <c r="AD76" s="182">
        <f t="shared" si="23"/>
        <v>0</v>
      </c>
      <c r="AE76" s="182">
        <f t="shared" si="23"/>
        <v>0</v>
      </c>
      <c r="AF76" s="182">
        <f t="shared" si="23"/>
        <v>0</v>
      </c>
      <c r="AG76" s="182">
        <f t="shared" si="23"/>
        <v>0</v>
      </c>
      <c r="AH76" s="182">
        <f t="shared" si="23"/>
        <v>0</v>
      </c>
      <c r="AI76" s="182">
        <f t="shared" si="23"/>
        <v>0</v>
      </c>
      <c r="AJ76" s="182">
        <f t="shared" si="23"/>
        <v>0</v>
      </c>
      <c r="AK76" s="182">
        <f t="shared" si="23"/>
        <v>0</v>
      </c>
      <c r="AL76" s="182">
        <f t="shared" si="23"/>
        <v>0</v>
      </c>
      <c r="AM76" s="182">
        <f t="shared" si="23"/>
        <v>0</v>
      </c>
      <c r="AN76" s="182">
        <f t="shared" si="23"/>
        <v>0</v>
      </c>
      <c r="AO76" s="182">
        <f t="shared" si="23"/>
        <v>0</v>
      </c>
      <c r="AP76" s="182">
        <f t="shared" si="23"/>
        <v>0</v>
      </c>
      <c r="AQ76" s="182">
        <f t="shared" si="23"/>
        <v>0</v>
      </c>
      <c r="AR76" s="182">
        <f t="shared" si="23"/>
        <v>1</v>
      </c>
      <c r="AS76" s="182">
        <f t="shared" si="23"/>
        <v>1</v>
      </c>
      <c r="AT76" s="182">
        <f t="shared" si="23"/>
        <v>1</v>
      </c>
      <c r="AU76" s="182">
        <f t="shared" si="23"/>
        <v>1</v>
      </c>
      <c r="AV76" s="182">
        <f t="shared" si="23"/>
        <v>1</v>
      </c>
      <c r="AW76" s="182">
        <f t="shared" si="23"/>
        <v>1</v>
      </c>
      <c r="AX76" s="182">
        <f t="shared" si="23"/>
        <v>1</v>
      </c>
      <c r="AY76" s="182">
        <f t="shared" si="23"/>
        <v>1</v>
      </c>
      <c r="AZ76" s="182">
        <f t="shared" si="23"/>
        <v>1</v>
      </c>
      <c r="BA76" s="182">
        <f t="shared" si="23"/>
        <v>1</v>
      </c>
      <c r="BB76" s="182">
        <f t="shared" si="23"/>
        <v>1</v>
      </c>
      <c r="BC76" s="182">
        <f t="shared" si="23"/>
        <v>1</v>
      </c>
      <c r="BD76" s="182">
        <f t="shared" si="23"/>
        <v>1</v>
      </c>
      <c r="BE76" s="182">
        <f t="shared" si="23"/>
        <v>1</v>
      </c>
      <c r="BF76" s="182">
        <f t="shared" si="23"/>
        <v>1</v>
      </c>
      <c r="BG76" s="182">
        <f t="shared" si="23"/>
        <v>1</v>
      </c>
      <c r="BH76" s="182">
        <f t="shared" si="23"/>
        <v>1</v>
      </c>
      <c r="BI76" s="182">
        <f t="shared" si="23"/>
        <v>1</v>
      </c>
      <c r="BJ76" s="182">
        <f t="shared" si="23"/>
        <v>1</v>
      </c>
      <c r="BK76" s="182">
        <f t="shared" si="23"/>
        <v>1</v>
      </c>
      <c r="BL76" s="182">
        <f t="shared" si="23"/>
        <v>1</v>
      </c>
      <c r="BM76" s="182">
        <f t="shared" si="23"/>
        <v>1</v>
      </c>
      <c r="BN76" s="182">
        <f t="shared" si="23"/>
        <v>1</v>
      </c>
      <c r="BO76" s="182">
        <f t="shared" si="22"/>
        <v>1</v>
      </c>
      <c r="BP76" s="182">
        <f t="shared" si="22"/>
        <v>1</v>
      </c>
      <c r="BQ76" s="182">
        <f t="shared" si="22"/>
        <v>1</v>
      </c>
      <c r="BR76" s="182">
        <f t="shared" si="22"/>
        <v>1</v>
      </c>
      <c r="BS76" s="182">
        <f t="shared" si="22"/>
        <v>1</v>
      </c>
      <c r="BT76" s="182">
        <f t="shared" si="22"/>
        <v>1</v>
      </c>
      <c r="BU76" s="182">
        <f t="shared" si="22"/>
        <v>1</v>
      </c>
      <c r="BV76" s="182">
        <f t="shared" si="22"/>
        <v>1</v>
      </c>
      <c r="BW76" s="182">
        <f t="shared" si="22"/>
        <v>1</v>
      </c>
      <c r="BX76" s="182">
        <f t="shared" si="22"/>
        <v>1</v>
      </c>
      <c r="BY76" s="182">
        <f t="shared" si="22"/>
        <v>1</v>
      </c>
      <c r="BZ76" s="182">
        <f t="shared" si="22"/>
        <v>1</v>
      </c>
      <c r="CA76" s="182">
        <f t="shared" si="22"/>
        <v>1</v>
      </c>
      <c r="CB76" s="182">
        <f t="shared" si="22"/>
        <v>1</v>
      </c>
      <c r="CC76" s="182">
        <f t="shared" si="22"/>
        <v>1</v>
      </c>
      <c r="CD76" s="182">
        <f t="shared" si="22"/>
        <v>1</v>
      </c>
      <c r="CE76" s="182">
        <f t="shared" si="22"/>
        <v>1</v>
      </c>
      <c r="CF76" s="182">
        <f t="shared" si="22"/>
        <v>1</v>
      </c>
      <c r="CG76" s="182">
        <f t="shared" si="22"/>
        <v>0</v>
      </c>
      <c r="CH76" s="182" t="s">
        <v>156</v>
      </c>
    </row>
    <row r="77" spans="1:86">
      <c r="A77" s="182">
        <v>2060</v>
      </c>
      <c r="B77" s="182">
        <f t="shared" si="6"/>
        <v>0</v>
      </c>
      <c r="C77" s="182">
        <f t="shared" si="23"/>
        <v>0</v>
      </c>
      <c r="D77" s="182">
        <f t="shared" si="23"/>
        <v>0</v>
      </c>
      <c r="E77" s="182">
        <f t="shared" si="23"/>
        <v>0</v>
      </c>
      <c r="F77" s="182">
        <f t="shared" si="23"/>
        <v>0</v>
      </c>
      <c r="G77" s="182">
        <f t="shared" si="23"/>
        <v>0</v>
      </c>
      <c r="H77" s="182">
        <f t="shared" si="23"/>
        <v>0</v>
      </c>
      <c r="I77" s="182">
        <f t="shared" si="23"/>
        <v>0</v>
      </c>
      <c r="J77" s="182">
        <f t="shared" si="23"/>
        <v>0</v>
      </c>
      <c r="K77" s="182">
        <f t="shared" si="23"/>
        <v>0</v>
      </c>
      <c r="L77" s="182">
        <f t="shared" si="23"/>
        <v>0</v>
      </c>
      <c r="M77" s="182">
        <f t="shared" si="23"/>
        <v>0</v>
      </c>
      <c r="N77" s="182">
        <f t="shared" si="23"/>
        <v>0</v>
      </c>
      <c r="O77" s="182">
        <f t="shared" si="23"/>
        <v>0</v>
      </c>
      <c r="P77" s="182">
        <f t="shared" si="23"/>
        <v>0</v>
      </c>
      <c r="Q77" s="182">
        <f t="shared" si="23"/>
        <v>0</v>
      </c>
      <c r="R77" s="182">
        <f t="shared" si="23"/>
        <v>0</v>
      </c>
      <c r="S77" s="182">
        <f t="shared" si="23"/>
        <v>0</v>
      </c>
      <c r="T77" s="182">
        <f t="shared" si="23"/>
        <v>0</v>
      </c>
      <c r="U77" s="182">
        <f t="shared" si="23"/>
        <v>0</v>
      </c>
      <c r="V77" s="182">
        <f t="shared" si="23"/>
        <v>0</v>
      </c>
      <c r="W77" s="182">
        <f t="shared" si="23"/>
        <v>0</v>
      </c>
      <c r="X77" s="182">
        <f t="shared" si="23"/>
        <v>0</v>
      </c>
      <c r="Y77" s="182">
        <f t="shared" si="23"/>
        <v>0</v>
      </c>
      <c r="Z77" s="182">
        <f t="shared" si="23"/>
        <v>0</v>
      </c>
      <c r="AA77" s="182">
        <f t="shared" si="23"/>
        <v>0</v>
      </c>
      <c r="AB77" s="182">
        <f t="shared" si="23"/>
        <v>0</v>
      </c>
      <c r="AC77" s="182">
        <f t="shared" si="23"/>
        <v>0</v>
      </c>
      <c r="AD77" s="182">
        <f t="shared" si="23"/>
        <v>0</v>
      </c>
      <c r="AE77" s="182">
        <f t="shared" si="23"/>
        <v>0</v>
      </c>
      <c r="AF77" s="182">
        <f t="shared" si="23"/>
        <v>0</v>
      </c>
      <c r="AG77" s="182">
        <f t="shared" si="23"/>
        <v>0</v>
      </c>
      <c r="AH77" s="182">
        <f t="shared" si="23"/>
        <v>0</v>
      </c>
      <c r="AI77" s="182">
        <f t="shared" si="23"/>
        <v>0</v>
      </c>
      <c r="AJ77" s="182">
        <f t="shared" si="23"/>
        <v>0</v>
      </c>
      <c r="AK77" s="182">
        <f t="shared" si="23"/>
        <v>0</v>
      </c>
      <c r="AL77" s="182">
        <f t="shared" si="23"/>
        <v>0</v>
      </c>
      <c r="AM77" s="182">
        <f t="shared" si="23"/>
        <v>0</v>
      </c>
      <c r="AN77" s="182">
        <f t="shared" si="23"/>
        <v>0</v>
      </c>
      <c r="AO77" s="182">
        <f t="shared" si="23"/>
        <v>0</v>
      </c>
      <c r="AP77" s="182">
        <f t="shared" si="23"/>
        <v>0</v>
      </c>
      <c r="AQ77" s="182">
        <f t="shared" si="23"/>
        <v>0</v>
      </c>
      <c r="AR77" s="182">
        <f t="shared" si="23"/>
        <v>0</v>
      </c>
      <c r="AS77" s="182">
        <f t="shared" si="23"/>
        <v>1</v>
      </c>
      <c r="AT77" s="182">
        <f t="shared" si="23"/>
        <v>1</v>
      </c>
      <c r="AU77" s="182">
        <f t="shared" si="23"/>
        <v>1</v>
      </c>
      <c r="AV77" s="182">
        <f t="shared" si="23"/>
        <v>1</v>
      </c>
      <c r="AW77" s="182">
        <f t="shared" si="23"/>
        <v>1</v>
      </c>
      <c r="AX77" s="182">
        <f t="shared" si="23"/>
        <v>1</v>
      </c>
      <c r="AY77" s="182">
        <f t="shared" si="23"/>
        <v>1</v>
      </c>
      <c r="AZ77" s="182">
        <f t="shared" si="23"/>
        <v>1</v>
      </c>
      <c r="BA77" s="182">
        <f t="shared" si="23"/>
        <v>1</v>
      </c>
      <c r="BB77" s="182">
        <f t="shared" si="23"/>
        <v>1</v>
      </c>
      <c r="BC77" s="182">
        <f t="shared" si="23"/>
        <v>1</v>
      </c>
      <c r="BD77" s="182">
        <f t="shared" si="23"/>
        <v>1</v>
      </c>
      <c r="BE77" s="182">
        <f t="shared" si="23"/>
        <v>1</v>
      </c>
      <c r="BF77" s="182">
        <f t="shared" si="23"/>
        <v>1</v>
      </c>
      <c r="BG77" s="182">
        <f t="shared" si="23"/>
        <v>1</v>
      </c>
      <c r="BH77" s="182">
        <f t="shared" si="23"/>
        <v>1</v>
      </c>
      <c r="BI77" s="182">
        <f t="shared" si="23"/>
        <v>1</v>
      </c>
      <c r="BJ77" s="182">
        <f t="shared" si="23"/>
        <v>1</v>
      </c>
      <c r="BK77" s="182">
        <f t="shared" si="23"/>
        <v>1</v>
      </c>
      <c r="BL77" s="182">
        <f t="shared" si="23"/>
        <v>1</v>
      </c>
      <c r="BM77" s="182">
        <f t="shared" si="23"/>
        <v>1</v>
      </c>
      <c r="BN77" s="182">
        <f t="shared" si="23"/>
        <v>1</v>
      </c>
      <c r="BO77" s="182">
        <f t="shared" si="22"/>
        <v>1</v>
      </c>
      <c r="BP77" s="182">
        <f t="shared" si="22"/>
        <v>1</v>
      </c>
      <c r="BQ77" s="182">
        <f t="shared" si="22"/>
        <v>1</v>
      </c>
      <c r="BR77" s="182">
        <f t="shared" si="22"/>
        <v>1</v>
      </c>
      <c r="BS77" s="182">
        <f t="shared" si="22"/>
        <v>1</v>
      </c>
      <c r="BT77" s="182">
        <f t="shared" si="22"/>
        <v>1</v>
      </c>
      <c r="BU77" s="182">
        <f t="shared" si="22"/>
        <v>1</v>
      </c>
      <c r="BV77" s="182">
        <f t="shared" si="22"/>
        <v>1</v>
      </c>
      <c r="BW77" s="182">
        <f t="shared" si="22"/>
        <v>1</v>
      </c>
      <c r="BX77" s="182">
        <f t="shared" si="22"/>
        <v>1</v>
      </c>
      <c r="BY77" s="182">
        <f t="shared" si="22"/>
        <v>1</v>
      </c>
      <c r="BZ77" s="182">
        <f t="shared" si="22"/>
        <v>1</v>
      </c>
      <c r="CA77" s="182">
        <f t="shared" si="22"/>
        <v>1</v>
      </c>
      <c r="CB77" s="182">
        <f t="shared" si="22"/>
        <v>1</v>
      </c>
      <c r="CC77" s="182">
        <f t="shared" si="22"/>
        <v>1</v>
      </c>
      <c r="CD77" s="182">
        <f t="shared" si="22"/>
        <v>1</v>
      </c>
      <c r="CE77" s="182">
        <f t="shared" si="22"/>
        <v>1</v>
      </c>
      <c r="CF77" s="182">
        <f t="shared" si="22"/>
        <v>1</v>
      </c>
      <c r="CG77" s="182">
        <f t="shared" si="22"/>
        <v>0</v>
      </c>
      <c r="CH77" s="182" t="s">
        <v>156</v>
      </c>
    </row>
    <row r="78" spans="1:86">
      <c r="A78" s="182">
        <v>2061</v>
      </c>
      <c r="B78" s="182">
        <f t="shared" si="6"/>
        <v>0</v>
      </c>
      <c r="C78" s="182">
        <f t="shared" si="23"/>
        <v>0</v>
      </c>
      <c r="D78" s="182">
        <f t="shared" si="23"/>
        <v>0</v>
      </c>
      <c r="E78" s="182">
        <f t="shared" si="23"/>
        <v>0</v>
      </c>
      <c r="F78" s="182">
        <f t="shared" si="23"/>
        <v>0</v>
      </c>
      <c r="G78" s="182">
        <f t="shared" si="23"/>
        <v>0</v>
      </c>
      <c r="H78" s="182">
        <f t="shared" si="23"/>
        <v>0</v>
      </c>
      <c r="I78" s="182">
        <f t="shared" si="23"/>
        <v>0</v>
      </c>
      <c r="J78" s="182">
        <f t="shared" si="23"/>
        <v>0</v>
      </c>
      <c r="K78" s="182">
        <f t="shared" si="23"/>
        <v>0</v>
      </c>
      <c r="L78" s="182">
        <f t="shared" si="23"/>
        <v>0</v>
      </c>
      <c r="M78" s="182">
        <f t="shared" si="23"/>
        <v>0</v>
      </c>
      <c r="N78" s="182">
        <f t="shared" si="23"/>
        <v>0</v>
      </c>
      <c r="O78" s="182">
        <f t="shared" si="23"/>
        <v>0</v>
      </c>
      <c r="P78" s="182">
        <f t="shared" si="23"/>
        <v>0</v>
      </c>
      <c r="Q78" s="182">
        <f t="shared" si="23"/>
        <v>0</v>
      </c>
      <c r="R78" s="182">
        <f t="shared" si="23"/>
        <v>0</v>
      </c>
      <c r="S78" s="182">
        <f t="shared" si="23"/>
        <v>0</v>
      </c>
      <c r="T78" s="182">
        <f t="shared" si="23"/>
        <v>0</v>
      </c>
      <c r="U78" s="182">
        <f t="shared" si="23"/>
        <v>0</v>
      </c>
      <c r="V78" s="182">
        <f t="shared" si="23"/>
        <v>0</v>
      </c>
      <c r="W78" s="182">
        <f t="shared" si="23"/>
        <v>0</v>
      </c>
      <c r="X78" s="182">
        <f t="shared" si="23"/>
        <v>0</v>
      </c>
      <c r="Y78" s="182">
        <f t="shared" si="23"/>
        <v>0</v>
      </c>
      <c r="Z78" s="182">
        <f t="shared" si="23"/>
        <v>0</v>
      </c>
      <c r="AA78" s="182">
        <f t="shared" si="23"/>
        <v>0</v>
      </c>
      <c r="AB78" s="182">
        <f t="shared" si="23"/>
        <v>0</v>
      </c>
      <c r="AC78" s="182">
        <f t="shared" si="23"/>
        <v>0</v>
      </c>
      <c r="AD78" s="182">
        <f t="shared" si="23"/>
        <v>0</v>
      </c>
      <c r="AE78" s="182">
        <f t="shared" si="23"/>
        <v>0</v>
      </c>
      <c r="AF78" s="182">
        <f t="shared" si="23"/>
        <v>0</v>
      </c>
      <c r="AG78" s="182">
        <f t="shared" si="23"/>
        <v>0</v>
      </c>
      <c r="AH78" s="182">
        <f t="shared" si="23"/>
        <v>0</v>
      </c>
      <c r="AI78" s="182">
        <f t="shared" si="23"/>
        <v>0</v>
      </c>
      <c r="AJ78" s="182">
        <f t="shared" si="23"/>
        <v>0</v>
      </c>
      <c r="AK78" s="182">
        <f t="shared" si="23"/>
        <v>0</v>
      </c>
      <c r="AL78" s="182">
        <f t="shared" si="23"/>
        <v>0</v>
      </c>
      <c r="AM78" s="182">
        <f t="shared" si="23"/>
        <v>0</v>
      </c>
      <c r="AN78" s="182">
        <f t="shared" si="23"/>
        <v>0</v>
      </c>
      <c r="AO78" s="182">
        <f t="shared" si="23"/>
        <v>0</v>
      </c>
      <c r="AP78" s="182">
        <f t="shared" si="23"/>
        <v>0</v>
      </c>
      <c r="AQ78" s="182">
        <f t="shared" si="23"/>
        <v>0</v>
      </c>
      <c r="AR78" s="182">
        <f t="shared" si="23"/>
        <v>0</v>
      </c>
      <c r="AS78" s="182">
        <f t="shared" si="23"/>
        <v>0</v>
      </c>
      <c r="AT78" s="182">
        <f t="shared" si="23"/>
        <v>1</v>
      </c>
      <c r="AU78" s="182">
        <f t="shared" si="23"/>
        <v>1</v>
      </c>
      <c r="AV78" s="182">
        <f t="shared" si="23"/>
        <v>1</v>
      </c>
      <c r="AW78" s="182">
        <f t="shared" si="23"/>
        <v>1</v>
      </c>
      <c r="AX78" s="182">
        <f t="shared" si="23"/>
        <v>1</v>
      </c>
      <c r="AY78" s="182">
        <f t="shared" si="23"/>
        <v>1</v>
      </c>
      <c r="AZ78" s="182">
        <f t="shared" si="23"/>
        <v>1</v>
      </c>
      <c r="BA78" s="182">
        <f t="shared" si="23"/>
        <v>1</v>
      </c>
      <c r="BB78" s="182">
        <f t="shared" si="23"/>
        <v>1</v>
      </c>
      <c r="BC78" s="182">
        <f t="shared" si="23"/>
        <v>1</v>
      </c>
      <c r="BD78" s="182">
        <f t="shared" si="23"/>
        <v>1</v>
      </c>
      <c r="BE78" s="182">
        <f t="shared" si="23"/>
        <v>1</v>
      </c>
      <c r="BF78" s="182">
        <f t="shared" si="23"/>
        <v>1</v>
      </c>
      <c r="BG78" s="182">
        <f t="shared" si="23"/>
        <v>1</v>
      </c>
      <c r="BH78" s="182">
        <f t="shared" si="23"/>
        <v>1</v>
      </c>
      <c r="BI78" s="182">
        <f t="shared" si="23"/>
        <v>1</v>
      </c>
      <c r="BJ78" s="182">
        <f t="shared" si="23"/>
        <v>1</v>
      </c>
      <c r="BK78" s="182">
        <f t="shared" si="23"/>
        <v>1</v>
      </c>
      <c r="BL78" s="182">
        <f t="shared" si="23"/>
        <v>1</v>
      </c>
      <c r="BM78" s="182">
        <f t="shared" si="23"/>
        <v>1</v>
      </c>
      <c r="BN78" s="182">
        <f t="shared" ref="BN78:CG81" si="24">IF(AND($A78+$E$13&gt;=BN$18,BN$18&gt;$A78),1,0)</f>
        <v>1</v>
      </c>
      <c r="BO78" s="182">
        <f t="shared" si="24"/>
        <v>1</v>
      </c>
      <c r="BP78" s="182">
        <f t="shared" si="24"/>
        <v>1</v>
      </c>
      <c r="BQ78" s="182">
        <f t="shared" si="24"/>
        <v>1</v>
      </c>
      <c r="BR78" s="182">
        <f t="shared" si="24"/>
        <v>1</v>
      </c>
      <c r="BS78" s="182">
        <f t="shared" si="24"/>
        <v>1</v>
      </c>
      <c r="BT78" s="182">
        <f t="shared" si="24"/>
        <v>1</v>
      </c>
      <c r="BU78" s="182">
        <f t="shared" si="24"/>
        <v>1</v>
      </c>
      <c r="BV78" s="182">
        <f t="shared" si="24"/>
        <v>1</v>
      </c>
      <c r="BW78" s="182">
        <f t="shared" si="24"/>
        <v>1</v>
      </c>
      <c r="BX78" s="182">
        <f t="shared" si="24"/>
        <v>1</v>
      </c>
      <c r="BY78" s="182">
        <f t="shared" si="24"/>
        <v>1</v>
      </c>
      <c r="BZ78" s="182">
        <f t="shared" si="24"/>
        <v>1</v>
      </c>
      <c r="CA78" s="182">
        <f t="shared" si="24"/>
        <v>1</v>
      </c>
      <c r="CB78" s="182">
        <f t="shared" si="24"/>
        <v>1</v>
      </c>
      <c r="CC78" s="182">
        <f t="shared" si="24"/>
        <v>1</v>
      </c>
      <c r="CD78" s="182">
        <f t="shared" si="24"/>
        <v>1</v>
      </c>
      <c r="CE78" s="182">
        <f t="shared" si="24"/>
        <v>1</v>
      </c>
      <c r="CF78" s="182">
        <f t="shared" si="24"/>
        <v>1</v>
      </c>
      <c r="CG78" s="182">
        <f t="shared" si="24"/>
        <v>0</v>
      </c>
      <c r="CH78" s="182" t="s">
        <v>156</v>
      </c>
    </row>
    <row r="79" spans="1:86">
      <c r="A79" s="182">
        <v>2062</v>
      </c>
      <c r="B79" s="182">
        <f t="shared" si="6"/>
        <v>0</v>
      </c>
      <c r="C79" s="182">
        <f t="shared" ref="C79:BN82" si="25">IF(AND($A79+$E$13&gt;=C$18,C$18&gt;$A79),1,0)</f>
        <v>0</v>
      </c>
      <c r="D79" s="182">
        <f t="shared" si="25"/>
        <v>0</v>
      </c>
      <c r="E79" s="182">
        <f t="shared" si="25"/>
        <v>0</v>
      </c>
      <c r="F79" s="182">
        <f t="shared" si="25"/>
        <v>0</v>
      </c>
      <c r="G79" s="182">
        <f t="shared" si="25"/>
        <v>0</v>
      </c>
      <c r="H79" s="182">
        <f t="shared" si="25"/>
        <v>0</v>
      </c>
      <c r="I79" s="182">
        <f t="shared" si="25"/>
        <v>0</v>
      </c>
      <c r="J79" s="182">
        <f t="shared" si="25"/>
        <v>0</v>
      </c>
      <c r="K79" s="182">
        <f t="shared" si="25"/>
        <v>0</v>
      </c>
      <c r="L79" s="182">
        <f t="shared" si="25"/>
        <v>0</v>
      </c>
      <c r="M79" s="182">
        <f t="shared" si="25"/>
        <v>0</v>
      </c>
      <c r="N79" s="182">
        <f t="shared" si="25"/>
        <v>0</v>
      </c>
      <c r="O79" s="182">
        <f t="shared" si="25"/>
        <v>0</v>
      </c>
      <c r="P79" s="182">
        <f t="shared" si="25"/>
        <v>0</v>
      </c>
      <c r="Q79" s="182">
        <f t="shared" si="25"/>
        <v>0</v>
      </c>
      <c r="R79" s="182">
        <f t="shared" si="25"/>
        <v>0</v>
      </c>
      <c r="S79" s="182">
        <f t="shared" si="25"/>
        <v>0</v>
      </c>
      <c r="T79" s="182">
        <f t="shared" si="25"/>
        <v>0</v>
      </c>
      <c r="U79" s="182">
        <f t="shared" si="25"/>
        <v>0</v>
      </c>
      <c r="V79" s="182">
        <f t="shared" si="25"/>
        <v>0</v>
      </c>
      <c r="W79" s="182">
        <f t="shared" si="25"/>
        <v>0</v>
      </c>
      <c r="X79" s="182">
        <f t="shared" si="25"/>
        <v>0</v>
      </c>
      <c r="Y79" s="182">
        <f t="shared" si="25"/>
        <v>0</v>
      </c>
      <c r="Z79" s="182">
        <f t="shared" si="25"/>
        <v>0</v>
      </c>
      <c r="AA79" s="182">
        <f t="shared" si="25"/>
        <v>0</v>
      </c>
      <c r="AB79" s="182">
        <f t="shared" si="25"/>
        <v>0</v>
      </c>
      <c r="AC79" s="182">
        <f t="shared" si="25"/>
        <v>0</v>
      </c>
      <c r="AD79" s="182">
        <f t="shared" si="25"/>
        <v>0</v>
      </c>
      <c r="AE79" s="182">
        <f t="shared" si="25"/>
        <v>0</v>
      </c>
      <c r="AF79" s="182">
        <f t="shared" si="25"/>
        <v>0</v>
      </c>
      <c r="AG79" s="182">
        <f t="shared" si="25"/>
        <v>0</v>
      </c>
      <c r="AH79" s="182">
        <f t="shared" si="25"/>
        <v>0</v>
      </c>
      <c r="AI79" s="182">
        <f t="shared" si="25"/>
        <v>0</v>
      </c>
      <c r="AJ79" s="182">
        <f t="shared" si="25"/>
        <v>0</v>
      </c>
      <c r="AK79" s="182">
        <f t="shared" si="25"/>
        <v>0</v>
      </c>
      <c r="AL79" s="182">
        <f t="shared" si="25"/>
        <v>0</v>
      </c>
      <c r="AM79" s="182">
        <f t="shared" si="25"/>
        <v>0</v>
      </c>
      <c r="AN79" s="182">
        <f t="shared" si="25"/>
        <v>0</v>
      </c>
      <c r="AO79" s="182">
        <f t="shared" si="25"/>
        <v>0</v>
      </c>
      <c r="AP79" s="182">
        <f t="shared" si="25"/>
        <v>0</v>
      </c>
      <c r="AQ79" s="182">
        <f t="shared" si="25"/>
        <v>0</v>
      </c>
      <c r="AR79" s="182">
        <f t="shared" si="25"/>
        <v>0</v>
      </c>
      <c r="AS79" s="182">
        <f t="shared" si="25"/>
        <v>0</v>
      </c>
      <c r="AT79" s="182">
        <f t="shared" si="25"/>
        <v>0</v>
      </c>
      <c r="AU79" s="182">
        <f t="shared" si="25"/>
        <v>1</v>
      </c>
      <c r="AV79" s="182">
        <f t="shared" si="25"/>
        <v>1</v>
      </c>
      <c r="AW79" s="182">
        <f t="shared" si="25"/>
        <v>1</v>
      </c>
      <c r="AX79" s="182">
        <f t="shared" si="25"/>
        <v>1</v>
      </c>
      <c r="AY79" s="182">
        <f t="shared" si="25"/>
        <v>1</v>
      </c>
      <c r="AZ79" s="182">
        <f t="shared" si="25"/>
        <v>1</v>
      </c>
      <c r="BA79" s="182">
        <f t="shared" si="25"/>
        <v>1</v>
      </c>
      <c r="BB79" s="182">
        <f t="shared" si="25"/>
        <v>1</v>
      </c>
      <c r="BC79" s="182">
        <f t="shared" si="25"/>
        <v>1</v>
      </c>
      <c r="BD79" s="182">
        <f t="shared" si="25"/>
        <v>1</v>
      </c>
      <c r="BE79" s="182">
        <f t="shared" si="25"/>
        <v>1</v>
      </c>
      <c r="BF79" s="182">
        <f t="shared" si="25"/>
        <v>1</v>
      </c>
      <c r="BG79" s="182">
        <f t="shared" si="25"/>
        <v>1</v>
      </c>
      <c r="BH79" s="182">
        <f t="shared" si="25"/>
        <v>1</v>
      </c>
      <c r="BI79" s="182">
        <f t="shared" si="25"/>
        <v>1</v>
      </c>
      <c r="BJ79" s="182">
        <f t="shared" si="25"/>
        <v>1</v>
      </c>
      <c r="BK79" s="182">
        <f t="shared" si="25"/>
        <v>1</v>
      </c>
      <c r="BL79" s="182">
        <f t="shared" si="25"/>
        <v>1</v>
      </c>
      <c r="BM79" s="182">
        <f t="shared" si="25"/>
        <v>1</v>
      </c>
      <c r="BN79" s="182">
        <f t="shared" si="25"/>
        <v>1</v>
      </c>
      <c r="BO79" s="182">
        <f t="shared" si="24"/>
        <v>1</v>
      </c>
      <c r="BP79" s="182">
        <f t="shared" si="24"/>
        <v>1</v>
      </c>
      <c r="BQ79" s="182">
        <f t="shared" si="24"/>
        <v>1</v>
      </c>
      <c r="BR79" s="182">
        <f t="shared" si="24"/>
        <v>1</v>
      </c>
      <c r="BS79" s="182">
        <f t="shared" si="24"/>
        <v>1</v>
      </c>
      <c r="BT79" s="182">
        <f t="shared" si="24"/>
        <v>1</v>
      </c>
      <c r="BU79" s="182">
        <f t="shared" si="24"/>
        <v>1</v>
      </c>
      <c r="BV79" s="182">
        <f t="shared" si="24"/>
        <v>1</v>
      </c>
      <c r="BW79" s="182">
        <f t="shared" si="24"/>
        <v>1</v>
      </c>
      <c r="BX79" s="182">
        <f t="shared" si="24"/>
        <v>1</v>
      </c>
      <c r="BY79" s="182">
        <f t="shared" si="24"/>
        <v>1</v>
      </c>
      <c r="BZ79" s="182">
        <f t="shared" si="24"/>
        <v>1</v>
      </c>
      <c r="CA79" s="182">
        <f t="shared" si="24"/>
        <v>1</v>
      </c>
      <c r="CB79" s="182">
        <f t="shared" si="24"/>
        <v>1</v>
      </c>
      <c r="CC79" s="182">
        <f t="shared" si="24"/>
        <v>1</v>
      </c>
      <c r="CD79" s="182">
        <f t="shared" si="24"/>
        <v>1</v>
      </c>
      <c r="CE79" s="182">
        <f t="shared" si="24"/>
        <v>1</v>
      </c>
      <c r="CF79" s="182">
        <f t="shared" si="24"/>
        <v>1</v>
      </c>
      <c r="CG79" s="182">
        <f t="shared" si="24"/>
        <v>0</v>
      </c>
      <c r="CH79" s="182" t="s">
        <v>156</v>
      </c>
    </row>
    <row r="80" spans="1:86">
      <c r="A80" s="182">
        <v>2063</v>
      </c>
      <c r="B80" s="182">
        <f t="shared" si="6"/>
        <v>0</v>
      </c>
      <c r="C80" s="182">
        <f t="shared" si="25"/>
        <v>0</v>
      </c>
      <c r="D80" s="182">
        <f t="shared" si="25"/>
        <v>0</v>
      </c>
      <c r="E80" s="182">
        <f t="shared" si="25"/>
        <v>0</v>
      </c>
      <c r="F80" s="182">
        <f t="shared" si="25"/>
        <v>0</v>
      </c>
      <c r="G80" s="182">
        <f t="shared" si="25"/>
        <v>0</v>
      </c>
      <c r="H80" s="182">
        <f t="shared" si="25"/>
        <v>0</v>
      </c>
      <c r="I80" s="182">
        <f t="shared" si="25"/>
        <v>0</v>
      </c>
      <c r="J80" s="182">
        <f t="shared" si="25"/>
        <v>0</v>
      </c>
      <c r="K80" s="182">
        <f t="shared" si="25"/>
        <v>0</v>
      </c>
      <c r="L80" s="182">
        <f t="shared" si="25"/>
        <v>0</v>
      </c>
      <c r="M80" s="182">
        <f t="shared" si="25"/>
        <v>0</v>
      </c>
      <c r="N80" s="182">
        <f t="shared" si="25"/>
        <v>0</v>
      </c>
      <c r="O80" s="182">
        <f t="shared" si="25"/>
        <v>0</v>
      </c>
      <c r="P80" s="182">
        <f t="shared" si="25"/>
        <v>0</v>
      </c>
      <c r="Q80" s="182">
        <f t="shared" si="25"/>
        <v>0</v>
      </c>
      <c r="R80" s="182">
        <f t="shared" si="25"/>
        <v>0</v>
      </c>
      <c r="S80" s="182">
        <f t="shared" si="25"/>
        <v>0</v>
      </c>
      <c r="T80" s="182">
        <f t="shared" si="25"/>
        <v>0</v>
      </c>
      <c r="U80" s="182">
        <f t="shared" si="25"/>
        <v>0</v>
      </c>
      <c r="V80" s="182">
        <f t="shared" si="25"/>
        <v>0</v>
      </c>
      <c r="W80" s="182">
        <f t="shared" si="25"/>
        <v>0</v>
      </c>
      <c r="X80" s="182">
        <f t="shared" si="25"/>
        <v>0</v>
      </c>
      <c r="Y80" s="182">
        <f t="shared" si="25"/>
        <v>0</v>
      </c>
      <c r="Z80" s="182">
        <f t="shared" si="25"/>
        <v>0</v>
      </c>
      <c r="AA80" s="182">
        <f t="shared" si="25"/>
        <v>0</v>
      </c>
      <c r="AB80" s="182">
        <f t="shared" si="25"/>
        <v>0</v>
      </c>
      <c r="AC80" s="182">
        <f t="shared" si="25"/>
        <v>0</v>
      </c>
      <c r="AD80" s="182">
        <f t="shared" si="25"/>
        <v>0</v>
      </c>
      <c r="AE80" s="182">
        <f t="shared" si="25"/>
        <v>0</v>
      </c>
      <c r="AF80" s="182">
        <f t="shared" si="25"/>
        <v>0</v>
      </c>
      <c r="AG80" s="182">
        <f t="shared" si="25"/>
        <v>0</v>
      </c>
      <c r="AH80" s="182">
        <f t="shared" si="25"/>
        <v>0</v>
      </c>
      <c r="AI80" s="182">
        <f t="shared" si="25"/>
        <v>0</v>
      </c>
      <c r="AJ80" s="182">
        <f t="shared" si="25"/>
        <v>0</v>
      </c>
      <c r="AK80" s="182">
        <f t="shared" si="25"/>
        <v>0</v>
      </c>
      <c r="AL80" s="182">
        <f t="shared" si="25"/>
        <v>0</v>
      </c>
      <c r="AM80" s="182">
        <f t="shared" si="25"/>
        <v>0</v>
      </c>
      <c r="AN80" s="182">
        <f t="shared" si="25"/>
        <v>0</v>
      </c>
      <c r="AO80" s="182">
        <f t="shared" si="25"/>
        <v>0</v>
      </c>
      <c r="AP80" s="182">
        <f t="shared" si="25"/>
        <v>0</v>
      </c>
      <c r="AQ80" s="182">
        <f t="shared" si="25"/>
        <v>0</v>
      </c>
      <c r="AR80" s="182">
        <f t="shared" si="25"/>
        <v>0</v>
      </c>
      <c r="AS80" s="182">
        <f t="shared" si="25"/>
        <v>0</v>
      </c>
      <c r="AT80" s="182">
        <f t="shared" si="25"/>
        <v>0</v>
      </c>
      <c r="AU80" s="182">
        <f t="shared" si="25"/>
        <v>0</v>
      </c>
      <c r="AV80" s="182">
        <f t="shared" si="25"/>
        <v>1</v>
      </c>
      <c r="AW80" s="182">
        <f t="shared" si="25"/>
        <v>1</v>
      </c>
      <c r="AX80" s="182">
        <f t="shared" si="25"/>
        <v>1</v>
      </c>
      <c r="AY80" s="182">
        <f t="shared" si="25"/>
        <v>1</v>
      </c>
      <c r="AZ80" s="182">
        <f t="shared" si="25"/>
        <v>1</v>
      </c>
      <c r="BA80" s="182">
        <f t="shared" si="25"/>
        <v>1</v>
      </c>
      <c r="BB80" s="182">
        <f t="shared" si="25"/>
        <v>1</v>
      </c>
      <c r="BC80" s="182">
        <f t="shared" si="25"/>
        <v>1</v>
      </c>
      <c r="BD80" s="182">
        <f t="shared" si="25"/>
        <v>1</v>
      </c>
      <c r="BE80" s="182">
        <f t="shared" si="25"/>
        <v>1</v>
      </c>
      <c r="BF80" s="182">
        <f t="shared" si="25"/>
        <v>1</v>
      </c>
      <c r="BG80" s="182">
        <f t="shared" si="25"/>
        <v>1</v>
      </c>
      <c r="BH80" s="182">
        <f t="shared" si="25"/>
        <v>1</v>
      </c>
      <c r="BI80" s="182">
        <f t="shared" si="25"/>
        <v>1</v>
      </c>
      <c r="BJ80" s="182">
        <f t="shared" si="25"/>
        <v>1</v>
      </c>
      <c r="BK80" s="182">
        <f t="shared" si="25"/>
        <v>1</v>
      </c>
      <c r="BL80" s="182">
        <f t="shared" si="25"/>
        <v>1</v>
      </c>
      <c r="BM80" s="182">
        <f t="shared" si="25"/>
        <v>1</v>
      </c>
      <c r="BN80" s="182">
        <f t="shared" si="25"/>
        <v>1</v>
      </c>
      <c r="BO80" s="182">
        <f t="shared" si="24"/>
        <v>1</v>
      </c>
      <c r="BP80" s="182">
        <f t="shared" si="24"/>
        <v>1</v>
      </c>
      <c r="BQ80" s="182">
        <f t="shared" si="24"/>
        <v>1</v>
      </c>
      <c r="BR80" s="182">
        <f t="shared" si="24"/>
        <v>1</v>
      </c>
      <c r="BS80" s="182">
        <f t="shared" si="24"/>
        <v>1</v>
      </c>
      <c r="BT80" s="182">
        <f t="shared" si="24"/>
        <v>1</v>
      </c>
      <c r="BU80" s="182">
        <f t="shared" si="24"/>
        <v>1</v>
      </c>
      <c r="BV80" s="182">
        <f t="shared" si="24"/>
        <v>1</v>
      </c>
      <c r="BW80" s="182">
        <f t="shared" si="24"/>
        <v>1</v>
      </c>
      <c r="BX80" s="182">
        <f t="shared" si="24"/>
        <v>1</v>
      </c>
      <c r="BY80" s="182">
        <f t="shared" si="24"/>
        <v>1</v>
      </c>
      <c r="BZ80" s="182">
        <f t="shared" si="24"/>
        <v>1</v>
      </c>
      <c r="CA80" s="182">
        <f t="shared" si="24"/>
        <v>1</v>
      </c>
      <c r="CB80" s="182">
        <f t="shared" si="24"/>
        <v>1</v>
      </c>
      <c r="CC80" s="182">
        <f t="shared" si="24"/>
        <v>1</v>
      </c>
      <c r="CD80" s="182">
        <f t="shared" si="24"/>
        <v>1</v>
      </c>
      <c r="CE80" s="182">
        <f t="shared" si="24"/>
        <v>1</v>
      </c>
      <c r="CF80" s="182">
        <f t="shared" si="24"/>
        <v>1</v>
      </c>
      <c r="CG80" s="182">
        <f t="shared" si="24"/>
        <v>0</v>
      </c>
      <c r="CH80" s="182" t="s">
        <v>156</v>
      </c>
    </row>
    <row r="81" spans="1:86">
      <c r="A81" s="182">
        <v>2064</v>
      </c>
      <c r="B81" s="182">
        <f t="shared" si="6"/>
        <v>0</v>
      </c>
      <c r="C81" s="182">
        <f t="shared" si="25"/>
        <v>0</v>
      </c>
      <c r="D81" s="182">
        <f t="shared" si="25"/>
        <v>0</v>
      </c>
      <c r="E81" s="182">
        <f t="shared" si="25"/>
        <v>0</v>
      </c>
      <c r="F81" s="182">
        <f t="shared" si="25"/>
        <v>0</v>
      </c>
      <c r="G81" s="182">
        <f t="shared" si="25"/>
        <v>0</v>
      </c>
      <c r="H81" s="182">
        <f t="shared" si="25"/>
        <v>0</v>
      </c>
      <c r="I81" s="182">
        <f t="shared" si="25"/>
        <v>0</v>
      </c>
      <c r="J81" s="182">
        <f t="shared" si="25"/>
        <v>0</v>
      </c>
      <c r="K81" s="182">
        <f t="shared" si="25"/>
        <v>0</v>
      </c>
      <c r="L81" s="182">
        <f t="shared" si="25"/>
        <v>0</v>
      </c>
      <c r="M81" s="182">
        <f t="shared" si="25"/>
        <v>0</v>
      </c>
      <c r="N81" s="182">
        <f t="shared" si="25"/>
        <v>0</v>
      </c>
      <c r="O81" s="182">
        <f t="shared" si="25"/>
        <v>0</v>
      </c>
      <c r="P81" s="182">
        <f t="shared" si="25"/>
        <v>0</v>
      </c>
      <c r="Q81" s="182">
        <f t="shared" si="25"/>
        <v>0</v>
      </c>
      <c r="R81" s="182">
        <f t="shared" si="25"/>
        <v>0</v>
      </c>
      <c r="S81" s="182">
        <f t="shared" si="25"/>
        <v>0</v>
      </c>
      <c r="T81" s="182">
        <f t="shared" si="25"/>
        <v>0</v>
      </c>
      <c r="U81" s="182">
        <f t="shared" si="25"/>
        <v>0</v>
      </c>
      <c r="V81" s="182">
        <f t="shared" si="25"/>
        <v>0</v>
      </c>
      <c r="W81" s="182">
        <f t="shared" si="25"/>
        <v>0</v>
      </c>
      <c r="X81" s="182">
        <f t="shared" si="25"/>
        <v>0</v>
      </c>
      <c r="Y81" s="182">
        <f t="shared" si="25"/>
        <v>0</v>
      </c>
      <c r="Z81" s="182">
        <f t="shared" si="25"/>
        <v>0</v>
      </c>
      <c r="AA81" s="182">
        <f t="shared" si="25"/>
        <v>0</v>
      </c>
      <c r="AB81" s="182">
        <f t="shared" si="25"/>
        <v>0</v>
      </c>
      <c r="AC81" s="182">
        <f t="shared" si="25"/>
        <v>0</v>
      </c>
      <c r="AD81" s="182">
        <f t="shared" si="25"/>
        <v>0</v>
      </c>
      <c r="AE81" s="182">
        <f t="shared" si="25"/>
        <v>0</v>
      </c>
      <c r="AF81" s="182">
        <f t="shared" si="25"/>
        <v>0</v>
      </c>
      <c r="AG81" s="182">
        <f t="shared" si="25"/>
        <v>0</v>
      </c>
      <c r="AH81" s="182">
        <f t="shared" si="25"/>
        <v>0</v>
      </c>
      <c r="AI81" s="182">
        <f t="shared" si="25"/>
        <v>0</v>
      </c>
      <c r="AJ81" s="182">
        <f t="shared" si="25"/>
        <v>0</v>
      </c>
      <c r="AK81" s="182">
        <f t="shared" si="25"/>
        <v>0</v>
      </c>
      <c r="AL81" s="182">
        <f t="shared" si="25"/>
        <v>0</v>
      </c>
      <c r="AM81" s="182">
        <f t="shared" si="25"/>
        <v>0</v>
      </c>
      <c r="AN81" s="182">
        <f t="shared" si="25"/>
        <v>0</v>
      </c>
      <c r="AO81" s="182">
        <f t="shared" si="25"/>
        <v>0</v>
      </c>
      <c r="AP81" s="182">
        <f t="shared" si="25"/>
        <v>0</v>
      </c>
      <c r="AQ81" s="182">
        <f t="shared" si="25"/>
        <v>0</v>
      </c>
      <c r="AR81" s="182">
        <f t="shared" si="25"/>
        <v>0</v>
      </c>
      <c r="AS81" s="182">
        <f t="shared" si="25"/>
        <v>0</v>
      </c>
      <c r="AT81" s="182">
        <f t="shared" si="25"/>
        <v>0</v>
      </c>
      <c r="AU81" s="182">
        <f t="shared" si="25"/>
        <v>0</v>
      </c>
      <c r="AV81" s="182">
        <f t="shared" si="25"/>
        <v>0</v>
      </c>
      <c r="AW81" s="182">
        <f t="shared" si="25"/>
        <v>1</v>
      </c>
      <c r="AX81" s="182">
        <f t="shared" si="25"/>
        <v>1</v>
      </c>
      <c r="AY81" s="182">
        <f t="shared" si="25"/>
        <v>1</v>
      </c>
      <c r="AZ81" s="182">
        <f t="shared" si="25"/>
        <v>1</v>
      </c>
      <c r="BA81" s="182">
        <f t="shared" si="25"/>
        <v>1</v>
      </c>
      <c r="BB81" s="182">
        <f t="shared" si="25"/>
        <v>1</v>
      </c>
      <c r="BC81" s="182">
        <f t="shared" si="25"/>
        <v>1</v>
      </c>
      <c r="BD81" s="182">
        <f t="shared" si="25"/>
        <v>1</v>
      </c>
      <c r="BE81" s="182">
        <f t="shared" si="25"/>
        <v>1</v>
      </c>
      <c r="BF81" s="182">
        <f t="shared" si="25"/>
        <v>1</v>
      </c>
      <c r="BG81" s="182">
        <f t="shared" si="25"/>
        <v>1</v>
      </c>
      <c r="BH81" s="182">
        <f t="shared" si="25"/>
        <v>1</v>
      </c>
      <c r="BI81" s="182">
        <f t="shared" si="25"/>
        <v>1</v>
      </c>
      <c r="BJ81" s="182">
        <f t="shared" si="25"/>
        <v>1</v>
      </c>
      <c r="BK81" s="182">
        <f t="shared" si="25"/>
        <v>1</v>
      </c>
      <c r="BL81" s="182">
        <f t="shared" si="25"/>
        <v>1</v>
      </c>
      <c r="BM81" s="182">
        <f t="shared" si="25"/>
        <v>1</v>
      </c>
      <c r="BN81" s="182">
        <f t="shared" si="25"/>
        <v>1</v>
      </c>
      <c r="BO81" s="182">
        <f t="shared" si="24"/>
        <v>1</v>
      </c>
      <c r="BP81" s="182">
        <f t="shared" si="24"/>
        <v>1</v>
      </c>
      <c r="BQ81" s="182">
        <f t="shared" si="24"/>
        <v>1</v>
      </c>
      <c r="BR81" s="182">
        <f t="shared" si="24"/>
        <v>1</v>
      </c>
      <c r="BS81" s="182">
        <f t="shared" si="24"/>
        <v>1</v>
      </c>
      <c r="BT81" s="182">
        <f t="shared" si="24"/>
        <v>1</v>
      </c>
      <c r="BU81" s="182">
        <f t="shared" si="24"/>
        <v>1</v>
      </c>
      <c r="BV81" s="182">
        <f t="shared" si="24"/>
        <v>1</v>
      </c>
      <c r="BW81" s="182">
        <f t="shared" si="24"/>
        <v>1</v>
      </c>
      <c r="BX81" s="182">
        <f t="shared" si="24"/>
        <v>1</v>
      </c>
      <c r="BY81" s="182">
        <f t="shared" si="24"/>
        <v>1</v>
      </c>
      <c r="BZ81" s="182">
        <f t="shared" si="24"/>
        <v>1</v>
      </c>
      <c r="CA81" s="182">
        <f t="shared" si="24"/>
        <v>1</v>
      </c>
      <c r="CB81" s="182">
        <f t="shared" si="24"/>
        <v>1</v>
      </c>
      <c r="CC81" s="182">
        <f t="shared" si="24"/>
        <v>1</v>
      </c>
      <c r="CD81" s="182">
        <f t="shared" si="24"/>
        <v>1</v>
      </c>
      <c r="CE81" s="182">
        <f t="shared" si="24"/>
        <v>1</v>
      </c>
      <c r="CF81" s="182">
        <f t="shared" si="24"/>
        <v>1</v>
      </c>
      <c r="CG81" s="182">
        <f t="shared" si="24"/>
        <v>0</v>
      </c>
      <c r="CH81" s="182" t="s">
        <v>156</v>
      </c>
    </row>
    <row r="82" spans="1:86">
      <c r="A82" s="182">
        <v>2065</v>
      </c>
      <c r="B82" s="182">
        <f t="shared" si="6"/>
        <v>0</v>
      </c>
      <c r="C82" s="182">
        <f t="shared" si="25"/>
        <v>0</v>
      </c>
      <c r="D82" s="182">
        <f t="shared" si="25"/>
        <v>0</v>
      </c>
      <c r="E82" s="182">
        <f t="shared" si="25"/>
        <v>0</v>
      </c>
      <c r="F82" s="182">
        <f t="shared" si="25"/>
        <v>0</v>
      </c>
      <c r="G82" s="182">
        <f t="shared" si="25"/>
        <v>0</v>
      </c>
      <c r="H82" s="182">
        <f t="shared" si="25"/>
        <v>0</v>
      </c>
      <c r="I82" s="182">
        <f t="shared" si="25"/>
        <v>0</v>
      </c>
      <c r="J82" s="182">
        <f t="shared" si="25"/>
        <v>0</v>
      </c>
      <c r="K82" s="182">
        <f t="shared" si="25"/>
        <v>0</v>
      </c>
      <c r="L82" s="182">
        <f t="shared" si="25"/>
        <v>0</v>
      </c>
      <c r="M82" s="182">
        <f t="shared" si="25"/>
        <v>0</v>
      </c>
      <c r="N82" s="182">
        <f t="shared" si="25"/>
        <v>0</v>
      </c>
      <c r="O82" s="182">
        <f t="shared" si="25"/>
        <v>0</v>
      </c>
      <c r="P82" s="182">
        <f t="shared" si="25"/>
        <v>0</v>
      </c>
      <c r="Q82" s="182">
        <f t="shared" si="25"/>
        <v>0</v>
      </c>
      <c r="R82" s="182">
        <f t="shared" si="25"/>
        <v>0</v>
      </c>
      <c r="S82" s="182">
        <f t="shared" si="25"/>
        <v>0</v>
      </c>
      <c r="T82" s="182">
        <f t="shared" si="25"/>
        <v>0</v>
      </c>
      <c r="U82" s="182">
        <f t="shared" si="25"/>
        <v>0</v>
      </c>
      <c r="V82" s="182">
        <f t="shared" si="25"/>
        <v>0</v>
      </c>
      <c r="W82" s="182">
        <f t="shared" si="25"/>
        <v>0</v>
      </c>
      <c r="X82" s="182">
        <f t="shared" si="25"/>
        <v>0</v>
      </c>
      <c r="Y82" s="182">
        <f t="shared" si="25"/>
        <v>0</v>
      </c>
      <c r="Z82" s="182">
        <f t="shared" si="25"/>
        <v>0</v>
      </c>
      <c r="AA82" s="182">
        <f t="shared" si="25"/>
        <v>0</v>
      </c>
      <c r="AB82" s="182">
        <f t="shared" si="25"/>
        <v>0</v>
      </c>
      <c r="AC82" s="182">
        <f t="shared" si="25"/>
        <v>0</v>
      </c>
      <c r="AD82" s="182">
        <f t="shared" si="25"/>
        <v>0</v>
      </c>
      <c r="AE82" s="182">
        <f t="shared" si="25"/>
        <v>0</v>
      </c>
      <c r="AF82" s="182">
        <f t="shared" si="25"/>
        <v>0</v>
      </c>
      <c r="AG82" s="182">
        <f t="shared" si="25"/>
        <v>0</v>
      </c>
      <c r="AH82" s="182">
        <f t="shared" si="25"/>
        <v>0</v>
      </c>
      <c r="AI82" s="182">
        <f t="shared" si="25"/>
        <v>0</v>
      </c>
      <c r="AJ82" s="182">
        <f t="shared" si="25"/>
        <v>0</v>
      </c>
      <c r="AK82" s="182">
        <f t="shared" si="25"/>
        <v>0</v>
      </c>
      <c r="AL82" s="182">
        <f t="shared" si="25"/>
        <v>0</v>
      </c>
      <c r="AM82" s="182">
        <f t="shared" si="25"/>
        <v>0</v>
      </c>
      <c r="AN82" s="182">
        <f t="shared" si="25"/>
        <v>0</v>
      </c>
      <c r="AO82" s="182">
        <f t="shared" si="25"/>
        <v>0</v>
      </c>
      <c r="AP82" s="182">
        <f t="shared" si="25"/>
        <v>0</v>
      </c>
      <c r="AQ82" s="182">
        <f t="shared" si="25"/>
        <v>0</v>
      </c>
      <c r="AR82" s="182">
        <f t="shared" si="25"/>
        <v>0</v>
      </c>
      <c r="AS82" s="182">
        <f t="shared" si="25"/>
        <v>0</v>
      </c>
      <c r="AT82" s="182">
        <f t="shared" si="25"/>
        <v>0</v>
      </c>
      <c r="AU82" s="182">
        <f t="shared" si="25"/>
        <v>0</v>
      </c>
      <c r="AV82" s="182">
        <f t="shared" si="25"/>
        <v>0</v>
      </c>
      <c r="AW82" s="182">
        <f t="shared" si="25"/>
        <v>0</v>
      </c>
      <c r="AX82" s="182">
        <f t="shared" si="25"/>
        <v>1</v>
      </c>
      <c r="AY82" s="182">
        <f t="shared" si="25"/>
        <v>1</v>
      </c>
      <c r="AZ82" s="182">
        <f t="shared" si="25"/>
        <v>1</v>
      </c>
      <c r="BA82" s="182">
        <f t="shared" si="25"/>
        <v>1</v>
      </c>
      <c r="BB82" s="182">
        <f t="shared" si="25"/>
        <v>1</v>
      </c>
      <c r="BC82" s="182">
        <f t="shared" si="25"/>
        <v>1</v>
      </c>
      <c r="BD82" s="182">
        <f t="shared" si="25"/>
        <v>1</v>
      </c>
      <c r="BE82" s="182">
        <f t="shared" si="25"/>
        <v>1</v>
      </c>
      <c r="BF82" s="182">
        <f t="shared" si="25"/>
        <v>1</v>
      </c>
      <c r="BG82" s="182">
        <f t="shared" si="25"/>
        <v>1</v>
      </c>
      <c r="BH82" s="182">
        <f t="shared" si="25"/>
        <v>1</v>
      </c>
      <c r="BI82" s="182">
        <f t="shared" si="25"/>
        <v>1</v>
      </c>
      <c r="BJ82" s="182">
        <f t="shared" si="25"/>
        <v>1</v>
      </c>
      <c r="BK82" s="182">
        <f t="shared" si="25"/>
        <v>1</v>
      </c>
      <c r="BL82" s="182">
        <f t="shared" si="25"/>
        <v>1</v>
      </c>
      <c r="BM82" s="182">
        <f t="shared" si="25"/>
        <v>1</v>
      </c>
      <c r="BN82" s="182">
        <f t="shared" ref="BN82:CG85" si="26">IF(AND($A82+$E$13&gt;=BN$18,BN$18&gt;$A82),1,0)</f>
        <v>1</v>
      </c>
      <c r="BO82" s="182">
        <f t="shared" si="26"/>
        <v>1</v>
      </c>
      <c r="BP82" s="182">
        <f t="shared" si="26"/>
        <v>1</v>
      </c>
      <c r="BQ82" s="182">
        <f t="shared" si="26"/>
        <v>1</v>
      </c>
      <c r="BR82" s="182">
        <f t="shared" si="26"/>
        <v>1</v>
      </c>
      <c r="BS82" s="182">
        <f t="shared" si="26"/>
        <v>1</v>
      </c>
      <c r="BT82" s="182">
        <f t="shared" si="26"/>
        <v>1</v>
      </c>
      <c r="BU82" s="182">
        <f t="shared" si="26"/>
        <v>1</v>
      </c>
      <c r="BV82" s="182">
        <f t="shared" si="26"/>
        <v>1</v>
      </c>
      <c r="BW82" s="182">
        <f t="shared" si="26"/>
        <v>1</v>
      </c>
      <c r="BX82" s="182">
        <f t="shared" si="26"/>
        <v>1</v>
      </c>
      <c r="BY82" s="182">
        <f t="shared" si="26"/>
        <v>1</v>
      </c>
      <c r="BZ82" s="182">
        <f t="shared" si="26"/>
        <v>1</v>
      </c>
      <c r="CA82" s="182">
        <f t="shared" si="26"/>
        <v>1</v>
      </c>
      <c r="CB82" s="182">
        <f t="shared" si="26"/>
        <v>1</v>
      </c>
      <c r="CC82" s="182">
        <f t="shared" si="26"/>
        <v>1</v>
      </c>
      <c r="CD82" s="182">
        <f t="shared" si="26"/>
        <v>1</v>
      </c>
      <c r="CE82" s="182">
        <f t="shared" si="26"/>
        <v>1</v>
      </c>
      <c r="CF82" s="182">
        <f t="shared" si="26"/>
        <v>1</v>
      </c>
      <c r="CG82" s="182">
        <f t="shared" si="26"/>
        <v>0</v>
      </c>
      <c r="CH82" s="182" t="s">
        <v>156</v>
      </c>
    </row>
    <row r="83" spans="1:86">
      <c r="A83" s="182">
        <v>2066</v>
      </c>
      <c r="B83" s="182">
        <f t="shared" si="6"/>
        <v>0</v>
      </c>
      <c r="C83" s="182">
        <f t="shared" ref="C83:BN86" si="27">IF(AND($A83+$E$13&gt;=C$18,C$18&gt;$A83),1,0)</f>
        <v>0</v>
      </c>
      <c r="D83" s="182">
        <f t="shared" si="27"/>
        <v>0</v>
      </c>
      <c r="E83" s="182">
        <f t="shared" si="27"/>
        <v>0</v>
      </c>
      <c r="F83" s="182">
        <f t="shared" si="27"/>
        <v>0</v>
      </c>
      <c r="G83" s="182">
        <f t="shared" si="27"/>
        <v>0</v>
      </c>
      <c r="H83" s="182">
        <f t="shared" si="27"/>
        <v>0</v>
      </c>
      <c r="I83" s="182">
        <f t="shared" si="27"/>
        <v>0</v>
      </c>
      <c r="J83" s="182">
        <f t="shared" si="27"/>
        <v>0</v>
      </c>
      <c r="K83" s="182">
        <f t="shared" si="27"/>
        <v>0</v>
      </c>
      <c r="L83" s="182">
        <f t="shared" si="27"/>
        <v>0</v>
      </c>
      <c r="M83" s="182">
        <f t="shared" si="27"/>
        <v>0</v>
      </c>
      <c r="N83" s="182">
        <f t="shared" si="27"/>
        <v>0</v>
      </c>
      <c r="O83" s="182">
        <f t="shared" si="27"/>
        <v>0</v>
      </c>
      <c r="P83" s="182">
        <f t="shared" si="27"/>
        <v>0</v>
      </c>
      <c r="Q83" s="182">
        <f t="shared" si="27"/>
        <v>0</v>
      </c>
      <c r="R83" s="182">
        <f t="shared" si="27"/>
        <v>0</v>
      </c>
      <c r="S83" s="182">
        <f t="shared" si="27"/>
        <v>0</v>
      </c>
      <c r="T83" s="182">
        <f t="shared" si="27"/>
        <v>0</v>
      </c>
      <c r="U83" s="182">
        <f t="shared" si="27"/>
        <v>0</v>
      </c>
      <c r="V83" s="182">
        <f t="shared" si="27"/>
        <v>0</v>
      </c>
      <c r="W83" s="182">
        <f t="shared" si="27"/>
        <v>0</v>
      </c>
      <c r="X83" s="182">
        <f t="shared" si="27"/>
        <v>0</v>
      </c>
      <c r="Y83" s="182">
        <f t="shared" si="27"/>
        <v>0</v>
      </c>
      <c r="Z83" s="182">
        <f t="shared" si="27"/>
        <v>0</v>
      </c>
      <c r="AA83" s="182">
        <f t="shared" si="27"/>
        <v>0</v>
      </c>
      <c r="AB83" s="182">
        <f t="shared" si="27"/>
        <v>0</v>
      </c>
      <c r="AC83" s="182">
        <f t="shared" si="27"/>
        <v>0</v>
      </c>
      <c r="AD83" s="182">
        <f t="shared" si="27"/>
        <v>0</v>
      </c>
      <c r="AE83" s="182">
        <f t="shared" si="27"/>
        <v>0</v>
      </c>
      <c r="AF83" s="182">
        <f t="shared" si="27"/>
        <v>0</v>
      </c>
      <c r="AG83" s="182">
        <f t="shared" si="27"/>
        <v>0</v>
      </c>
      <c r="AH83" s="182">
        <f t="shared" si="27"/>
        <v>0</v>
      </c>
      <c r="AI83" s="182">
        <f t="shared" si="27"/>
        <v>0</v>
      </c>
      <c r="AJ83" s="182">
        <f t="shared" si="27"/>
        <v>0</v>
      </c>
      <c r="AK83" s="182">
        <f t="shared" si="27"/>
        <v>0</v>
      </c>
      <c r="AL83" s="182">
        <f t="shared" si="27"/>
        <v>0</v>
      </c>
      <c r="AM83" s="182">
        <f t="shared" si="27"/>
        <v>0</v>
      </c>
      <c r="AN83" s="182">
        <f t="shared" si="27"/>
        <v>0</v>
      </c>
      <c r="AO83" s="182">
        <f t="shared" si="27"/>
        <v>0</v>
      </c>
      <c r="AP83" s="182">
        <f t="shared" si="27"/>
        <v>0</v>
      </c>
      <c r="AQ83" s="182">
        <f t="shared" si="27"/>
        <v>0</v>
      </c>
      <c r="AR83" s="182">
        <f t="shared" si="27"/>
        <v>0</v>
      </c>
      <c r="AS83" s="182">
        <f t="shared" si="27"/>
        <v>0</v>
      </c>
      <c r="AT83" s="182">
        <f t="shared" si="27"/>
        <v>0</v>
      </c>
      <c r="AU83" s="182">
        <f t="shared" si="27"/>
        <v>0</v>
      </c>
      <c r="AV83" s="182">
        <f t="shared" si="27"/>
        <v>0</v>
      </c>
      <c r="AW83" s="182">
        <f t="shared" si="27"/>
        <v>0</v>
      </c>
      <c r="AX83" s="182">
        <f t="shared" si="27"/>
        <v>0</v>
      </c>
      <c r="AY83" s="182">
        <f t="shared" si="27"/>
        <v>1</v>
      </c>
      <c r="AZ83" s="182">
        <f t="shared" si="27"/>
        <v>1</v>
      </c>
      <c r="BA83" s="182">
        <f t="shared" si="27"/>
        <v>1</v>
      </c>
      <c r="BB83" s="182">
        <f t="shared" si="27"/>
        <v>1</v>
      </c>
      <c r="BC83" s="182">
        <f t="shared" si="27"/>
        <v>1</v>
      </c>
      <c r="BD83" s="182">
        <f t="shared" si="27"/>
        <v>1</v>
      </c>
      <c r="BE83" s="182">
        <f t="shared" si="27"/>
        <v>1</v>
      </c>
      <c r="BF83" s="182">
        <f t="shared" si="27"/>
        <v>1</v>
      </c>
      <c r="BG83" s="182">
        <f t="shared" si="27"/>
        <v>1</v>
      </c>
      <c r="BH83" s="182">
        <f t="shared" si="27"/>
        <v>1</v>
      </c>
      <c r="BI83" s="182">
        <f t="shared" si="27"/>
        <v>1</v>
      </c>
      <c r="BJ83" s="182">
        <f t="shared" si="27"/>
        <v>1</v>
      </c>
      <c r="BK83" s="182">
        <f t="shared" si="27"/>
        <v>1</v>
      </c>
      <c r="BL83" s="182">
        <f t="shared" si="27"/>
        <v>1</v>
      </c>
      <c r="BM83" s="182">
        <f t="shared" si="27"/>
        <v>1</v>
      </c>
      <c r="BN83" s="182">
        <f t="shared" si="27"/>
        <v>1</v>
      </c>
      <c r="BO83" s="182">
        <f t="shared" si="26"/>
        <v>1</v>
      </c>
      <c r="BP83" s="182">
        <f t="shared" si="26"/>
        <v>1</v>
      </c>
      <c r="BQ83" s="182">
        <f t="shared" si="26"/>
        <v>1</v>
      </c>
      <c r="BR83" s="182">
        <f t="shared" si="26"/>
        <v>1</v>
      </c>
      <c r="BS83" s="182">
        <f t="shared" si="26"/>
        <v>1</v>
      </c>
      <c r="BT83" s="182">
        <f t="shared" si="26"/>
        <v>1</v>
      </c>
      <c r="BU83" s="182">
        <f t="shared" si="26"/>
        <v>1</v>
      </c>
      <c r="BV83" s="182">
        <f t="shared" si="26"/>
        <v>1</v>
      </c>
      <c r="BW83" s="182">
        <f t="shared" si="26"/>
        <v>1</v>
      </c>
      <c r="BX83" s="182">
        <f t="shared" si="26"/>
        <v>1</v>
      </c>
      <c r="BY83" s="182">
        <f t="shared" si="26"/>
        <v>1</v>
      </c>
      <c r="BZ83" s="182">
        <f t="shared" si="26"/>
        <v>1</v>
      </c>
      <c r="CA83" s="182">
        <f t="shared" si="26"/>
        <v>1</v>
      </c>
      <c r="CB83" s="182">
        <f t="shared" si="26"/>
        <v>1</v>
      </c>
      <c r="CC83" s="182">
        <f t="shared" si="26"/>
        <v>1</v>
      </c>
      <c r="CD83" s="182">
        <f t="shared" si="26"/>
        <v>1</v>
      </c>
      <c r="CE83" s="182">
        <f t="shared" si="26"/>
        <v>1</v>
      </c>
      <c r="CF83" s="182">
        <f t="shared" si="26"/>
        <v>1</v>
      </c>
      <c r="CG83" s="182">
        <f t="shared" si="26"/>
        <v>0</v>
      </c>
      <c r="CH83" s="182" t="s">
        <v>156</v>
      </c>
    </row>
    <row r="84" spans="1:86">
      <c r="A84" s="182">
        <v>2067</v>
      </c>
      <c r="B84" s="182">
        <f t="shared" si="6"/>
        <v>0</v>
      </c>
      <c r="C84" s="182">
        <f t="shared" si="27"/>
        <v>0</v>
      </c>
      <c r="D84" s="182">
        <f t="shared" si="27"/>
        <v>0</v>
      </c>
      <c r="E84" s="182">
        <f t="shared" si="27"/>
        <v>0</v>
      </c>
      <c r="F84" s="182">
        <f t="shared" si="27"/>
        <v>0</v>
      </c>
      <c r="G84" s="182">
        <f t="shared" si="27"/>
        <v>0</v>
      </c>
      <c r="H84" s="182">
        <f t="shared" si="27"/>
        <v>0</v>
      </c>
      <c r="I84" s="182">
        <f t="shared" si="27"/>
        <v>0</v>
      </c>
      <c r="J84" s="182">
        <f t="shared" si="27"/>
        <v>0</v>
      </c>
      <c r="K84" s="182">
        <f t="shared" si="27"/>
        <v>0</v>
      </c>
      <c r="L84" s="182">
        <f t="shared" si="27"/>
        <v>0</v>
      </c>
      <c r="M84" s="182">
        <f t="shared" si="27"/>
        <v>0</v>
      </c>
      <c r="N84" s="182">
        <f t="shared" si="27"/>
        <v>0</v>
      </c>
      <c r="O84" s="182">
        <f t="shared" si="27"/>
        <v>0</v>
      </c>
      <c r="P84" s="182">
        <f t="shared" si="27"/>
        <v>0</v>
      </c>
      <c r="Q84" s="182">
        <f t="shared" si="27"/>
        <v>0</v>
      </c>
      <c r="R84" s="182">
        <f t="shared" si="27"/>
        <v>0</v>
      </c>
      <c r="S84" s="182">
        <f t="shared" si="27"/>
        <v>0</v>
      </c>
      <c r="T84" s="182">
        <f t="shared" si="27"/>
        <v>0</v>
      </c>
      <c r="U84" s="182">
        <f t="shared" si="27"/>
        <v>0</v>
      </c>
      <c r="V84" s="182">
        <f t="shared" si="27"/>
        <v>0</v>
      </c>
      <c r="W84" s="182">
        <f t="shared" si="27"/>
        <v>0</v>
      </c>
      <c r="X84" s="182">
        <f t="shared" si="27"/>
        <v>0</v>
      </c>
      <c r="Y84" s="182">
        <f t="shared" si="27"/>
        <v>0</v>
      </c>
      <c r="Z84" s="182">
        <f t="shared" si="27"/>
        <v>0</v>
      </c>
      <c r="AA84" s="182">
        <f t="shared" si="27"/>
        <v>0</v>
      </c>
      <c r="AB84" s="182">
        <f t="shared" si="27"/>
        <v>0</v>
      </c>
      <c r="AC84" s="182">
        <f t="shared" si="27"/>
        <v>0</v>
      </c>
      <c r="AD84" s="182">
        <f t="shared" si="27"/>
        <v>0</v>
      </c>
      <c r="AE84" s="182">
        <f t="shared" si="27"/>
        <v>0</v>
      </c>
      <c r="AF84" s="182">
        <f t="shared" si="27"/>
        <v>0</v>
      </c>
      <c r="AG84" s="182">
        <f t="shared" si="27"/>
        <v>0</v>
      </c>
      <c r="AH84" s="182">
        <f t="shared" si="27"/>
        <v>0</v>
      </c>
      <c r="AI84" s="182">
        <f t="shared" si="27"/>
        <v>0</v>
      </c>
      <c r="AJ84" s="182">
        <f t="shared" si="27"/>
        <v>0</v>
      </c>
      <c r="AK84" s="182">
        <f t="shared" si="27"/>
        <v>0</v>
      </c>
      <c r="AL84" s="182">
        <f t="shared" si="27"/>
        <v>0</v>
      </c>
      <c r="AM84" s="182">
        <f t="shared" si="27"/>
        <v>0</v>
      </c>
      <c r="AN84" s="182">
        <f t="shared" si="27"/>
        <v>0</v>
      </c>
      <c r="AO84" s="182">
        <f t="shared" si="27"/>
        <v>0</v>
      </c>
      <c r="AP84" s="182">
        <f t="shared" si="27"/>
        <v>0</v>
      </c>
      <c r="AQ84" s="182">
        <f t="shared" si="27"/>
        <v>0</v>
      </c>
      <c r="AR84" s="182">
        <f t="shared" si="27"/>
        <v>0</v>
      </c>
      <c r="AS84" s="182">
        <f t="shared" si="27"/>
        <v>0</v>
      </c>
      <c r="AT84" s="182">
        <f t="shared" si="27"/>
        <v>0</v>
      </c>
      <c r="AU84" s="182">
        <f t="shared" si="27"/>
        <v>0</v>
      </c>
      <c r="AV84" s="182">
        <f t="shared" si="27"/>
        <v>0</v>
      </c>
      <c r="AW84" s="182">
        <f t="shared" si="27"/>
        <v>0</v>
      </c>
      <c r="AX84" s="182">
        <f t="shared" si="27"/>
        <v>0</v>
      </c>
      <c r="AY84" s="182">
        <f t="shared" si="27"/>
        <v>0</v>
      </c>
      <c r="AZ84" s="182">
        <f t="shared" si="27"/>
        <v>1</v>
      </c>
      <c r="BA84" s="182">
        <f t="shared" si="27"/>
        <v>1</v>
      </c>
      <c r="BB84" s="182">
        <f t="shared" si="27"/>
        <v>1</v>
      </c>
      <c r="BC84" s="182">
        <f t="shared" si="27"/>
        <v>1</v>
      </c>
      <c r="BD84" s="182">
        <f t="shared" si="27"/>
        <v>1</v>
      </c>
      <c r="BE84" s="182">
        <f t="shared" si="27"/>
        <v>1</v>
      </c>
      <c r="BF84" s="182">
        <f t="shared" si="27"/>
        <v>1</v>
      </c>
      <c r="BG84" s="182">
        <f t="shared" si="27"/>
        <v>1</v>
      </c>
      <c r="BH84" s="182">
        <f t="shared" si="27"/>
        <v>1</v>
      </c>
      <c r="BI84" s="182">
        <f t="shared" si="27"/>
        <v>1</v>
      </c>
      <c r="BJ84" s="182">
        <f t="shared" si="27"/>
        <v>1</v>
      </c>
      <c r="BK84" s="182">
        <f t="shared" si="27"/>
        <v>1</v>
      </c>
      <c r="BL84" s="182">
        <f t="shared" si="27"/>
        <v>1</v>
      </c>
      <c r="BM84" s="182">
        <f t="shared" si="27"/>
        <v>1</v>
      </c>
      <c r="BN84" s="182">
        <f t="shared" si="27"/>
        <v>1</v>
      </c>
      <c r="BO84" s="182">
        <f t="shared" si="26"/>
        <v>1</v>
      </c>
      <c r="BP84" s="182">
        <f t="shared" si="26"/>
        <v>1</v>
      </c>
      <c r="BQ84" s="182">
        <f t="shared" si="26"/>
        <v>1</v>
      </c>
      <c r="BR84" s="182">
        <f t="shared" si="26"/>
        <v>1</v>
      </c>
      <c r="BS84" s="182">
        <f t="shared" si="26"/>
        <v>1</v>
      </c>
      <c r="BT84" s="182">
        <f t="shared" si="26"/>
        <v>1</v>
      </c>
      <c r="BU84" s="182">
        <f t="shared" si="26"/>
        <v>1</v>
      </c>
      <c r="BV84" s="182">
        <f t="shared" si="26"/>
        <v>1</v>
      </c>
      <c r="BW84" s="182">
        <f t="shared" si="26"/>
        <v>1</v>
      </c>
      <c r="BX84" s="182">
        <f t="shared" si="26"/>
        <v>1</v>
      </c>
      <c r="BY84" s="182">
        <f t="shared" si="26"/>
        <v>1</v>
      </c>
      <c r="BZ84" s="182">
        <f t="shared" si="26"/>
        <v>1</v>
      </c>
      <c r="CA84" s="182">
        <f t="shared" si="26"/>
        <v>1</v>
      </c>
      <c r="CB84" s="182">
        <f t="shared" si="26"/>
        <v>1</v>
      </c>
      <c r="CC84" s="182">
        <f t="shared" si="26"/>
        <v>1</v>
      </c>
      <c r="CD84" s="182">
        <f t="shared" si="26"/>
        <v>1</v>
      </c>
      <c r="CE84" s="182">
        <f t="shared" si="26"/>
        <v>1</v>
      </c>
      <c r="CF84" s="182">
        <f t="shared" si="26"/>
        <v>1</v>
      </c>
      <c r="CG84" s="182">
        <f t="shared" si="26"/>
        <v>0</v>
      </c>
      <c r="CH84" s="182" t="s">
        <v>156</v>
      </c>
    </row>
    <row r="85" spans="1:86">
      <c r="A85" s="182">
        <v>2068</v>
      </c>
      <c r="B85" s="182">
        <f t="shared" si="6"/>
        <v>0</v>
      </c>
      <c r="C85" s="182">
        <f t="shared" si="27"/>
        <v>0</v>
      </c>
      <c r="D85" s="182">
        <f t="shared" si="27"/>
        <v>0</v>
      </c>
      <c r="E85" s="182">
        <f t="shared" si="27"/>
        <v>0</v>
      </c>
      <c r="F85" s="182">
        <f t="shared" si="27"/>
        <v>0</v>
      </c>
      <c r="G85" s="182">
        <f t="shared" si="27"/>
        <v>0</v>
      </c>
      <c r="H85" s="182">
        <f t="shared" si="27"/>
        <v>0</v>
      </c>
      <c r="I85" s="182">
        <f t="shared" si="27"/>
        <v>0</v>
      </c>
      <c r="J85" s="182">
        <f t="shared" si="27"/>
        <v>0</v>
      </c>
      <c r="K85" s="182">
        <f t="shared" si="27"/>
        <v>0</v>
      </c>
      <c r="L85" s="182">
        <f t="shared" si="27"/>
        <v>0</v>
      </c>
      <c r="M85" s="182">
        <f t="shared" si="27"/>
        <v>0</v>
      </c>
      <c r="N85" s="182">
        <f t="shared" si="27"/>
        <v>0</v>
      </c>
      <c r="O85" s="182">
        <f t="shared" si="27"/>
        <v>0</v>
      </c>
      <c r="P85" s="182">
        <f t="shared" si="27"/>
        <v>0</v>
      </c>
      <c r="Q85" s="182">
        <f t="shared" si="27"/>
        <v>0</v>
      </c>
      <c r="R85" s="182">
        <f t="shared" si="27"/>
        <v>0</v>
      </c>
      <c r="S85" s="182">
        <f t="shared" si="27"/>
        <v>0</v>
      </c>
      <c r="T85" s="182">
        <f t="shared" si="27"/>
        <v>0</v>
      </c>
      <c r="U85" s="182">
        <f t="shared" si="27"/>
        <v>0</v>
      </c>
      <c r="V85" s="182">
        <f t="shared" si="27"/>
        <v>0</v>
      </c>
      <c r="W85" s="182">
        <f t="shared" si="27"/>
        <v>0</v>
      </c>
      <c r="X85" s="182">
        <f t="shared" si="27"/>
        <v>0</v>
      </c>
      <c r="Y85" s="182">
        <f t="shared" si="27"/>
        <v>0</v>
      </c>
      <c r="Z85" s="182">
        <f t="shared" si="27"/>
        <v>0</v>
      </c>
      <c r="AA85" s="182">
        <f t="shared" si="27"/>
        <v>0</v>
      </c>
      <c r="AB85" s="182">
        <f t="shared" si="27"/>
        <v>0</v>
      </c>
      <c r="AC85" s="182">
        <f t="shared" si="27"/>
        <v>0</v>
      </c>
      <c r="AD85" s="182">
        <f t="shared" si="27"/>
        <v>0</v>
      </c>
      <c r="AE85" s="182">
        <f t="shared" si="27"/>
        <v>0</v>
      </c>
      <c r="AF85" s="182">
        <f t="shared" si="27"/>
        <v>0</v>
      </c>
      <c r="AG85" s="182">
        <f t="shared" si="27"/>
        <v>0</v>
      </c>
      <c r="AH85" s="182">
        <f t="shared" si="27"/>
        <v>0</v>
      </c>
      <c r="AI85" s="182">
        <f t="shared" si="27"/>
        <v>0</v>
      </c>
      <c r="AJ85" s="182">
        <f t="shared" si="27"/>
        <v>0</v>
      </c>
      <c r="AK85" s="182">
        <f t="shared" si="27"/>
        <v>0</v>
      </c>
      <c r="AL85" s="182">
        <f t="shared" si="27"/>
        <v>0</v>
      </c>
      <c r="AM85" s="182">
        <f t="shared" si="27"/>
        <v>0</v>
      </c>
      <c r="AN85" s="182">
        <f t="shared" si="27"/>
        <v>0</v>
      </c>
      <c r="AO85" s="182">
        <f t="shared" si="27"/>
        <v>0</v>
      </c>
      <c r="AP85" s="182">
        <f t="shared" si="27"/>
        <v>0</v>
      </c>
      <c r="AQ85" s="182">
        <f t="shared" si="27"/>
        <v>0</v>
      </c>
      <c r="AR85" s="182">
        <f t="shared" si="27"/>
        <v>0</v>
      </c>
      <c r="AS85" s="182">
        <f t="shared" si="27"/>
        <v>0</v>
      </c>
      <c r="AT85" s="182">
        <f t="shared" si="27"/>
        <v>0</v>
      </c>
      <c r="AU85" s="182">
        <f t="shared" si="27"/>
        <v>0</v>
      </c>
      <c r="AV85" s="182">
        <f t="shared" si="27"/>
        <v>0</v>
      </c>
      <c r="AW85" s="182">
        <f t="shared" si="27"/>
        <v>0</v>
      </c>
      <c r="AX85" s="182">
        <f t="shared" si="27"/>
        <v>0</v>
      </c>
      <c r="AY85" s="182">
        <f t="shared" si="27"/>
        <v>0</v>
      </c>
      <c r="AZ85" s="182">
        <f t="shared" si="27"/>
        <v>0</v>
      </c>
      <c r="BA85" s="182">
        <f t="shared" si="27"/>
        <v>1</v>
      </c>
      <c r="BB85" s="182">
        <f t="shared" si="27"/>
        <v>1</v>
      </c>
      <c r="BC85" s="182">
        <f t="shared" si="27"/>
        <v>1</v>
      </c>
      <c r="BD85" s="182">
        <f t="shared" si="27"/>
        <v>1</v>
      </c>
      <c r="BE85" s="182">
        <f t="shared" si="27"/>
        <v>1</v>
      </c>
      <c r="BF85" s="182">
        <f t="shared" si="27"/>
        <v>1</v>
      </c>
      <c r="BG85" s="182">
        <f t="shared" si="27"/>
        <v>1</v>
      </c>
      <c r="BH85" s="182">
        <f t="shared" si="27"/>
        <v>1</v>
      </c>
      <c r="BI85" s="182">
        <f t="shared" si="27"/>
        <v>1</v>
      </c>
      <c r="BJ85" s="182">
        <f t="shared" si="27"/>
        <v>1</v>
      </c>
      <c r="BK85" s="182">
        <f t="shared" si="27"/>
        <v>1</v>
      </c>
      <c r="BL85" s="182">
        <f t="shared" si="27"/>
        <v>1</v>
      </c>
      <c r="BM85" s="182">
        <f t="shared" si="27"/>
        <v>1</v>
      </c>
      <c r="BN85" s="182">
        <f t="shared" si="27"/>
        <v>1</v>
      </c>
      <c r="BO85" s="182">
        <f t="shared" si="26"/>
        <v>1</v>
      </c>
      <c r="BP85" s="182">
        <f t="shared" si="26"/>
        <v>1</v>
      </c>
      <c r="BQ85" s="182">
        <f t="shared" si="26"/>
        <v>1</v>
      </c>
      <c r="BR85" s="182">
        <f t="shared" si="26"/>
        <v>1</v>
      </c>
      <c r="BS85" s="182">
        <f t="shared" si="26"/>
        <v>1</v>
      </c>
      <c r="BT85" s="182">
        <f t="shared" si="26"/>
        <v>1</v>
      </c>
      <c r="BU85" s="182">
        <f t="shared" si="26"/>
        <v>1</v>
      </c>
      <c r="BV85" s="182">
        <f t="shared" si="26"/>
        <v>1</v>
      </c>
      <c r="BW85" s="182">
        <f t="shared" si="26"/>
        <v>1</v>
      </c>
      <c r="BX85" s="182">
        <f t="shared" si="26"/>
        <v>1</v>
      </c>
      <c r="BY85" s="182">
        <f t="shared" si="26"/>
        <v>1</v>
      </c>
      <c r="BZ85" s="182">
        <f t="shared" si="26"/>
        <v>1</v>
      </c>
      <c r="CA85" s="182">
        <f t="shared" si="26"/>
        <v>1</v>
      </c>
      <c r="CB85" s="182">
        <f t="shared" si="26"/>
        <v>1</v>
      </c>
      <c r="CC85" s="182">
        <f t="shared" si="26"/>
        <v>1</v>
      </c>
      <c r="CD85" s="182">
        <f t="shared" si="26"/>
        <v>1</v>
      </c>
      <c r="CE85" s="182">
        <f t="shared" si="26"/>
        <v>1</v>
      </c>
      <c r="CF85" s="182">
        <f t="shared" si="26"/>
        <v>1</v>
      </c>
      <c r="CG85" s="182">
        <f t="shared" si="26"/>
        <v>0</v>
      </c>
      <c r="CH85" s="182" t="s">
        <v>156</v>
      </c>
    </row>
    <row r="86" spans="1:86">
      <c r="A86" s="182">
        <v>2069</v>
      </c>
      <c r="B86" s="182">
        <f t="shared" si="6"/>
        <v>0</v>
      </c>
      <c r="C86" s="182">
        <f t="shared" si="27"/>
        <v>0</v>
      </c>
      <c r="D86" s="182">
        <f t="shared" si="27"/>
        <v>0</v>
      </c>
      <c r="E86" s="182">
        <f t="shared" si="27"/>
        <v>0</v>
      </c>
      <c r="F86" s="182">
        <f t="shared" si="27"/>
        <v>0</v>
      </c>
      <c r="G86" s="182">
        <f t="shared" si="27"/>
        <v>0</v>
      </c>
      <c r="H86" s="182">
        <f t="shared" si="27"/>
        <v>0</v>
      </c>
      <c r="I86" s="182">
        <f t="shared" si="27"/>
        <v>0</v>
      </c>
      <c r="J86" s="182">
        <f t="shared" si="27"/>
        <v>0</v>
      </c>
      <c r="K86" s="182">
        <f t="shared" si="27"/>
        <v>0</v>
      </c>
      <c r="L86" s="182">
        <f t="shared" si="27"/>
        <v>0</v>
      </c>
      <c r="M86" s="182">
        <f t="shared" si="27"/>
        <v>0</v>
      </c>
      <c r="N86" s="182">
        <f t="shared" si="27"/>
        <v>0</v>
      </c>
      <c r="O86" s="182">
        <f t="shared" si="27"/>
        <v>0</v>
      </c>
      <c r="P86" s="182">
        <f t="shared" si="27"/>
        <v>0</v>
      </c>
      <c r="Q86" s="182">
        <f t="shared" si="27"/>
        <v>0</v>
      </c>
      <c r="R86" s="182">
        <f t="shared" si="27"/>
        <v>0</v>
      </c>
      <c r="S86" s="182">
        <f t="shared" si="27"/>
        <v>0</v>
      </c>
      <c r="T86" s="182">
        <f t="shared" si="27"/>
        <v>0</v>
      </c>
      <c r="U86" s="182">
        <f t="shared" si="27"/>
        <v>0</v>
      </c>
      <c r="V86" s="182">
        <f t="shared" si="27"/>
        <v>0</v>
      </c>
      <c r="W86" s="182">
        <f t="shared" si="27"/>
        <v>0</v>
      </c>
      <c r="X86" s="182">
        <f t="shared" si="27"/>
        <v>0</v>
      </c>
      <c r="Y86" s="182">
        <f t="shared" si="27"/>
        <v>0</v>
      </c>
      <c r="Z86" s="182">
        <f t="shared" si="27"/>
        <v>0</v>
      </c>
      <c r="AA86" s="182">
        <f t="shared" si="27"/>
        <v>0</v>
      </c>
      <c r="AB86" s="182">
        <f t="shared" si="27"/>
        <v>0</v>
      </c>
      <c r="AC86" s="182">
        <f t="shared" si="27"/>
        <v>0</v>
      </c>
      <c r="AD86" s="182">
        <f t="shared" si="27"/>
        <v>0</v>
      </c>
      <c r="AE86" s="182">
        <f t="shared" si="27"/>
        <v>0</v>
      </c>
      <c r="AF86" s="182">
        <f t="shared" si="27"/>
        <v>0</v>
      </c>
      <c r="AG86" s="182">
        <f t="shared" si="27"/>
        <v>0</v>
      </c>
      <c r="AH86" s="182">
        <f t="shared" si="27"/>
        <v>0</v>
      </c>
      <c r="AI86" s="182">
        <f t="shared" si="27"/>
        <v>0</v>
      </c>
      <c r="AJ86" s="182">
        <f t="shared" si="27"/>
        <v>0</v>
      </c>
      <c r="AK86" s="182">
        <f t="shared" si="27"/>
        <v>0</v>
      </c>
      <c r="AL86" s="182">
        <f t="shared" si="27"/>
        <v>0</v>
      </c>
      <c r="AM86" s="182">
        <f t="shared" si="27"/>
        <v>0</v>
      </c>
      <c r="AN86" s="182">
        <f t="shared" si="27"/>
        <v>0</v>
      </c>
      <c r="AO86" s="182">
        <f t="shared" si="27"/>
        <v>0</v>
      </c>
      <c r="AP86" s="182">
        <f t="shared" si="27"/>
        <v>0</v>
      </c>
      <c r="AQ86" s="182">
        <f t="shared" si="27"/>
        <v>0</v>
      </c>
      <c r="AR86" s="182">
        <f t="shared" si="27"/>
        <v>0</v>
      </c>
      <c r="AS86" s="182">
        <f t="shared" si="27"/>
        <v>0</v>
      </c>
      <c r="AT86" s="182">
        <f t="shared" si="27"/>
        <v>0</v>
      </c>
      <c r="AU86" s="182">
        <f t="shared" si="27"/>
        <v>0</v>
      </c>
      <c r="AV86" s="182">
        <f t="shared" si="27"/>
        <v>0</v>
      </c>
      <c r="AW86" s="182">
        <f t="shared" si="27"/>
        <v>0</v>
      </c>
      <c r="AX86" s="182">
        <f t="shared" si="27"/>
        <v>0</v>
      </c>
      <c r="AY86" s="182">
        <f t="shared" si="27"/>
        <v>0</v>
      </c>
      <c r="AZ86" s="182">
        <f t="shared" si="27"/>
        <v>0</v>
      </c>
      <c r="BA86" s="182">
        <f t="shared" si="27"/>
        <v>0</v>
      </c>
      <c r="BB86" s="182">
        <f t="shared" si="27"/>
        <v>1</v>
      </c>
      <c r="BC86" s="182">
        <f t="shared" si="27"/>
        <v>1</v>
      </c>
      <c r="BD86" s="182">
        <f t="shared" si="27"/>
        <v>1</v>
      </c>
      <c r="BE86" s="182">
        <f t="shared" si="27"/>
        <v>1</v>
      </c>
      <c r="BF86" s="182">
        <f t="shared" si="27"/>
        <v>1</v>
      </c>
      <c r="BG86" s="182">
        <f t="shared" si="27"/>
        <v>1</v>
      </c>
      <c r="BH86" s="182">
        <f t="shared" si="27"/>
        <v>1</v>
      </c>
      <c r="BI86" s="182">
        <f t="shared" si="27"/>
        <v>1</v>
      </c>
      <c r="BJ86" s="182">
        <f t="shared" si="27"/>
        <v>1</v>
      </c>
      <c r="BK86" s="182">
        <f t="shared" si="27"/>
        <v>1</v>
      </c>
      <c r="BL86" s="182">
        <f t="shared" si="27"/>
        <v>1</v>
      </c>
      <c r="BM86" s="182">
        <f t="shared" si="27"/>
        <v>1</v>
      </c>
      <c r="BN86" s="182">
        <f t="shared" ref="BN86:CG89" si="28">IF(AND($A86+$E$13&gt;=BN$18,BN$18&gt;$A86),1,0)</f>
        <v>1</v>
      </c>
      <c r="BO86" s="182">
        <f t="shared" si="28"/>
        <v>1</v>
      </c>
      <c r="BP86" s="182">
        <f t="shared" si="28"/>
        <v>1</v>
      </c>
      <c r="BQ86" s="182">
        <f t="shared" si="28"/>
        <v>1</v>
      </c>
      <c r="BR86" s="182">
        <f t="shared" si="28"/>
        <v>1</v>
      </c>
      <c r="BS86" s="182">
        <f t="shared" si="28"/>
        <v>1</v>
      </c>
      <c r="BT86" s="182">
        <f t="shared" si="28"/>
        <v>1</v>
      </c>
      <c r="BU86" s="182">
        <f t="shared" si="28"/>
        <v>1</v>
      </c>
      <c r="BV86" s="182">
        <f t="shared" si="28"/>
        <v>1</v>
      </c>
      <c r="BW86" s="182">
        <f t="shared" si="28"/>
        <v>1</v>
      </c>
      <c r="BX86" s="182">
        <f t="shared" si="28"/>
        <v>1</v>
      </c>
      <c r="BY86" s="182">
        <f t="shared" si="28"/>
        <v>1</v>
      </c>
      <c r="BZ86" s="182">
        <f t="shared" si="28"/>
        <v>1</v>
      </c>
      <c r="CA86" s="182">
        <f t="shared" si="28"/>
        <v>1</v>
      </c>
      <c r="CB86" s="182">
        <f t="shared" si="28"/>
        <v>1</v>
      </c>
      <c r="CC86" s="182">
        <f t="shared" si="28"/>
        <v>1</v>
      </c>
      <c r="CD86" s="182">
        <f t="shared" si="28"/>
        <v>1</v>
      </c>
      <c r="CE86" s="182">
        <f t="shared" si="28"/>
        <v>1</v>
      </c>
      <c r="CF86" s="182">
        <f t="shared" si="28"/>
        <v>1</v>
      </c>
      <c r="CG86" s="182">
        <f t="shared" si="28"/>
        <v>0</v>
      </c>
      <c r="CH86" s="182" t="s">
        <v>156</v>
      </c>
    </row>
    <row r="87" spans="1:86">
      <c r="A87" s="182">
        <v>2070</v>
      </c>
      <c r="B87" s="182">
        <f t="shared" si="6"/>
        <v>0</v>
      </c>
      <c r="C87" s="182">
        <f t="shared" ref="C87:BN90" si="29">IF(AND($A87+$E$13&gt;=C$18,C$18&gt;$A87),1,0)</f>
        <v>0</v>
      </c>
      <c r="D87" s="182">
        <f t="shared" si="29"/>
        <v>0</v>
      </c>
      <c r="E87" s="182">
        <f t="shared" si="29"/>
        <v>0</v>
      </c>
      <c r="F87" s="182">
        <f t="shared" si="29"/>
        <v>0</v>
      </c>
      <c r="G87" s="182">
        <f t="shared" si="29"/>
        <v>0</v>
      </c>
      <c r="H87" s="182">
        <f t="shared" si="29"/>
        <v>0</v>
      </c>
      <c r="I87" s="182">
        <f t="shared" si="29"/>
        <v>0</v>
      </c>
      <c r="J87" s="182">
        <f t="shared" si="29"/>
        <v>0</v>
      </c>
      <c r="K87" s="182">
        <f t="shared" si="29"/>
        <v>0</v>
      </c>
      <c r="L87" s="182">
        <f t="shared" si="29"/>
        <v>0</v>
      </c>
      <c r="M87" s="182">
        <f t="shared" si="29"/>
        <v>0</v>
      </c>
      <c r="N87" s="182">
        <f t="shared" si="29"/>
        <v>0</v>
      </c>
      <c r="O87" s="182">
        <f t="shared" si="29"/>
        <v>0</v>
      </c>
      <c r="P87" s="182">
        <f t="shared" si="29"/>
        <v>0</v>
      </c>
      <c r="Q87" s="182">
        <f t="shared" si="29"/>
        <v>0</v>
      </c>
      <c r="R87" s="182">
        <f t="shared" si="29"/>
        <v>0</v>
      </c>
      <c r="S87" s="182">
        <f t="shared" si="29"/>
        <v>0</v>
      </c>
      <c r="T87" s="182">
        <f t="shared" si="29"/>
        <v>0</v>
      </c>
      <c r="U87" s="182">
        <f t="shared" si="29"/>
        <v>0</v>
      </c>
      <c r="V87" s="182">
        <f t="shared" si="29"/>
        <v>0</v>
      </c>
      <c r="W87" s="182">
        <f t="shared" si="29"/>
        <v>0</v>
      </c>
      <c r="X87" s="182">
        <f t="shared" si="29"/>
        <v>0</v>
      </c>
      <c r="Y87" s="182">
        <f t="shared" si="29"/>
        <v>0</v>
      </c>
      <c r="Z87" s="182">
        <f t="shared" si="29"/>
        <v>0</v>
      </c>
      <c r="AA87" s="182">
        <f t="shared" si="29"/>
        <v>0</v>
      </c>
      <c r="AB87" s="182">
        <f t="shared" si="29"/>
        <v>0</v>
      </c>
      <c r="AC87" s="182">
        <f t="shared" si="29"/>
        <v>0</v>
      </c>
      <c r="AD87" s="182">
        <f t="shared" si="29"/>
        <v>0</v>
      </c>
      <c r="AE87" s="182">
        <f t="shared" si="29"/>
        <v>0</v>
      </c>
      <c r="AF87" s="182">
        <f t="shared" si="29"/>
        <v>0</v>
      </c>
      <c r="AG87" s="182">
        <f t="shared" si="29"/>
        <v>0</v>
      </c>
      <c r="AH87" s="182">
        <f t="shared" si="29"/>
        <v>0</v>
      </c>
      <c r="AI87" s="182">
        <f t="shared" si="29"/>
        <v>0</v>
      </c>
      <c r="AJ87" s="182">
        <f t="shared" si="29"/>
        <v>0</v>
      </c>
      <c r="AK87" s="182">
        <f t="shared" si="29"/>
        <v>0</v>
      </c>
      <c r="AL87" s="182">
        <f t="shared" si="29"/>
        <v>0</v>
      </c>
      <c r="AM87" s="182">
        <f t="shared" si="29"/>
        <v>0</v>
      </c>
      <c r="AN87" s="182">
        <f t="shared" si="29"/>
        <v>0</v>
      </c>
      <c r="AO87" s="182">
        <f t="shared" si="29"/>
        <v>0</v>
      </c>
      <c r="AP87" s="182">
        <f t="shared" si="29"/>
        <v>0</v>
      </c>
      <c r="AQ87" s="182">
        <f t="shared" si="29"/>
        <v>0</v>
      </c>
      <c r="AR87" s="182">
        <f t="shared" si="29"/>
        <v>0</v>
      </c>
      <c r="AS87" s="182">
        <f t="shared" si="29"/>
        <v>0</v>
      </c>
      <c r="AT87" s="182">
        <f t="shared" si="29"/>
        <v>0</v>
      </c>
      <c r="AU87" s="182">
        <f t="shared" si="29"/>
        <v>0</v>
      </c>
      <c r="AV87" s="182">
        <f t="shared" si="29"/>
        <v>0</v>
      </c>
      <c r="AW87" s="182">
        <f t="shared" si="29"/>
        <v>0</v>
      </c>
      <c r="AX87" s="182">
        <f t="shared" si="29"/>
        <v>0</v>
      </c>
      <c r="AY87" s="182">
        <f t="shared" si="29"/>
        <v>0</v>
      </c>
      <c r="AZ87" s="182">
        <f t="shared" si="29"/>
        <v>0</v>
      </c>
      <c r="BA87" s="182">
        <f t="shared" si="29"/>
        <v>0</v>
      </c>
      <c r="BB87" s="182">
        <f t="shared" si="29"/>
        <v>0</v>
      </c>
      <c r="BC87" s="182">
        <f t="shared" si="29"/>
        <v>1</v>
      </c>
      <c r="BD87" s="182">
        <f t="shared" si="29"/>
        <v>1</v>
      </c>
      <c r="BE87" s="182">
        <f t="shared" si="29"/>
        <v>1</v>
      </c>
      <c r="BF87" s="182">
        <f t="shared" si="29"/>
        <v>1</v>
      </c>
      <c r="BG87" s="182">
        <f t="shared" si="29"/>
        <v>1</v>
      </c>
      <c r="BH87" s="182">
        <f t="shared" si="29"/>
        <v>1</v>
      </c>
      <c r="BI87" s="182">
        <f t="shared" si="29"/>
        <v>1</v>
      </c>
      <c r="BJ87" s="182">
        <f t="shared" si="29"/>
        <v>1</v>
      </c>
      <c r="BK87" s="182">
        <f t="shared" si="29"/>
        <v>1</v>
      </c>
      <c r="BL87" s="182">
        <f t="shared" si="29"/>
        <v>1</v>
      </c>
      <c r="BM87" s="182">
        <f t="shared" si="29"/>
        <v>1</v>
      </c>
      <c r="BN87" s="182">
        <f t="shared" si="29"/>
        <v>1</v>
      </c>
      <c r="BO87" s="182">
        <f t="shared" si="28"/>
        <v>1</v>
      </c>
      <c r="BP87" s="182">
        <f t="shared" si="28"/>
        <v>1</v>
      </c>
      <c r="BQ87" s="182">
        <f t="shared" si="28"/>
        <v>1</v>
      </c>
      <c r="BR87" s="182">
        <f t="shared" si="28"/>
        <v>1</v>
      </c>
      <c r="BS87" s="182">
        <f t="shared" si="28"/>
        <v>1</v>
      </c>
      <c r="BT87" s="182">
        <f t="shared" si="28"/>
        <v>1</v>
      </c>
      <c r="BU87" s="182">
        <f t="shared" si="28"/>
        <v>1</v>
      </c>
      <c r="BV87" s="182">
        <f t="shared" si="28"/>
        <v>1</v>
      </c>
      <c r="BW87" s="182">
        <f t="shared" si="28"/>
        <v>1</v>
      </c>
      <c r="BX87" s="182">
        <f t="shared" si="28"/>
        <v>1</v>
      </c>
      <c r="BY87" s="182">
        <f t="shared" si="28"/>
        <v>1</v>
      </c>
      <c r="BZ87" s="182">
        <f t="shared" si="28"/>
        <v>1</v>
      </c>
      <c r="CA87" s="182">
        <f t="shared" si="28"/>
        <v>1</v>
      </c>
      <c r="CB87" s="182">
        <f t="shared" si="28"/>
        <v>1</v>
      </c>
      <c r="CC87" s="182">
        <f t="shared" si="28"/>
        <v>1</v>
      </c>
      <c r="CD87" s="182">
        <f t="shared" si="28"/>
        <v>1</v>
      </c>
      <c r="CE87" s="182">
        <f t="shared" si="28"/>
        <v>1</v>
      </c>
      <c r="CF87" s="182">
        <f t="shared" si="28"/>
        <v>1</v>
      </c>
      <c r="CG87" s="182">
        <f t="shared" si="28"/>
        <v>0</v>
      </c>
      <c r="CH87" s="182" t="s">
        <v>156</v>
      </c>
    </row>
    <row r="88" spans="1:86">
      <c r="A88" s="182">
        <v>2071</v>
      </c>
      <c r="B88" s="182">
        <f t="shared" si="6"/>
        <v>0</v>
      </c>
      <c r="C88" s="182">
        <f t="shared" si="29"/>
        <v>0</v>
      </c>
      <c r="D88" s="182">
        <f t="shared" si="29"/>
        <v>0</v>
      </c>
      <c r="E88" s="182">
        <f t="shared" si="29"/>
        <v>0</v>
      </c>
      <c r="F88" s="182">
        <f t="shared" si="29"/>
        <v>0</v>
      </c>
      <c r="G88" s="182">
        <f t="shared" si="29"/>
        <v>0</v>
      </c>
      <c r="H88" s="182">
        <f t="shared" si="29"/>
        <v>0</v>
      </c>
      <c r="I88" s="182">
        <f t="shared" si="29"/>
        <v>0</v>
      </c>
      <c r="J88" s="182">
        <f t="shared" si="29"/>
        <v>0</v>
      </c>
      <c r="K88" s="182">
        <f t="shared" si="29"/>
        <v>0</v>
      </c>
      <c r="L88" s="182">
        <f t="shared" si="29"/>
        <v>0</v>
      </c>
      <c r="M88" s="182">
        <f t="shared" si="29"/>
        <v>0</v>
      </c>
      <c r="N88" s="182">
        <f t="shared" si="29"/>
        <v>0</v>
      </c>
      <c r="O88" s="182">
        <f t="shared" si="29"/>
        <v>0</v>
      </c>
      <c r="P88" s="182">
        <f t="shared" si="29"/>
        <v>0</v>
      </c>
      <c r="Q88" s="182">
        <f t="shared" si="29"/>
        <v>0</v>
      </c>
      <c r="R88" s="182">
        <f t="shared" si="29"/>
        <v>0</v>
      </c>
      <c r="S88" s="182">
        <f t="shared" si="29"/>
        <v>0</v>
      </c>
      <c r="T88" s="182">
        <f t="shared" si="29"/>
        <v>0</v>
      </c>
      <c r="U88" s="182">
        <f t="shared" si="29"/>
        <v>0</v>
      </c>
      <c r="V88" s="182">
        <f t="shared" si="29"/>
        <v>0</v>
      </c>
      <c r="W88" s="182">
        <f t="shared" si="29"/>
        <v>0</v>
      </c>
      <c r="X88" s="182">
        <f t="shared" si="29"/>
        <v>0</v>
      </c>
      <c r="Y88" s="182">
        <f t="shared" si="29"/>
        <v>0</v>
      </c>
      <c r="Z88" s="182">
        <f t="shared" si="29"/>
        <v>0</v>
      </c>
      <c r="AA88" s="182">
        <f t="shared" si="29"/>
        <v>0</v>
      </c>
      <c r="AB88" s="182">
        <f t="shared" si="29"/>
        <v>0</v>
      </c>
      <c r="AC88" s="182">
        <f t="shared" si="29"/>
        <v>0</v>
      </c>
      <c r="AD88" s="182">
        <f t="shared" si="29"/>
        <v>0</v>
      </c>
      <c r="AE88" s="182">
        <f t="shared" si="29"/>
        <v>0</v>
      </c>
      <c r="AF88" s="182">
        <f t="shared" si="29"/>
        <v>0</v>
      </c>
      <c r="AG88" s="182">
        <f t="shared" si="29"/>
        <v>0</v>
      </c>
      <c r="AH88" s="182">
        <f t="shared" si="29"/>
        <v>0</v>
      </c>
      <c r="AI88" s="182">
        <f t="shared" si="29"/>
        <v>0</v>
      </c>
      <c r="AJ88" s="182">
        <f t="shared" si="29"/>
        <v>0</v>
      </c>
      <c r="AK88" s="182">
        <f t="shared" si="29"/>
        <v>0</v>
      </c>
      <c r="AL88" s="182">
        <f t="shared" si="29"/>
        <v>0</v>
      </c>
      <c r="AM88" s="182">
        <f t="shared" si="29"/>
        <v>0</v>
      </c>
      <c r="AN88" s="182">
        <f t="shared" si="29"/>
        <v>0</v>
      </c>
      <c r="AO88" s="182">
        <f t="shared" si="29"/>
        <v>0</v>
      </c>
      <c r="AP88" s="182">
        <f t="shared" si="29"/>
        <v>0</v>
      </c>
      <c r="AQ88" s="182">
        <f t="shared" si="29"/>
        <v>0</v>
      </c>
      <c r="AR88" s="182">
        <f t="shared" si="29"/>
        <v>0</v>
      </c>
      <c r="AS88" s="182">
        <f t="shared" si="29"/>
        <v>0</v>
      </c>
      <c r="AT88" s="182">
        <f t="shared" si="29"/>
        <v>0</v>
      </c>
      <c r="AU88" s="182">
        <f t="shared" si="29"/>
        <v>0</v>
      </c>
      <c r="AV88" s="182">
        <f t="shared" si="29"/>
        <v>0</v>
      </c>
      <c r="AW88" s="182">
        <f t="shared" si="29"/>
        <v>0</v>
      </c>
      <c r="AX88" s="182">
        <f t="shared" si="29"/>
        <v>0</v>
      </c>
      <c r="AY88" s="182">
        <f t="shared" si="29"/>
        <v>0</v>
      </c>
      <c r="AZ88" s="182">
        <f t="shared" si="29"/>
        <v>0</v>
      </c>
      <c r="BA88" s="182">
        <f t="shared" si="29"/>
        <v>0</v>
      </c>
      <c r="BB88" s="182">
        <f t="shared" si="29"/>
        <v>0</v>
      </c>
      <c r="BC88" s="182">
        <f t="shared" si="29"/>
        <v>0</v>
      </c>
      <c r="BD88" s="182">
        <f t="shared" si="29"/>
        <v>1</v>
      </c>
      <c r="BE88" s="182">
        <f t="shared" si="29"/>
        <v>1</v>
      </c>
      <c r="BF88" s="182">
        <f t="shared" si="29"/>
        <v>1</v>
      </c>
      <c r="BG88" s="182">
        <f t="shared" si="29"/>
        <v>1</v>
      </c>
      <c r="BH88" s="182">
        <f t="shared" si="29"/>
        <v>1</v>
      </c>
      <c r="BI88" s="182">
        <f t="shared" si="29"/>
        <v>1</v>
      </c>
      <c r="BJ88" s="182">
        <f t="shared" si="29"/>
        <v>1</v>
      </c>
      <c r="BK88" s="182">
        <f t="shared" si="29"/>
        <v>1</v>
      </c>
      <c r="BL88" s="182">
        <f t="shared" si="29"/>
        <v>1</v>
      </c>
      <c r="BM88" s="182">
        <f t="shared" si="29"/>
        <v>1</v>
      </c>
      <c r="BN88" s="182">
        <f t="shared" si="29"/>
        <v>1</v>
      </c>
      <c r="BO88" s="182">
        <f t="shared" si="28"/>
        <v>1</v>
      </c>
      <c r="BP88" s="182">
        <f t="shared" si="28"/>
        <v>1</v>
      </c>
      <c r="BQ88" s="182">
        <f t="shared" si="28"/>
        <v>1</v>
      </c>
      <c r="BR88" s="182">
        <f t="shared" si="28"/>
        <v>1</v>
      </c>
      <c r="BS88" s="182">
        <f t="shared" si="28"/>
        <v>1</v>
      </c>
      <c r="BT88" s="182">
        <f t="shared" si="28"/>
        <v>1</v>
      </c>
      <c r="BU88" s="182">
        <f t="shared" si="28"/>
        <v>1</v>
      </c>
      <c r="BV88" s="182">
        <f t="shared" si="28"/>
        <v>1</v>
      </c>
      <c r="BW88" s="182">
        <f t="shared" si="28"/>
        <v>1</v>
      </c>
      <c r="BX88" s="182">
        <f t="shared" si="28"/>
        <v>1</v>
      </c>
      <c r="BY88" s="182">
        <f t="shared" si="28"/>
        <v>1</v>
      </c>
      <c r="BZ88" s="182">
        <f t="shared" si="28"/>
        <v>1</v>
      </c>
      <c r="CA88" s="182">
        <f t="shared" si="28"/>
        <v>1</v>
      </c>
      <c r="CB88" s="182">
        <f t="shared" si="28"/>
        <v>1</v>
      </c>
      <c r="CC88" s="182">
        <f t="shared" si="28"/>
        <v>1</v>
      </c>
      <c r="CD88" s="182">
        <f t="shared" si="28"/>
        <v>1</v>
      </c>
      <c r="CE88" s="182">
        <f t="shared" si="28"/>
        <v>1</v>
      </c>
      <c r="CF88" s="182">
        <f t="shared" si="28"/>
        <v>1</v>
      </c>
      <c r="CG88" s="182">
        <f t="shared" si="28"/>
        <v>0</v>
      </c>
      <c r="CH88" s="182" t="s">
        <v>156</v>
      </c>
    </row>
    <row r="89" spans="1:86">
      <c r="A89" s="182">
        <v>2072</v>
      </c>
      <c r="B89" s="182">
        <f t="shared" si="6"/>
        <v>0</v>
      </c>
      <c r="C89" s="182">
        <f t="shared" si="29"/>
        <v>0</v>
      </c>
      <c r="D89" s="182">
        <f t="shared" si="29"/>
        <v>0</v>
      </c>
      <c r="E89" s="182">
        <f t="shared" si="29"/>
        <v>0</v>
      </c>
      <c r="F89" s="182">
        <f t="shared" si="29"/>
        <v>0</v>
      </c>
      <c r="G89" s="182">
        <f t="shared" si="29"/>
        <v>0</v>
      </c>
      <c r="H89" s="182">
        <f t="shared" si="29"/>
        <v>0</v>
      </c>
      <c r="I89" s="182">
        <f t="shared" si="29"/>
        <v>0</v>
      </c>
      <c r="J89" s="182">
        <f t="shared" si="29"/>
        <v>0</v>
      </c>
      <c r="K89" s="182">
        <f t="shared" si="29"/>
        <v>0</v>
      </c>
      <c r="L89" s="182">
        <f t="shared" si="29"/>
        <v>0</v>
      </c>
      <c r="M89" s="182">
        <f t="shared" si="29"/>
        <v>0</v>
      </c>
      <c r="N89" s="182">
        <f t="shared" si="29"/>
        <v>0</v>
      </c>
      <c r="O89" s="182">
        <f t="shared" si="29"/>
        <v>0</v>
      </c>
      <c r="P89" s="182">
        <f t="shared" si="29"/>
        <v>0</v>
      </c>
      <c r="Q89" s="182">
        <f t="shared" si="29"/>
        <v>0</v>
      </c>
      <c r="R89" s="182">
        <f t="shared" si="29"/>
        <v>0</v>
      </c>
      <c r="S89" s="182">
        <f t="shared" si="29"/>
        <v>0</v>
      </c>
      <c r="T89" s="182">
        <f t="shared" si="29"/>
        <v>0</v>
      </c>
      <c r="U89" s="182">
        <f t="shared" si="29"/>
        <v>0</v>
      </c>
      <c r="V89" s="182">
        <f t="shared" si="29"/>
        <v>0</v>
      </c>
      <c r="W89" s="182">
        <f t="shared" si="29"/>
        <v>0</v>
      </c>
      <c r="X89" s="182">
        <f t="shared" si="29"/>
        <v>0</v>
      </c>
      <c r="Y89" s="182">
        <f t="shared" si="29"/>
        <v>0</v>
      </c>
      <c r="Z89" s="182">
        <f t="shared" si="29"/>
        <v>0</v>
      </c>
      <c r="AA89" s="182">
        <f t="shared" si="29"/>
        <v>0</v>
      </c>
      <c r="AB89" s="182">
        <f t="shared" si="29"/>
        <v>0</v>
      </c>
      <c r="AC89" s="182">
        <f t="shared" si="29"/>
        <v>0</v>
      </c>
      <c r="AD89" s="182">
        <f t="shared" si="29"/>
        <v>0</v>
      </c>
      <c r="AE89" s="182">
        <f t="shared" si="29"/>
        <v>0</v>
      </c>
      <c r="AF89" s="182">
        <f t="shared" si="29"/>
        <v>0</v>
      </c>
      <c r="AG89" s="182">
        <f t="shared" si="29"/>
        <v>0</v>
      </c>
      <c r="AH89" s="182">
        <f t="shared" si="29"/>
        <v>0</v>
      </c>
      <c r="AI89" s="182">
        <f t="shared" si="29"/>
        <v>0</v>
      </c>
      <c r="AJ89" s="182">
        <f t="shared" si="29"/>
        <v>0</v>
      </c>
      <c r="AK89" s="182">
        <f t="shared" si="29"/>
        <v>0</v>
      </c>
      <c r="AL89" s="182">
        <f t="shared" si="29"/>
        <v>0</v>
      </c>
      <c r="AM89" s="182">
        <f t="shared" si="29"/>
        <v>0</v>
      </c>
      <c r="AN89" s="182">
        <f t="shared" si="29"/>
        <v>0</v>
      </c>
      <c r="AO89" s="182">
        <f t="shared" si="29"/>
        <v>0</v>
      </c>
      <c r="AP89" s="182">
        <f t="shared" si="29"/>
        <v>0</v>
      </c>
      <c r="AQ89" s="182">
        <f t="shared" si="29"/>
        <v>0</v>
      </c>
      <c r="AR89" s="182">
        <f t="shared" si="29"/>
        <v>0</v>
      </c>
      <c r="AS89" s="182">
        <f t="shared" si="29"/>
        <v>0</v>
      </c>
      <c r="AT89" s="182">
        <f t="shared" si="29"/>
        <v>0</v>
      </c>
      <c r="AU89" s="182">
        <f t="shared" si="29"/>
        <v>0</v>
      </c>
      <c r="AV89" s="182">
        <f t="shared" si="29"/>
        <v>0</v>
      </c>
      <c r="AW89" s="182">
        <f t="shared" si="29"/>
        <v>0</v>
      </c>
      <c r="AX89" s="182">
        <f t="shared" si="29"/>
        <v>0</v>
      </c>
      <c r="AY89" s="182">
        <f t="shared" si="29"/>
        <v>0</v>
      </c>
      <c r="AZ89" s="182">
        <f t="shared" si="29"/>
        <v>0</v>
      </c>
      <c r="BA89" s="182">
        <f t="shared" si="29"/>
        <v>0</v>
      </c>
      <c r="BB89" s="182">
        <f t="shared" si="29"/>
        <v>0</v>
      </c>
      <c r="BC89" s="182">
        <f t="shared" si="29"/>
        <v>0</v>
      </c>
      <c r="BD89" s="182">
        <f t="shared" si="29"/>
        <v>0</v>
      </c>
      <c r="BE89" s="182">
        <f t="shared" si="29"/>
        <v>1</v>
      </c>
      <c r="BF89" s="182">
        <f t="shared" si="29"/>
        <v>1</v>
      </c>
      <c r="BG89" s="182">
        <f t="shared" si="29"/>
        <v>1</v>
      </c>
      <c r="BH89" s="182">
        <f t="shared" si="29"/>
        <v>1</v>
      </c>
      <c r="BI89" s="182">
        <f t="shared" si="29"/>
        <v>1</v>
      </c>
      <c r="BJ89" s="182">
        <f t="shared" si="29"/>
        <v>1</v>
      </c>
      <c r="BK89" s="182">
        <f t="shared" si="29"/>
        <v>1</v>
      </c>
      <c r="BL89" s="182">
        <f t="shared" si="29"/>
        <v>1</v>
      </c>
      <c r="BM89" s="182">
        <f t="shared" si="29"/>
        <v>1</v>
      </c>
      <c r="BN89" s="182">
        <f t="shared" si="29"/>
        <v>1</v>
      </c>
      <c r="BO89" s="182">
        <f t="shared" si="28"/>
        <v>1</v>
      </c>
      <c r="BP89" s="182">
        <f t="shared" si="28"/>
        <v>1</v>
      </c>
      <c r="BQ89" s="182">
        <f t="shared" si="28"/>
        <v>1</v>
      </c>
      <c r="BR89" s="182">
        <f t="shared" si="28"/>
        <v>1</v>
      </c>
      <c r="BS89" s="182">
        <f t="shared" si="28"/>
        <v>1</v>
      </c>
      <c r="BT89" s="182">
        <f t="shared" si="28"/>
        <v>1</v>
      </c>
      <c r="BU89" s="182">
        <f t="shared" si="28"/>
        <v>1</v>
      </c>
      <c r="BV89" s="182">
        <f t="shared" si="28"/>
        <v>1</v>
      </c>
      <c r="BW89" s="182">
        <f t="shared" si="28"/>
        <v>1</v>
      </c>
      <c r="BX89" s="182">
        <f t="shared" si="28"/>
        <v>1</v>
      </c>
      <c r="BY89" s="182">
        <f t="shared" si="28"/>
        <v>1</v>
      </c>
      <c r="BZ89" s="182">
        <f t="shared" si="28"/>
        <v>1</v>
      </c>
      <c r="CA89" s="182">
        <f t="shared" si="28"/>
        <v>1</v>
      </c>
      <c r="CB89" s="182">
        <f t="shared" si="28"/>
        <v>1</v>
      </c>
      <c r="CC89" s="182">
        <f t="shared" si="28"/>
        <v>1</v>
      </c>
      <c r="CD89" s="182">
        <f t="shared" si="28"/>
        <v>1</v>
      </c>
      <c r="CE89" s="182">
        <f t="shared" si="28"/>
        <v>1</v>
      </c>
      <c r="CF89" s="182">
        <f t="shared" si="28"/>
        <v>1</v>
      </c>
      <c r="CG89" s="182">
        <f t="shared" si="28"/>
        <v>0</v>
      </c>
      <c r="CH89" s="182" t="s">
        <v>156</v>
      </c>
    </row>
    <row r="90" spans="1:86">
      <c r="A90" s="182">
        <v>2073</v>
      </c>
      <c r="B90" s="182">
        <f t="shared" si="6"/>
        <v>0</v>
      </c>
      <c r="C90" s="182">
        <f t="shared" si="29"/>
        <v>0</v>
      </c>
      <c r="D90" s="182">
        <f t="shared" si="29"/>
        <v>0</v>
      </c>
      <c r="E90" s="182">
        <f t="shared" si="29"/>
        <v>0</v>
      </c>
      <c r="F90" s="182">
        <f t="shared" si="29"/>
        <v>0</v>
      </c>
      <c r="G90" s="182">
        <f t="shared" si="29"/>
        <v>0</v>
      </c>
      <c r="H90" s="182">
        <f t="shared" si="29"/>
        <v>0</v>
      </c>
      <c r="I90" s="182">
        <f t="shared" si="29"/>
        <v>0</v>
      </c>
      <c r="J90" s="182">
        <f t="shared" si="29"/>
        <v>0</v>
      </c>
      <c r="K90" s="182">
        <f t="shared" si="29"/>
        <v>0</v>
      </c>
      <c r="L90" s="182">
        <f t="shared" si="29"/>
        <v>0</v>
      </c>
      <c r="M90" s="182">
        <f t="shared" si="29"/>
        <v>0</v>
      </c>
      <c r="N90" s="182">
        <f t="shared" si="29"/>
        <v>0</v>
      </c>
      <c r="O90" s="182">
        <f t="shared" si="29"/>
        <v>0</v>
      </c>
      <c r="P90" s="182">
        <f t="shared" si="29"/>
        <v>0</v>
      </c>
      <c r="Q90" s="182">
        <f t="shared" si="29"/>
        <v>0</v>
      </c>
      <c r="R90" s="182">
        <f t="shared" si="29"/>
        <v>0</v>
      </c>
      <c r="S90" s="182">
        <f t="shared" si="29"/>
        <v>0</v>
      </c>
      <c r="T90" s="182">
        <f t="shared" si="29"/>
        <v>0</v>
      </c>
      <c r="U90" s="182">
        <f t="shared" si="29"/>
        <v>0</v>
      </c>
      <c r="V90" s="182">
        <f t="shared" si="29"/>
        <v>0</v>
      </c>
      <c r="W90" s="182">
        <f t="shared" si="29"/>
        <v>0</v>
      </c>
      <c r="X90" s="182">
        <f t="shared" si="29"/>
        <v>0</v>
      </c>
      <c r="Y90" s="182">
        <f t="shared" si="29"/>
        <v>0</v>
      </c>
      <c r="Z90" s="182">
        <f t="shared" si="29"/>
        <v>0</v>
      </c>
      <c r="AA90" s="182">
        <f t="shared" si="29"/>
        <v>0</v>
      </c>
      <c r="AB90" s="182">
        <f t="shared" si="29"/>
        <v>0</v>
      </c>
      <c r="AC90" s="182">
        <f t="shared" si="29"/>
        <v>0</v>
      </c>
      <c r="AD90" s="182">
        <f t="shared" si="29"/>
        <v>0</v>
      </c>
      <c r="AE90" s="182">
        <f t="shared" si="29"/>
        <v>0</v>
      </c>
      <c r="AF90" s="182">
        <f t="shared" si="29"/>
        <v>0</v>
      </c>
      <c r="AG90" s="182">
        <f t="shared" si="29"/>
        <v>0</v>
      </c>
      <c r="AH90" s="182">
        <f t="shared" si="29"/>
        <v>0</v>
      </c>
      <c r="AI90" s="182">
        <f t="shared" si="29"/>
        <v>0</v>
      </c>
      <c r="AJ90" s="182">
        <f t="shared" si="29"/>
        <v>0</v>
      </c>
      <c r="AK90" s="182">
        <f t="shared" si="29"/>
        <v>0</v>
      </c>
      <c r="AL90" s="182">
        <f t="shared" si="29"/>
        <v>0</v>
      </c>
      <c r="AM90" s="182">
        <f t="shared" si="29"/>
        <v>0</v>
      </c>
      <c r="AN90" s="182">
        <f t="shared" si="29"/>
        <v>0</v>
      </c>
      <c r="AO90" s="182">
        <f t="shared" si="29"/>
        <v>0</v>
      </c>
      <c r="AP90" s="182">
        <f t="shared" si="29"/>
        <v>0</v>
      </c>
      <c r="AQ90" s="182">
        <f t="shared" si="29"/>
        <v>0</v>
      </c>
      <c r="AR90" s="182">
        <f t="shared" si="29"/>
        <v>0</v>
      </c>
      <c r="AS90" s="182">
        <f t="shared" si="29"/>
        <v>0</v>
      </c>
      <c r="AT90" s="182">
        <f t="shared" si="29"/>
        <v>0</v>
      </c>
      <c r="AU90" s="182">
        <f t="shared" si="29"/>
        <v>0</v>
      </c>
      <c r="AV90" s="182">
        <f t="shared" si="29"/>
        <v>0</v>
      </c>
      <c r="AW90" s="182">
        <f t="shared" si="29"/>
        <v>0</v>
      </c>
      <c r="AX90" s="182">
        <f t="shared" si="29"/>
        <v>0</v>
      </c>
      <c r="AY90" s="182">
        <f t="shared" si="29"/>
        <v>0</v>
      </c>
      <c r="AZ90" s="182">
        <f t="shared" si="29"/>
        <v>0</v>
      </c>
      <c r="BA90" s="182">
        <f t="shared" si="29"/>
        <v>0</v>
      </c>
      <c r="BB90" s="182">
        <f t="shared" si="29"/>
        <v>0</v>
      </c>
      <c r="BC90" s="182">
        <f t="shared" si="29"/>
        <v>0</v>
      </c>
      <c r="BD90" s="182">
        <f t="shared" si="29"/>
        <v>0</v>
      </c>
      <c r="BE90" s="182">
        <f t="shared" si="29"/>
        <v>0</v>
      </c>
      <c r="BF90" s="182">
        <f t="shared" si="29"/>
        <v>1</v>
      </c>
      <c r="BG90" s="182">
        <f t="shared" si="29"/>
        <v>1</v>
      </c>
      <c r="BH90" s="182">
        <f t="shared" si="29"/>
        <v>1</v>
      </c>
      <c r="BI90" s="182">
        <f t="shared" si="29"/>
        <v>1</v>
      </c>
      <c r="BJ90" s="182">
        <f t="shared" si="29"/>
        <v>1</v>
      </c>
      <c r="BK90" s="182">
        <f t="shared" si="29"/>
        <v>1</v>
      </c>
      <c r="BL90" s="182">
        <f t="shared" si="29"/>
        <v>1</v>
      </c>
      <c r="BM90" s="182">
        <f t="shared" si="29"/>
        <v>1</v>
      </c>
      <c r="BN90" s="182">
        <f t="shared" ref="BN90:CG93" si="30">IF(AND($A90+$E$13&gt;=BN$18,BN$18&gt;$A90),1,0)</f>
        <v>1</v>
      </c>
      <c r="BO90" s="182">
        <f t="shared" si="30"/>
        <v>1</v>
      </c>
      <c r="BP90" s="182">
        <f t="shared" si="30"/>
        <v>1</v>
      </c>
      <c r="BQ90" s="182">
        <f t="shared" si="30"/>
        <v>1</v>
      </c>
      <c r="BR90" s="182">
        <f t="shared" si="30"/>
        <v>1</v>
      </c>
      <c r="BS90" s="182">
        <f t="shared" si="30"/>
        <v>1</v>
      </c>
      <c r="BT90" s="182">
        <f t="shared" si="30"/>
        <v>1</v>
      </c>
      <c r="BU90" s="182">
        <f t="shared" si="30"/>
        <v>1</v>
      </c>
      <c r="BV90" s="182">
        <f t="shared" si="30"/>
        <v>1</v>
      </c>
      <c r="BW90" s="182">
        <f t="shared" si="30"/>
        <v>1</v>
      </c>
      <c r="BX90" s="182">
        <f t="shared" si="30"/>
        <v>1</v>
      </c>
      <c r="BY90" s="182">
        <f t="shared" si="30"/>
        <v>1</v>
      </c>
      <c r="BZ90" s="182">
        <f t="shared" si="30"/>
        <v>1</v>
      </c>
      <c r="CA90" s="182">
        <f t="shared" si="30"/>
        <v>1</v>
      </c>
      <c r="CB90" s="182">
        <f t="shared" si="30"/>
        <v>1</v>
      </c>
      <c r="CC90" s="182">
        <f t="shared" si="30"/>
        <v>1</v>
      </c>
      <c r="CD90" s="182">
        <f t="shared" si="30"/>
        <v>1</v>
      </c>
      <c r="CE90" s="182">
        <f t="shared" si="30"/>
        <v>1</v>
      </c>
      <c r="CF90" s="182">
        <f t="shared" si="30"/>
        <v>1</v>
      </c>
      <c r="CG90" s="182">
        <f t="shared" si="30"/>
        <v>0</v>
      </c>
      <c r="CH90" s="182" t="s">
        <v>156</v>
      </c>
    </row>
    <row r="91" spans="1:86">
      <c r="A91" s="182">
        <v>2074</v>
      </c>
      <c r="B91" s="182">
        <f t="shared" si="6"/>
        <v>0</v>
      </c>
      <c r="C91" s="182">
        <f t="shared" ref="C91:BN94" si="31">IF(AND($A91+$E$13&gt;=C$18,C$18&gt;$A91),1,0)</f>
        <v>0</v>
      </c>
      <c r="D91" s="182">
        <f t="shared" si="31"/>
        <v>0</v>
      </c>
      <c r="E91" s="182">
        <f t="shared" si="31"/>
        <v>0</v>
      </c>
      <c r="F91" s="182">
        <f t="shared" si="31"/>
        <v>0</v>
      </c>
      <c r="G91" s="182">
        <f t="shared" si="31"/>
        <v>0</v>
      </c>
      <c r="H91" s="182">
        <f t="shared" si="31"/>
        <v>0</v>
      </c>
      <c r="I91" s="182">
        <f t="shared" si="31"/>
        <v>0</v>
      </c>
      <c r="J91" s="182">
        <f t="shared" si="31"/>
        <v>0</v>
      </c>
      <c r="K91" s="182">
        <f t="shared" si="31"/>
        <v>0</v>
      </c>
      <c r="L91" s="182">
        <f t="shared" si="31"/>
        <v>0</v>
      </c>
      <c r="M91" s="182">
        <f t="shared" si="31"/>
        <v>0</v>
      </c>
      <c r="N91" s="182">
        <f t="shared" si="31"/>
        <v>0</v>
      </c>
      <c r="O91" s="182">
        <f t="shared" si="31"/>
        <v>0</v>
      </c>
      <c r="P91" s="182">
        <f t="shared" si="31"/>
        <v>0</v>
      </c>
      <c r="Q91" s="182">
        <f t="shared" si="31"/>
        <v>0</v>
      </c>
      <c r="R91" s="182">
        <f t="shared" si="31"/>
        <v>0</v>
      </c>
      <c r="S91" s="182">
        <f t="shared" si="31"/>
        <v>0</v>
      </c>
      <c r="T91" s="182">
        <f t="shared" si="31"/>
        <v>0</v>
      </c>
      <c r="U91" s="182">
        <f t="shared" si="31"/>
        <v>0</v>
      </c>
      <c r="V91" s="182">
        <f t="shared" si="31"/>
        <v>0</v>
      </c>
      <c r="W91" s="182">
        <f t="shared" si="31"/>
        <v>0</v>
      </c>
      <c r="X91" s="182">
        <f t="shared" si="31"/>
        <v>0</v>
      </c>
      <c r="Y91" s="182">
        <f t="shared" si="31"/>
        <v>0</v>
      </c>
      <c r="Z91" s="182">
        <f t="shared" si="31"/>
        <v>0</v>
      </c>
      <c r="AA91" s="182">
        <f t="shared" si="31"/>
        <v>0</v>
      </c>
      <c r="AB91" s="182">
        <f t="shared" si="31"/>
        <v>0</v>
      </c>
      <c r="AC91" s="182">
        <f t="shared" si="31"/>
        <v>0</v>
      </c>
      <c r="AD91" s="182">
        <f t="shared" si="31"/>
        <v>0</v>
      </c>
      <c r="AE91" s="182">
        <f t="shared" si="31"/>
        <v>0</v>
      </c>
      <c r="AF91" s="182">
        <f t="shared" si="31"/>
        <v>0</v>
      </c>
      <c r="AG91" s="182">
        <f t="shared" si="31"/>
        <v>0</v>
      </c>
      <c r="AH91" s="182">
        <f t="shared" si="31"/>
        <v>0</v>
      </c>
      <c r="AI91" s="182">
        <f t="shared" si="31"/>
        <v>0</v>
      </c>
      <c r="AJ91" s="182">
        <f t="shared" si="31"/>
        <v>0</v>
      </c>
      <c r="AK91" s="182">
        <f t="shared" si="31"/>
        <v>0</v>
      </c>
      <c r="AL91" s="182">
        <f t="shared" si="31"/>
        <v>0</v>
      </c>
      <c r="AM91" s="182">
        <f t="shared" si="31"/>
        <v>0</v>
      </c>
      <c r="AN91" s="182">
        <f t="shared" si="31"/>
        <v>0</v>
      </c>
      <c r="AO91" s="182">
        <f t="shared" si="31"/>
        <v>0</v>
      </c>
      <c r="AP91" s="182">
        <f t="shared" si="31"/>
        <v>0</v>
      </c>
      <c r="AQ91" s="182">
        <f t="shared" si="31"/>
        <v>0</v>
      </c>
      <c r="AR91" s="182">
        <f t="shared" si="31"/>
        <v>0</v>
      </c>
      <c r="AS91" s="182">
        <f t="shared" si="31"/>
        <v>0</v>
      </c>
      <c r="AT91" s="182">
        <f t="shared" si="31"/>
        <v>0</v>
      </c>
      <c r="AU91" s="182">
        <f t="shared" si="31"/>
        <v>0</v>
      </c>
      <c r="AV91" s="182">
        <f t="shared" si="31"/>
        <v>0</v>
      </c>
      <c r="AW91" s="182">
        <f t="shared" si="31"/>
        <v>0</v>
      </c>
      <c r="AX91" s="182">
        <f t="shared" si="31"/>
        <v>0</v>
      </c>
      <c r="AY91" s="182">
        <f t="shared" si="31"/>
        <v>0</v>
      </c>
      <c r="AZ91" s="182">
        <f t="shared" si="31"/>
        <v>0</v>
      </c>
      <c r="BA91" s="182">
        <f t="shared" si="31"/>
        <v>0</v>
      </c>
      <c r="BB91" s="182">
        <f t="shared" si="31"/>
        <v>0</v>
      </c>
      <c r="BC91" s="182">
        <f t="shared" si="31"/>
        <v>0</v>
      </c>
      <c r="BD91" s="182">
        <f t="shared" si="31"/>
        <v>0</v>
      </c>
      <c r="BE91" s="182">
        <f t="shared" si="31"/>
        <v>0</v>
      </c>
      <c r="BF91" s="182">
        <f t="shared" si="31"/>
        <v>0</v>
      </c>
      <c r="BG91" s="182">
        <f t="shared" si="31"/>
        <v>1</v>
      </c>
      <c r="BH91" s="182">
        <f t="shared" si="31"/>
        <v>1</v>
      </c>
      <c r="BI91" s="182">
        <f t="shared" si="31"/>
        <v>1</v>
      </c>
      <c r="BJ91" s="182">
        <f t="shared" si="31"/>
        <v>1</v>
      </c>
      <c r="BK91" s="182">
        <f t="shared" si="31"/>
        <v>1</v>
      </c>
      <c r="BL91" s="182">
        <f t="shared" si="31"/>
        <v>1</v>
      </c>
      <c r="BM91" s="182">
        <f t="shared" si="31"/>
        <v>1</v>
      </c>
      <c r="BN91" s="182">
        <f t="shared" si="31"/>
        <v>1</v>
      </c>
      <c r="BO91" s="182">
        <f t="shared" si="30"/>
        <v>1</v>
      </c>
      <c r="BP91" s="182">
        <f t="shared" si="30"/>
        <v>1</v>
      </c>
      <c r="BQ91" s="182">
        <f t="shared" si="30"/>
        <v>1</v>
      </c>
      <c r="BR91" s="182">
        <f t="shared" si="30"/>
        <v>1</v>
      </c>
      <c r="BS91" s="182">
        <f t="shared" si="30"/>
        <v>1</v>
      </c>
      <c r="BT91" s="182">
        <f t="shared" si="30"/>
        <v>1</v>
      </c>
      <c r="BU91" s="182">
        <f t="shared" si="30"/>
        <v>1</v>
      </c>
      <c r="BV91" s="182">
        <f t="shared" si="30"/>
        <v>1</v>
      </c>
      <c r="BW91" s="182">
        <f t="shared" si="30"/>
        <v>1</v>
      </c>
      <c r="BX91" s="182">
        <f t="shared" si="30"/>
        <v>1</v>
      </c>
      <c r="BY91" s="182">
        <f t="shared" si="30"/>
        <v>1</v>
      </c>
      <c r="BZ91" s="182">
        <f t="shared" si="30"/>
        <v>1</v>
      </c>
      <c r="CA91" s="182">
        <f t="shared" si="30"/>
        <v>1</v>
      </c>
      <c r="CB91" s="182">
        <f t="shared" si="30"/>
        <v>1</v>
      </c>
      <c r="CC91" s="182">
        <f t="shared" si="30"/>
        <v>1</v>
      </c>
      <c r="CD91" s="182">
        <f t="shared" si="30"/>
        <v>1</v>
      </c>
      <c r="CE91" s="182">
        <f t="shared" si="30"/>
        <v>1</v>
      </c>
      <c r="CF91" s="182">
        <f t="shared" si="30"/>
        <v>1</v>
      </c>
      <c r="CG91" s="182">
        <f t="shared" si="30"/>
        <v>0</v>
      </c>
      <c r="CH91" s="182" t="s">
        <v>156</v>
      </c>
    </row>
    <row r="92" spans="1:86">
      <c r="A92" s="182">
        <v>2075</v>
      </c>
      <c r="B92" s="182">
        <f t="shared" si="6"/>
        <v>0</v>
      </c>
      <c r="C92" s="182">
        <f t="shared" si="31"/>
        <v>0</v>
      </c>
      <c r="D92" s="182">
        <f t="shared" si="31"/>
        <v>0</v>
      </c>
      <c r="E92" s="182">
        <f t="shared" si="31"/>
        <v>0</v>
      </c>
      <c r="F92" s="182">
        <f t="shared" si="31"/>
        <v>0</v>
      </c>
      <c r="G92" s="182">
        <f t="shared" si="31"/>
        <v>0</v>
      </c>
      <c r="H92" s="182">
        <f t="shared" si="31"/>
        <v>0</v>
      </c>
      <c r="I92" s="182">
        <f t="shared" si="31"/>
        <v>0</v>
      </c>
      <c r="J92" s="182">
        <f t="shared" si="31"/>
        <v>0</v>
      </c>
      <c r="K92" s="182">
        <f t="shared" si="31"/>
        <v>0</v>
      </c>
      <c r="L92" s="182">
        <f t="shared" si="31"/>
        <v>0</v>
      </c>
      <c r="M92" s="182">
        <f t="shared" si="31"/>
        <v>0</v>
      </c>
      <c r="N92" s="182">
        <f t="shared" si="31"/>
        <v>0</v>
      </c>
      <c r="O92" s="182">
        <f t="shared" si="31"/>
        <v>0</v>
      </c>
      <c r="P92" s="182">
        <f t="shared" si="31"/>
        <v>0</v>
      </c>
      <c r="Q92" s="182">
        <f t="shared" si="31"/>
        <v>0</v>
      </c>
      <c r="R92" s="182">
        <f t="shared" si="31"/>
        <v>0</v>
      </c>
      <c r="S92" s="182">
        <f t="shared" si="31"/>
        <v>0</v>
      </c>
      <c r="T92" s="182">
        <f t="shared" si="31"/>
        <v>0</v>
      </c>
      <c r="U92" s="182">
        <f t="shared" si="31"/>
        <v>0</v>
      </c>
      <c r="V92" s="182">
        <f t="shared" si="31"/>
        <v>0</v>
      </c>
      <c r="W92" s="182">
        <f t="shared" si="31"/>
        <v>0</v>
      </c>
      <c r="X92" s="182">
        <f t="shared" si="31"/>
        <v>0</v>
      </c>
      <c r="Y92" s="182">
        <f t="shared" si="31"/>
        <v>0</v>
      </c>
      <c r="Z92" s="182">
        <f t="shared" si="31"/>
        <v>0</v>
      </c>
      <c r="AA92" s="182">
        <f t="shared" si="31"/>
        <v>0</v>
      </c>
      <c r="AB92" s="182">
        <f t="shared" si="31"/>
        <v>0</v>
      </c>
      <c r="AC92" s="182">
        <f t="shared" si="31"/>
        <v>0</v>
      </c>
      <c r="AD92" s="182">
        <f t="shared" si="31"/>
        <v>0</v>
      </c>
      <c r="AE92" s="182">
        <f t="shared" si="31"/>
        <v>0</v>
      </c>
      <c r="AF92" s="182">
        <f t="shared" si="31"/>
        <v>0</v>
      </c>
      <c r="AG92" s="182">
        <f t="shared" si="31"/>
        <v>0</v>
      </c>
      <c r="AH92" s="182">
        <f t="shared" si="31"/>
        <v>0</v>
      </c>
      <c r="AI92" s="182">
        <f t="shared" si="31"/>
        <v>0</v>
      </c>
      <c r="AJ92" s="182">
        <f t="shared" si="31"/>
        <v>0</v>
      </c>
      <c r="AK92" s="182">
        <f t="shared" si="31"/>
        <v>0</v>
      </c>
      <c r="AL92" s="182">
        <f t="shared" si="31"/>
        <v>0</v>
      </c>
      <c r="AM92" s="182">
        <f t="shared" si="31"/>
        <v>0</v>
      </c>
      <c r="AN92" s="182">
        <f t="shared" si="31"/>
        <v>0</v>
      </c>
      <c r="AO92" s="182">
        <f t="shared" si="31"/>
        <v>0</v>
      </c>
      <c r="AP92" s="182">
        <f t="shared" si="31"/>
        <v>0</v>
      </c>
      <c r="AQ92" s="182">
        <f t="shared" si="31"/>
        <v>0</v>
      </c>
      <c r="AR92" s="182">
        <f t="shared" si="31"/>
        <v>0</v>
      </c>
      <c r="AS92" s="182">
        <f t="shared" si="31"/>
        <v>0</v>
      </c>
      <c r="AT92" s="182">
        <f t="shared" si="31"/>
        <v>0</v>
      </c>
      <c r="AU92" s="182">
        <f t="shared" si="31"/>
        <v>0</v>
      </c>
      <c r="AV92" s="182">
        <f t="shared" si="31"/>
        <v>0</v>
      </c>
      <c r="AW92" s="182">
        <f t="shared" si="31"/>
        <v>0</v>
      </c>
      <c r="AX92" s="182">
        <f t="shared" si="31"/>
        <v>0</v>
      </c>
      <c r="AY92" s="182">
        <f t="shared" si="31"/>
        <v>0</v>
      </c>
      <c r="AZ92" s="182">
        <f t="shared" si="31"/>
        <v>0</v>
      </c>
      <c r="BA92" s="182">
        <f t="shared" si="31"/>
        <v>0</v>
      </c>
      <c r="BB92" s="182">
        <f t="shared" si="31"/>
        <v>0</v>
      </c>
      <c r="BC92" s="182">
        <f t="shared" si="31"/>
        <v>0</v>
      </c>
      <c r="BD92" s="182">
        <f t="shared" si="31"/>
        <v>0</v>
      </c>
      <c r="BE92" s="182">
        <f t="shared" si="31"/>
        <v>0</v>
      </c>
      <c r="BF92" s="182">
        <f t="shared" si="31"/>
        <v>0</v>
      </c>
      <c r="BG92" s="182">
        <f t="shared" si="31"/>
        <v>0</v>
      </c>
      <c r="BH92" s="182">
        <f t="shared" si="31"/>
        <v>1</v>
      </c>
      <c r="BI92" s="182">
        <f t="shared" si="31"/>
        <v>1</v>
      </c>
      <c r="BJ92" s="182">
        <f t="shared" si="31"/>
        <v>1</v>
      </c>
      <c r="BK92" s="182">
        <f t="shared" si="31"/>
        <v>1</v>
      </c>
      <c r="BL92" s="182">
        <f t="shared" si="31"/>
        <v>1</v>
      </c>
      <c r="BM92" s="182">
        <f t="shared" si="31"/>
        <v>1</v>
      </c>
      <c r="BN92" s="182">
        <f t="shared" si="31"/>
        <v>1</v>
      </c>
      <c r="BO92" s="182">
        <f t="shared" si="30"/>
        <v>1</v>
      </c>
      <c r="BP92" s="182">
        <f t="shared" si="30"/>
        <v>1</v>
      </c>
      <c r="BQ92" s="182">
        <f t="shared" si="30"/>
        <v>1</v>
      </c>
      <c r="BR92" s="182">
        <f t="shared" si="30"/>
        <v>1</v>
      </c>
      <c r="BS92" s="182">
        <f t="shared" si="30"/>
        <v>1</v>
      </c>
      <c r="BT92" s="182">
        <f t="shared" si="30"/>
        <v>1</v>
      </c>
      <c r="BU92" s="182">
        <f t="shared" si="30"/>
        <v>1</v>
      </c>
      <c r="BV92" s="182">
        <f t="shared" si="30"/>
        <v>1</v>
      </c>
      <c r="BW92" s="182">
        <f t="shared" si="30"/>
        <v>1</v>
      </c>
      <c r="BX92" s="182">
        <f t="shared" si="30"/>
        <v>1</v>
      </c>
      <c r="BY92" s="182">
        <f t="shared" si="30"/>
        <v>1</v>
      </c>
      <c r="BZ92" s="182">
        <f t="shared" si="30"/>
        <v>1</v>
      </c>
      <c r="CA92" s="182">
        <f t="shared" si="30"/>
        <v>1</v>
      </c>
      <c r="CB92" s="182">
        <f t="shared" si="30"/>
        <v>1</v>
      </c>
      <c r="CC92" s="182">
        <f t="shared" si="30"/>
        <v>1</v>
      </c>
      <c r="CD92" s="182">
        <f t="shared" si="30"/>
        <v>1</v>
      </c>
      <c r="CE92" s="182">
        <f t="shared" si="30"/>
        <v>1</v>
      </c>
      <c r="CF92" s="182">
        <f t="shared" si="30"/>
        <v>1</v>
      </c>
      <c r="CG92" s="182">
        <f t="shared" si="30"/>
        <v>0</v>
      </c>
      <c r="CH92" s="182" t="s">
        <v>156</v>
      </c>
    </row>
    <row r="93" spans="1:86">
      <c r="A93" s="182">
        <v>2076</v>
      </c>
      <c r="B93" s="182">
        <f t="shared" si="6"/>
        <v>0</v>
      </c>
      <c r="C93" s="182">
        <f t="shared" si="31"/>
        <v>0</v>
      </c>
      <c r="D93" s="182">
        <f t="shared" si="31"/>
        <v>0</v>
      </c>
      <c r="E93" s="182">
        <f t="shared" si="31"/>
        <v>0</v>
      </c>
      <c r="F93" s="182">
        <f t="shared" si="31"/>
        <v>0</v>
      </c>
      <c r="G93" s="182">
        <f t="shared" si="31"/>
        <v>0</v>
      </c>
      <c r="H93" s="182">
        <f t="shared" si="31"/>
        <v>0</v>
      </c>
      <c r="I93" s="182">
        <f t="shared" si="31"/>
        <v>0</v>
      </c>
      <c r="J93" s="182">
        <f t="shared" si="31"/>
        <v>0</v>
      </c>
      <c r="K93" s="182">
        <f t="shared" si="31"/>
        <v>0</v>
      </c>
      <c r="L93" s="182">
        <f t="shared" si="31"/>
        <v>0</v>
      </c>
      <c r="M93" s="182">
        <f t="shared" si="31"/>
        <v>0</v>
      </c>
      <c r="N93" s="182">
        <f t="shared" si="31"/>
        <v>0</v>
      </c>
      <c r="O93" s="182">
        <f t="shared" si="31"/>
        <v>0</v>
      </c>
      <c r="P93" s="182">
        <f t="shared" si="31"/>
        <v>0</v>
      </c>
      <c r="Q93" s="182">
        <f t="shared" si="31"/>
        <v>0</v>
      </c>
      <c r="R93" s="182">
        <f t="shared" si="31"/>
        <v>0</v>
      </c>
      <c r="S93" s="182">
        <f t="shared" si="31"/>
        <v>0</v>
      </c>
      <c r="T93" s="182">
        <f t="shared" si="31"/>
        <v>0</v>
      </c>
      <c r="U93" s="182">
        <f t="shared" si="31"/>
        <v>0</v>
      </c>
      <c r="V93" s="182">
        <f t="shared" si="31"/>
        <v>0</v>
      </c>
      <c r="W93" s="182">
        <f t="shared" si="31"/>
        <v>0</v>
      </c>
      <c r="X93" s="182">
        <f t="shared" si="31"/>
        <v>0</v>
      </c>
      <c r="Y93" s="182">
        <f t="shared" si="31"/>
        <v>0</v>
      </c>
      <c r="Z93" s="182">
        <f t="shared" si="31"/>
        <v>0</v>
      </c>
      <c r="AA93" s="182">
        <f t="shared" si="31"/>
        <v>0</v>
      </c>
      <c r="AB93" s="182">
        <f t="shared" si="31"/>
        <v>0</v>
      </c>
      <c r="AC93" s="182">
        <f t="shared" si="31"/>
        <v>0</v>
      </c>
      <c r="AD93" s="182">
        <f t="shared" si="31"/>
        <v>0</v>
      </c>
      <c r="AE93" s="182">
        <f t="shared" si="31"/>
        <v>0</v>
      </c>
      <c r="AF93" s="182">
        <f t="shared" si="31"/>
        <v>0</v>
      </c>
      <c r="AG93" s="182">
        <f t="shared" si="31"/>
        <v>0</v>
      </c>
      <c r="AH93" s="182">
        <f t="shared" si="31"/>
        <v>0</v>
      </c>
      <c r="AI93" s="182">
        <f t="shared" si="31"/>
        <v>0</v>
      </c>
      <c r="AJ93" s="182">
        <f t="shared" si="31"/>
        <v>0</v>
      </c>
      <c r="AK93" s="182">
        <f t="shared" si="31"/>
        <v>0</v>
      </c>
      <c r="AL93" s="182">
        <f t="shared" si="31"/>
        <v>0</v>
      </c>
      <c r="AM93" s="182">
        <f t="shared" si="31"/>
        <v>0</v>
      </c>
      <c r="AN93" s="182">
        <f t="shared" si="31"/>
        <v>0</v>
      </c>
      <c r="AO93" s="182">
        <f t="shared" si="31"/>
        <v>0</v>
      </c>
      <c r="AP93" s="182">
        <f t="shared" si="31"/>
        <v>0</v>
      </c>
      <c r="AQ93" s="182">
        <f t="shared" si="31"/>
        <v>0</v>
      </c>
      <c r="AR93" s="182">
        <f t="shared" si="31"/>
        <v>0</v>
      </c>
      <c r="AS93" s="182">
        <f t="shared" si="31"/>
        <v>0</v>
      </c>
      <c r="AT93" s="182">
        <f t="shared" si="31"/>
        <v>0</v>
      </c>
      <c r="AU93" s="182">
        <f t="shared" si="31"/>
        <v>0</v>
      </c>
      <c r="AV93" s="182">
        <f t="shared" si="31"/>
        <v>0</v>
      </c>
      <c r="AW93" s="182">
        <f t="shared" si="31"/>
        <v>0</v>
      </c>
      <c r="AX93" s="182">
        <f t="shared" si="31"/>
        <v>0</v>
      </c>
      <c r="AY93" s="182">
        <f t="shared" si="31"/>
        <v>0</v>
      </c>
      <c r="AZ93" s="182">
        <f t="shared" si="31"/>
        <v>0</v>
      </c>
      <c r="BA93" s="182">
        <f t="shared" si="31"/>
        <v>0</v>
      </c>
      <c r="BB93" s="182">
        <f t="shared" si="31"/>
        <v>0</v>
      </c>
      <c r="BC93" s="182">
        <f t="shared" si="31"/>
        <v>0</v>
      </c>
      <c r="BD93" s="182">
        <f t="shared" si="31"/>
        <v>0</v>
      </c>
      <c r="BE93" s="182">
        <f t="shared" si="31"/>
        <v>0</v>
      </c>
      <c r="BF93" s="182">
        <f t="shared" si="31"/>
        <v>0</v>
      </c>
      <c r="BG93" s="182">
        <f t="shared" si="31"/>
        <v>0</v>
      </c>
      <c r="BH93" s="182">
        <f t="shared" si="31"/>
        <v>0</v>
      </c>
      <c r="BI93" s="182">
        <f t="shared" si="31"/>
        <v>1</v>
      </c>
      <c r="BJ93" s="182">
        <f t="shared" si="31"/>
        <v>1</v>
      </c>
      <c r="BK93" s="182">
        <f t="shared" si="31"/>
        <v>1</v>
      </c>
      <c r="BL93" s="182">
        <f t="shared" si="31"/>
        <v>1</v>
      </c>
      <c r="BM93" s="182">
        <f t="shared" si="31"/>
        <v>1</v>
      </c>
      <c r="BN93" s="182">
        <f t="shared" si="31"/>
        <v>1</v>
      </c>
      <c r="BO93" s="182">
        <f t="shared" si="30"/>
        <v>1</v>
      </c>
      <c r="BP93" s="182">
        <f t="shared" si="30"/>
        <v>1</v>
      </c>
      <c r="BQ93" s="182">
        <f t="shared" si="30"/>
        <v>1</v>
      </c>
      <c r="BR93" s="182">
        <f t="shared" si="30"/>
        <v>1</v>
      </c>
      <c r="BS93" s="182">
        <f t="shared" si="30"/>
        <v>1</v>
      </c>
      <c r="BT93" s="182">
        <f t="shared" si="30"/>
        <v>1</v>
      </c>
      <c r="BU93" s="182">
        <f t="shared" si="30"/>
        <v>1</v>
      </c>
      <c r="BV93" s="182">
        <f t="shared" si="30"/>
        <v>1</v>
      </c>
      <c r="BW93" s="182">
        <f t="shared" si="30"/>
        <v>1</v>
      </c>
      <c r="BX93" s="182">
        <f t="shared" si="30"/>
        <v>1</v>
      </c>
      <c r="BY93" s="182">
        <f t="shared" si="30"/>
        <v>1</v>
      </c>
      <c r="BZ93" s="182">
        <f t="shared" si="30"/>
        <v>1</v>
      </c>
      <c r="CA93" s="182">
        <f t="shared" si="30"/>
        <v>1</v>
      </c>
      <c r="CB93" s="182">
        <f t="shared" si="30"/>
        <v>1</v>
      </c>
      <c r="CC93" s="182">
        <f t="shared" si="30"/>
        <v>1</v>
      </c>
      <c r="CD93" s="182">
        <f t="shared" si="30"/>
        <v>1</v>
      </c>
      <c r="CE93" s="182">
        <f t="shared" si="30"/>
        <v>1</v>
      </c>
      <c r="CF93" s="182">
        <f t="shared" si="30"/>
        <v>1</v>
      </c>
      <c r="CG93" s="182">
        <f t="shared" si="30"/>
        <v>0</v>
      </c>
      <c r="CH93" s="182" t="s">
        <v>156</v>
      </c>
    </row>
    <row r="94" spans="1:86">
      <c r="A94" s="182">
        <v>2077</v>
      </c>
      <c r="B94" s="182">
        <f t="shared" si="6"/>
        <v>0</v>
      </c>
      <c r="C94" s="182">
        <f t="shared" si="31"/>
        <v>0</v>
      </c>
      <c r="D94" s="182">
        <f t="shared" si="31"/>
        <v>0</v>
      </c>
      <c r="E94" s="182">
        <f t="shared" si="31"/>
        <v>0</v>
      </c>
      <c r="F94" s="182">
        <f t="shared" si="31"/>
        <v>0</v>
      </c>
      <c r="G94" s="182">
        <f t="shared" si="31"/>
        <v>0</v>
      </c>
      <c r="H94" s="182">
        <f t="shared" si="31"/>
        <v>0</v>
      </c>
      <c r="I94" s="182">
        <f t="shared" si="31"/>
        <v>0</v>
      </c>
      <c r="J94" s="182">
        <f t="shared" si="31"/>
        <v>0</v>
      </c>
      <c r="K94" s="182">
        <f t="shared" si="31"/>
        <v>0</v>
      </c>
      <c r="L94" s="182">
        <f t="shared" si="31"/>
        <v>0</v>
      </c>
      <c r="M94" s="182">
        <f t="shared" si="31"/>
        <v>0</v>
      </c>
      <c r="N94" s="182">
        <f t="shared" si="31"/>
        <v>0</v>
      </c>
      <c r="O94" s="182">
        <f t="shared" si="31"/>
        <v>0</v>
      </c>
      <c r="P94" s="182">
        <f t="shared" si="31"/>
        <v>0</v>
      </c>
      <c r="Q94" s="182">
        <f t="shared" si="31"/>
        <v>0</v>
      </c>
      <c r="R94" s="182">
        <f t="shared" si="31"/>
        <v>0</v>
      </c>
      <c r="S94" s="182">
        <f t="shared" si="31"/>
        <v>0</v>
      </c>
      <c r="T94" s="182">
        <f t="shared" si="31"/>
        <v>0</v>
      </c>
      <c r="U94" s="182">
        <f t="shared" si="31"/>
        <v>0</v>
      </c>
      <c r="V94" s="182">
        <f t="shared" si="31"/>
        <v>0</v>
      </c>
      <c r="W94" s="182">
        <f t="shared" si="31"/>
        <v>0</v>
      </c>
      <c r="X94" s="182">
        <f t="shared" si="31"/>
        <v>0</v>
      </c>
      <c r="Y94" s="182">
        <f t="shared" si="31"/>
        <v>0</v>
      </c>
      <c r="Z94" s="182">
        <f t="shared" si="31"/>
        <v>0</v>
      </c>
      <c r="AA94" s="182">
        <f t="shared" si="31"/>
        <v>0</v>
      </c>
      <c r="AB94" s="182">
        <f t="shared" si="31"/>
        <v>0</v>
      </c>
      <c r="AC94" s="182">
        <f t="shared" si="31"/>
        <v>0</v>
      </c>
      <c r="AD94" s="182">
        <f t="shared" si="31"/>
        <v>0</v>
      </c>
      <c r="AE94" s="182">
        <f t="shared" si="31"/>
        <v>0</v>
      </c>
      <c r="AF94" s="182">
        <f t="shared" si="31"/>
        <v>0</v>
      </c>
      <c r="AG94" s="182">
        <f t="shared" si="31"/>
        <v>0</v>
      </c>
      <c r="AH94" s="182">
        <f t="shared" si="31"/>
        <v>0</v>
      </c>
      <c r="AI94" s="182">
        <f t="shared" si="31"/>
        <v>0</v>
      </c>
      <c r="AJ94" s="182">
        <f t="shared" si="31"/>
        <v>0</v>
      </c>
      <c r="AK94" s="182">
        <f t="shared" si="31"/>
        <v>0</v>
      </c>
      <c r="AL94" s="182">
        <f t="shared" si="31"/>
        <v>0</v>
      </c>
      <c r="AM94" s="182">
        <f t="shared" si="31"/>
        <v>0</v>
      </c>
      <c r="AN94" s="182">
        <f t="shared" si="31"/>
        <v>0</v>
      </c>
      <c r="AO94" s="182">
        <f t="shared" si="31"/>
        <v>0</v>
      </c>
      <c r="AP94" s="182">
        <f t="shared" si="31"/>
        <v>0</v>
      </c>
      <c r="AQ94" s="182">
        <f t="shared" si="31"/>
        <v>0</v>
      </c>
      <c r="AR94" s="182">
        <f t="shared" si="31"/>
        <v>0</v>
      </c>
      <c r="AS94" s="182">
        <f t="shared" si="31"/>
        <v>0</v>
      </c>
      <c r="AT94" s="182">
        <f t="shared" si="31"/>
        <v>0</v>
      </c>
      <c r="AU94" s="182">
        <f t="shared" si="31"/>
        <v>0</v>
      </c>
      <c r="AV94" s="182">
        <f t="shared" si="31"/>
        <v>0</v>
      </c>
      <c r="AW94" s="182">
        <f t="shared" si="31"/>
        <v>0</v>
      </c>
      <c r="AX94" s="182">
        <f t="shared" si="31"/>
        <v>0</v>
      </c>
      <c r="AY94" s="182">
        <f t="shared" si="31"/>
        <v>0</v>
      </c>
      <c r="AZ94" s="182">
        <f t="shared" si="31"/>
        <v>0</v>
      </c>
      <c r="BA94" s="182">
        <f t="shared" si="31"/>
        <v>0</v>
      </c>
      <c r="BB94" s="182">
        <f t="shared" si="31"/>
        <v>0</v>
      </c>
      <c r="BC94" s="182">
        <f t="shared" si="31"/>
        <v>0</v>
      </c>
      <c r="BD94" s="182">
        <f t="shared" si="31"/>
        <v>0</v>
      </c>
      <c r="BE94" s="182">
        <f t="shared" si="31"/>
        <v>0</v>
      </c>
      <c r="BF94" s="182">
        <f t="shared" si="31"/>
        <v>0</v>
      </c>
      <c r="BG94" s="182">
        <f t="shared" si="31"/>
        <v>0</v>
      </c>
      <c r="BH94" s="182">
        <f t="shared" si="31"/>
        <v>0</v>
      </c>
      <c r="BI94" s="182">
        <f t="shared" si="31"/>
        <v>0</v>
      </c>
      <c r="BJ94" s="182">
        <f t="shared" si="31"/>
        <v>1</v>
      </c>
      <c r="BK94" s="182">
        <f t="shared" si="31"/>
        <v>1</v>
      </c>
      <c r="BL94" s="182">
        <f t="shared" si="31"/>
        <v>1</v>
      </c>
      <c r="BM94" s="182">
        <f t="shared" si="31"/>
        <v>1</v>
      </c>
      <c r="BN94" s="182">
        <f t="shared" ref="BN94:CG94" si="32">IF(AND($A94+$E$13&gt;=BN$18,BN$18&gt;$A94),1,0)</f>
        <v>1</v>
      </c>
      <c r="BO94" s="182">
        <f t="shared" si="32"/>
        <v>1</v>
      </c>
      <c r="BP94" s="182">
        <f t="shared" si="32"/>
        <v>1</v>
      </c>
      <c r="BQ94" s="182">
        <f t="shared" si="32"/>
        <v>1</v>
      </c>
      <c r="BR94" s="182">
        <f t="shared" si="32"/>
        <v>1</v>
      </c>
      <c r="BS94" s="182">
        <f t="shared" si="32"/>
        <v>1</v>
      </c>
      <c r="BT94" s="182">
        <f t="shared" si="32"/>
        <v>1</v>
      </c>
      <c r="BU94" s="182">
        <f t="shared" si="32"/>
        <v>1</v>
      </c>
      <c r="BV94" s="182">
        <f t="shared" si="32"/>
        <v>1</v>
      </c>
      <c r="BW94" s="182">
        <f t="shared" si="32"/>
        <v>1</v>
      </c>
      <c r="BX94" s="182">
        <f t="shared" si="32"/>
        <v>1</v>
      </c>
      <c r="BY94" s="182">
        <f t="shared" si="32"/>
        <v>1</v>
      </c>
      <c r="BZ94" s="182">
        <f t="shared" si="32"/>
        <v>1</v>
      </c>
      <c r="CA94" s="182">
        <f t="shared" si="32"/>
        <v>1</v>
      </c>
      <c r="CB94" s="182">
        <f t="shared" si="32"/>
        <v>1</v>
      </c>
      <c r="CC94" s="182">
        <f t="shared" si="32"/>
        <v>1</v>
      </c>
      <c r="CD94" s="182">
        <f t="shared" si="32"/>
        <v>1</v>
      </c>
      <c r="CE94" s="182">
        <f t="shared" si="32"/>
        <v>1</v>
      </c>
      <c r="CF94" s="182">
        <f t="shared" si="32"/>
        <v>1</v>
      </c>
      <c r="CG94" s="182">
        <f t="shared" si="32"/>
        <v>0</v>
      </c>
      <c r="CH94" s="182" t="s">
        <v>156</v>
      </c>
    </row>
    <row r="95" spans="1:86">
      <c r="A95" s="311"/>
      <c r="B95" s="312"/>
      <c r="C95" s="311"/>
      <c r="D95" s="311"/>
      <c r="E95" s="78"/>
      <c r="F95" s="312"/>
      <c r="G95" s="312"/>
      <c r="H95" s="311"/>
      <c r="I95" s="311"/>
      <c r="J95" s="311"/>
      <c r="K95" s="311"/>
      <c r="L95" s="311"/>
      <c r="M95" s="311"/>
      <c r="N95" s="311"/>
      <c r="O95" s="311"/>
      <c r="P95" s="311"/>
      <c r="Q95" s="311"/>
      <c r="R95" s="311"/>
      <c r="S95" s="311"/>
      <c r="T95" s="311"/>
      <c r="U95" s="311"/>
      <c r="V95" s="311"/>
      <c r="W95" s="311"/>
      <c r="X95" s="311"/>
      <c r="Y95" s="311"/>
      <c r="Z95" s="311"/>
      <c r="AA95" s="311"/>
      <c r="AB95" s="311"/>
      <c r="AC95" s="311"/>
      <c r="AD95" s="311"/>
      <c r="AE95" s="311"/>
      <c r="AF95" s="311"/>
      <c r="AG95" s="311"/>
      <c r="AH95" s="311"/>
      <c r="AI95" s="311"/>
      <c r="AJ95" s="311"/>
      <c r="AK95" s="311"/>
      <c r="AL95" s="311"/>
      <c r="AM95" s="311"/>
      <c r="AN95" s="311"/>
      <c r="AO95" s="311"/>
      <c r="AP95" s="311"/>
      <c r="AQ95" s="311"/>
      <c r="AR95" s="311"/>
      <c r="AS95" s="311"/>
      <c r="AT95" s="311"/>
      <c r="AU95" s="311"/>
      <c r="AV95" s="311"/>
      <c r="AW95" s="311"/>
      <c r="AX95" s="311"/>
      <c r="AY95" s="311"/>
      <c r="AZ95" s="311"/>
      <c r="BA95" s="311"/>
      <c r="BB95" s="311"/>
      <c r="BC95" s="311"/>
      <c r="BD95" s="311"/>
      <c r="BE95" s="311"/>
      <c r="BF95" s="311"/>
      <c r="BG95" s="311"/>
      <c r="BH95" s="311"/>
      <c r="BI95" s="311"/>
      <c r="BJ95" s="311"/>
      <c r="BK95" s="311"/>
      <c r="BL95" s="311"/>
      <c r="BM95" s="311"/>
      <c r="BN95" s="311"/>
      <c r="BO95" s="311"/>
      <c r="BP95" s="311"/>
      <c r="BQ95" s="311"/>
      <c r="BR95" s="311"/>
      <c r="BS95" s="311"/>
      <c r="BT95" s="311"/>
      <c r="BU95" s="311"/>
      <c r="BV95" s="311"/>
      <c r="BW95" s="311"/>
      <c r="BX95" s="311"/>
      <c r="BY95" s="311"/>
      <c r="BZ95" s="311"/>
      <c r="CA95" s="311"/>
      <c r="CB95" s="311"/>
      <c r="CC95" s="311"/>
      <c r="CD95" s="311"/>
      <c r="CE95" s="311"/>
      <c r="CF95" s="311"/>
      <c r="CG95" s="311"/>
      <c r="CH95" s="311"/>
    </row>
    <row r="96" spans="1:86">
      <c r="A96" s="311"/>
      <c r="B96" s="312"/>
      <c r="C96" s="311"/>
      <c r="D96" s="311"/>
      <c r="E96" s="78"/>
      <c r="F96" s="312"/>
      <c r="G96" s="312"/>
      <c r="H96" s="311"/>
      <c r="I96" s="311"/>
      <c r="J96" s="311"/>
      <c r="K96" s="311"/>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311"/>
      <c r="AP96" s="311"/>
      <c r="AQ96" s="311"/>
      <c r="AR96" s="311"/>
      <c r="AS96" s="311"/>
      <c r="AT96" s="311"/>
      <c r="AU96" s="311"/>
      <c r="AV96" s="311"/>
      <c r="AW96" s="311"/>
      <c r="AX96" s="311"/>
      <c r="AY96" s="311"/>
      <c r="AZ96" s="311"/>
      <c r="BA96" s="311"/>
      <c r="BB96" s="311"/>
      <c r="BC96" s="311"/>
      <c r="BD96" s="311"/>
      <c r="BE96" s="311"/>
      <c r="BF96" s="311"/>
      <c r="BG96" s="311"/>
      <c r="BH96" s="311"/>
      <c r="BI96" s="311"/>
      <c r="BJ96" s="311"/>
      <c r="BK96" s="311"/>
      <c r="BL96" s="311"/>
      <c r="BM96" s="311"/>
      <c r="BN96" s="311"/>
      <c r="BO96" s="311"/>
      <c r="BP96" s="311"/>
      <c r="BQ96" s="311"/>
      <c r="BR96" s="311"/>
      <c r="BS96" s="311"/>
      <c r="BT96" s="311"/>
      <c r="BU96" s="311"/>
      <c r="BV96" s="311"/>
      <c r="BW96" s="311"/>
      <c r="BX96" s="311"/>
      <c r="BY96" s="311"/>
      <c r="BZ96" s="311"/>
      <c r="CA96" s="311"/>
      <c r="CB96" s="311"/>
      <c r="CC96" s="311"/>
      <c r="CD96" s="311"/>
      <c r="CE96" s="311"/>
      <c r="CF96" s="311"/>
      <c r="CG96" s="311"/>
      <c r="CH96" s="311"/>
    </row>
    <row r="97" spans="5:7">
      <c r="E97" s="78"/>
      <c r="F97" s="312"/>
      <c r="G97" s="312"/>
    </row>
    <row r="98" spans="5:7">
      <c r="E98" s="78"/>
      <c r="F98" s="312"/>
      <c r="G98" s="312"/>
    </row>
    <row r="99" spans="5:7">
      <c r="E99" s="78"/>
      <c r="F99" s="312"/>
      <c r="G99" s="312"/>
    </row>
    <row r="100" spans="5:7">
      <c r="E100" s="78"/>
      <c r="F100" s="312"/>
      <c r="G100" s="312"/>
    </row>
    <row r="101" spans="5:7">
      <c r="E101" s="78"/>
      <c r="F101" s="312"/>
      <c r="G101" s="312"/>
    </row>
    <row r="102" spans="5:7">
      <c r="E102" s="78"/>
      <c r="F102" s="312"/>
      <c r="G102" s="312"/>
    </row>
    <row r="103" spans="5:7">
      <c r="E103" s="78"/>
      <c r="F103" s="312"/>
      <c r="G103" s="312"/>
    </row>
    <row r="104" spans="5:7">
      <c r="E104" s="78"/>
      <c r="F104" s="312"/>
      <c r="G104" s="312"/>
    </row>
    <row r="105" spans="5:7">
      <c r="E105" s="78"/>
      <c r="F105" s="312"/>
      <c r="G105" s="312"/>
    </row>
    <row r="106" spans="5:7">
      <c r="E106" s="78"/>
      <c r="F106" s="312"/>
      <c r="G106" s="312"/>
    </row>
    <row r="107" spans="5:7">
      <c r="E107" s="78"/>
      <c r="F107" s="312"/>
      <c r="G107" s="312"/>
    </row>
    <row r="108" spans="5:7">
      <c r="E108" s="78"/>
      <c r="F108" s="312"/>
      <c r="G108" s="312"/>
    </row>
    <row r="109" spans="5:7">
      <c r="E109" s="78"/>
      <c r="F109" s="312"/>
      <c r="G109" s="312"/>
    </row>
    <row r="110" spans="5:7">
      <c r="E110" s="78"/>
      <c r="F110" s="312"/>
      <c r="G110" s="312"/>
    </row>
    <row r="111" spans="5:7">
      <c r="E111" s="78"/>
      <c r="F111" s="312"/>
      <c r="G111" s="312"/>
    </row>
    <row r="112" spans="5:7">
      <c r="E112" s="311"/>
      <c r="F112" s="311"/>
      <c r="G112" s="312"/>
    </row>
    <row r="113" spans="7:7">
      <c r="G113" s="312"/>
    </row>
    <row r="114" spans="7:7">
      <c r="G114" s="312"/>
    </row>
    <row r="115" spans="7:7">
      <c r="G115" s="312"/>
    </row>
    <row r="116" spans="7:7">
      <c r="G116" s="312"/>
    </row>
    <row r="117" spans="7:7">
      <c r="G117" s="312"/>
    </row>
    <row r="118" spans="7:7">
      <c r="G118" s="312"/>
    </row>
    <row r="119" spans="7:7">
      <c r="G119" s="312"/>
    </row>
    <row r="120" spans="7:7">
      <c r="G120" s="312"/>
    </row>
  </sheetData>
  <mergeCells count="2">
    <mergeCell ref="A6:C15"/>
    <mergeCell ref="A39:C39"/>
  </mergeCells>
  <hyperlinks>
    <hyperlink ref="G9" r:id="rId1" xr:uid="{E80ECCD3-4D3B-4986-9D91-ACE34914BAA4}"/>
    <hyperlink ref="G10" r:id="rId2" xr:uid="{B859C6D4-B15B-45DE-992F-E35DFB475CEF}"/>
    <hyperlink ref="G11" r:id="rId3" xr:uid="{4CF90845-2355-4C7A-83FE-C152C2633BD7}"/>
    <hyperlink ref="G12" r:id="rId4" xr:uid="{F0DB7823-AC80-4E79-A428-E04D654F1A10}"/>
    <hyperlink ref="H14" r:id="rId5" xr:uid="{DC7652BC-6A32-4CB9-9C40-9D02F7ECC236}"/>
    <hyperlink ref="H15" r:id="rId6" xr:uid="{A96CDA98-552D-4124-B13D-4BE2D249B543}"/>
    <hyperlink ref="B31" r:id="rId7" xr:uid="{DC7383BB-BD81-4A9F-8C32-A6DEC9A936A6}"/>
    <hyperlink ref="B24" r:id="rId8" xr:uid="{ECA9F50D-56FC-4F82-9155-28E5AAD85088}"/>
    <hyperlink ref="N24" r:id="rId9" xr:uid="{90CE8058-FE9A-4A2F-ACB5-905116D002C8}"/>
  </hyperlinks>
  <pageMargins left="0.7" right="0.7" top="0.75" bottom="0.75" header="0.3" footer="0.3"/>
  <pageSetup orientation="portrait" r:id="rId10"/>
  <drawing r:id="rId11"/>
  <legacyDrawing r:id="rId12"/>
  <mc:AlternateContent xmlns:mc="http://schemas.openxmlformats.org/markup-compatibility/2006">
    <mc:Choice Requires="x14">
      <controls>
        <mc:AlternateContent xmlns:mc="http://schemas.openxmlformats.org/markup-compatibility/2006">
          <mc:Choice Requires="x14">
            <control shapeId="44041" r:id="rId13" name="Check Box 9">
              <controlPr defaultSize="0" autoFill="0" autoLine="0" autoPict="0">
                <anchor moveWithCells="1">
                  <from>
                    <xdr:col>9</xdr:col>
                    <xdr:colOff>12700</xdr:colOff>
                    <xdr:row>11</xdr:row>
                    <xdr:rowOff>12700</xdr:rowOff>
                  </from>
                  <to>
                    <xdr:col>9</xdr:col>
                    <xdr:colOff>1670050</xdr:colOff>
                    <xdr:row>12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CB92-05FD-4947-90B8-64CAB07B33B4}">
  <sheetPr>
    <pageSetUpPr autoPageBreaks="0"/>
  </sheetPr>
  <dimension ref="A1:Y119"/>
  <sheetViews>
    <sheetView topLeftCell="A4" zoomScale="60" zoomScaleNormal="60" workbookViewId="0"/>
  </sheetViews>
  <sheetFormatPr defaultColWidth="9.1796875" defaultRowHeight="14.5" zeroHeight="1"/>
  <cols>
    <col min="1" max="1" width="46.1796875" style="94" customWidth="1"/>
    <col min="2" max="2" width="29.1796875" style="94" customWidth="1"/>
    <col min="3" max="3" width="36.1796875" style="94" bestFit="1" customWidth="1"/>
    <col min="4" max="4" width="20.1796875" style="94" customWidth="1"/>
    <col min="5" max="5" width="18" style="94" customWidth="1"/>
    <col min="6" max="6" width="27.453125" style="94" customWidth="1"/>
    <col min="7" max="7" width="15" style="94" customWidth="1"/>
    <col min="8" max="8" width="15.81640625" style="94" customWidth="1"/>
    <col min="9" max="9" width="29.81640625" style="94" customWidth="1"/>
    <col min="10" max="10" width="19.1796875" style="94" customWidth="1"/>
    <col min="11" max="14" width="14.54296875" style="94" customWidth="1"/>
    <col min="15" max="15" width="14.453125" style="94" bestFit="1" customWidth="1"/>
    <col min="16" max="25" width="14.453125" style="95" bestFit="1" customWidth="1"/>
    <col min="26" max="16384" width="9.1796875" style="95"/>
  </cols>
  <sheetData>
    <row r="1" spans="1:13" s="82" customFormat="1" ht="26.5" customHeight="1">
      <c r="A1" s="82" t="s">
        <v>157</v>
      </c>
    </row>
    <row r="2" spans="1:13" s="82" customFormat="1" ht="19.5">
      <c r="A2" s="82" t="s">
        <v>0</v>
      </c>
    </row>
    <row r="3" spans="1:13" s="82" customFormat="1" ht="19.5"/>
    <row r="4" spans="1:13" s="82" customFormat="1" ht="19.5"/>
    <row r="5" spans="1:13">
      <c r="A5" s="319"/>
      <c r="B5" s="319"/>
      <c r="C5" s="319"/>
      <c r="D5" s="319"/>
      <c r="E5" s="319"/>
      <c r="F5" s="319"/>
      <c r="G5" s="319"/>
      <c r="H5" s="319"/>
      <c r="I5" s="319"/>
      <c r="J5" s="319"/>
      <c r="K5" s="319"/>
      <c r="L5" s="319"/>
      <c r="M5" s="319"/>
    </row>
    <row r="6" spans="1:13">
      <c r="A6" s="98"/>
      <c r="B6" s="99"/>
      <c r="C6" s="319"/>
      <c r="D6" s="319"/>
      <c r="E6" s="319"/>
      <c r="F6" s="319"/>
      <c r="G6" s="319"/>
      <c r="H6" s="319"/>
      <c r="I6" s="319"/>
      <c r="J6" s="319"/>
      <c r="K6" s="319"/>
      <c r="L6" s="319"/>
      <c r="M6" s="319"/>
    </row>
    <row r="7" spans="1:13" ht="40.5">
      <c r="A7" s="132" t="s">
        <v>141</v>
      </c>
      <c r="B7" s="132" t="s">
        <v>158</v>
      </c>
      <c r="C7" s="132" t="s">
        <v>159</v>
      </c>
      <c r="D7" s="159" t="s">
        <v>160</v>
      </c>
      <c r="E7" s="159" t="s">
        <v>161</v>
      </c>
      <c r="F7" s="159" t="s">
        <v>162</v>
      </c>
      <c r="G7" s="319"/>
      <c r="H7" s="319"/>
      <c r="I7" s="319"/>
      <c r="J7" s="319"/>
      <c r="K7" s="319"/>
      <c r="L7" s="319"/>
      <c r="M7" s="319"/>
    </row>
    <row r="8" spans="1:13">
      <c r="A8" s="139">
        <v>2005</v>
      </c>
      <c r="B8" s="83" t="s">
        <v>163</v>
      </c>
      <c r="C8" s="141">
        <f t="shared" ref="C8:C24" si="0">INDEX($B$42:$T$42,MATCH(A8,$B$32:$T$32,0))</f>
        <v>188.15</v>
      </c>
      <c r="D8" s="140">
        <f t="shared" ref="D8:D24" si="1">IFERROR(($C$21/$C8),"")</f>
        <v>1.4611125874745328</v>
      </c>
      <c r="E8" s="140">
        <f t="shared" ref="E8:E24" si="2">IFERROR(($C$24/$C8),"")</f>
        <v>1.5634688634954381</v>
      </c>
      <c r="F8" s="140">
        <f t="shared" ref="F8:F24" si="3">IFERROR((C8/$C$24),"")</f>
        <v>0.6396033994334277</v>
      </c>
      <c r="G8" s="319"/>
      <c r="H8" s="319"/>
      <c r="I8" s="319"/>
      <c r="J8" s="319"/>
      <c r="K8" s="319"/>
      <c r="L8" s="319"/>
      <c r="M8" s="319"/>
    </row>
    <row r="9" spans="1:13">
      <c r="A9" s="139">
        <v>2006</v>
      </c>
      <c r="B9" s="83" t="s">
        <v>164</v>
      </c>
      <c r="C9" s="141">
        <f t="shared" si="0"/>
        <v>193.10833333333332</v>
      </c>
      <c r="D9" s="140">
        <f t="shared" si="1"/>
        <v>1.4235964268761061</v>
      </c>
      <c r="E9" s="140">
        <f t="shared" si="2"/>
        <v>1.5233245587537223</v>
      </c>
      <c r="F9" s="140">
        <f t="shared" si="3"/>
        <v>0.65645892351274782</v>
      </c>
      <c r="G9" s="319"/>
      <c r="H9" s="319"/>
      <c r="I9" s="319"/>
      <c r="J9" s="319"/>
      <c r="K9" s="319"/>
      <c r="L9" s="319"/>
      <c r="M9" s="319"/>
    </row>
    <row r="10" spans="1:13">
      <c r="A10" s="139">
        <v>2007</v>
      </c>
      <c r="B10" s="83" t="s">
        <v>165</v>
      </c>
      <c r="C10" s="141">
        <f t="shared" si="0"/>
        <v>200.31666666666669</v>
      </c>
      <c r="D10" s="140">
        <f t="shared" si="1"/>
        <v>1.3723687494799899</v>
      </c>
      <c r="E10" s="140">
        <f t="shared" si="2"/>
        <v>1.4685081953573507</v>
      </c>
      <c r="F10" s="140">
        <f t="shared" si="3"/>
        <v>0.68096317280453267</v>
      </c>
      <c r="G10" s="319"/>
      <c r="H10" s="319"/>
      <c r="I10" s="319"/>
      <c r="J10" s="319"/>
      <c r="K10" s="319"/>
      <c r="L10" s="319"/>
      <c r="M10" s="319"/>
    </row>
    <row r="11" spans="1:13">
      <c r="A11" s="139">
        <v>2008</v>
      </c>
      <c r="B11" s="83" t="s">
        <v>166</v>
      </c>
      <c r="C11" s="141">
        <f t="shared" si="0"/>
        <v>208.5916666666667</v>
      </c>
      <c r="D11" s="140">
        <f t="shared" si="1"/>
        <v>1.3179257720426669</v>
      </c>
      <c r="E11" s="140">
        <f t="shared" si="2"/>
        <v>1.410251288402381</v>
      </c>
      <c r="F11" s="140">
        <f t="shared" si="3"/>
        <v>0.70909348441926356</v>
      </c>
      <c r="G11" s="101"/>
      <c r="H11" s="101"/>
      <c r="I11" s="101"/>
      <c r="J11" s="101"/>
      <c r="K11" s="101"/>
      <c r="L11" s="101"/>
      <c r="M11" s="319"/>
    </row>
    <row r="12" spans="1:13">
      <c r="A12" s="139">
        <v>2009</v>
      </c>
      <c r="B12" s="83" t="s">
        <v>167</v>
      </c>
      <c r="C12" s="141">
        <f t="shared" si="0"/>
        <v>214.78333333333339</v>
      </c>
      <c r="D12" s="140">
        <f t="shared" si="1"/>
        <v>1.2799332660820981</v>
      </c>
      <c r="E12" s="140">
        <f t="shared" si="2"/>
        <v>1.3695972685652205</v>
      </c>
      <c r="F12" s="140">
        <f t="shared" si="3"/>
        <v>0.73014164305949025</v>
      </c>
      <c r="G12" s="100"/>
      <c r="H12" s="100"/>
      <c r="I12" s="100"/>
      <c r="J12" s="96"/>
      <c r="K12" s="101"/>
      <c r="L12" s="96"/>
      <c r="M12" s="319"/>
    </row>
    <row r="13" spans="1:13">
      <c r="A13" s="139">
        <v>2010</v>
      </c>
      <c r="B13" s="83" t="s">
        <v>168</v>
      </c>
      <c r="C13" s="141">
        <f t="shared" si="0"/>
        <v>215.76666666666662</v>
      </c>
      <c r="D13" s="140">
        <f t="shared" si="1"/>
        <v>1.2741001081415113</v>
      </c>
      <c r="E13" s="140">
        <f t="shared" si="2"/>
        <v>1.3633554765950877</v>
      </c>
      <c r="F13" s="140">
        <f t="shared" si="3"/>
        <v>0.73348441926345587</v>
      </c>
      <c r="G13" s="97"/>
      <c r="H13" s="103"/>
      <c r="I13" s="103"/>
      <c r="J13" s="97"/>
      <c r="K13" s="101"/>
      <c r="L13" s="96"/>
      <c r="M13" s="319"/>
    </row>
    <row r="14" spans="1:13">
      <c r="A14" s="139">
        <v>2011</v>
      </c>
      <c r="B14" s="83" t="s">
        <v>169</v>
      </c>
      <c r="C14" s="141">
        <f t="shared" si="0"/>
        <v>226.47499999999999</v>
      </c>
      <c r="D14" s="140">
        <f t="shared" si="1"/>
        <v>1.2138573058100601</v>
      </c>
      <c r="E14" s="140">
        <f t="shared" si="2"/>
        <v>1.2988924458181552</v>
      </c>
      <c r="F14" s="140">
        <f t="shared" si="3"/>
        <v>0.76988668555240791</v>
      </c>
      <c r="G14" s="97"/>
      <c r="H14" s="103"/>
      <c r="I14" s="103"/>
      <c r="J14" s="97"/>
      <c r="K14" s="101"/>
      <c r="L14" s="96"/>
      <c r="M14" s="319"/>
    </row>
    <row r="15" spans="1:13">
      <c r="A15" s="139">
        <v>2012</v>
      </c>
      <c r="B15" s="83" t="s">
        <v>170</v>
      </c>
      <c r="C15" s="141">
        <f t="shared" si="0"/>
        <v>237.3416666666667</v>
      </c>
      <c r="D15" s="140">
        <f t="shared" si="1"/>
        <v>1.158280959235982</v>
      </c>
      <c r="E15" s="140">
        <f t="shared" si="2"/>
        <v>1.2394227730767879</v>
      </c>
      <c r="F15" s="140">
        <f t="shared" si="3"/>
        <v>0.8068271954674221</v>
      </c>
      <c r="G15" s="97"/>
      <c r="H15" s="103"/>
      <c r="I15" s="102"/>
      <c r="J15" s="97"/>
      <c r="K15" s="101"/>
      <c r="L15" s="96"/>
      <c r="M15" s="319"/>
    </row>
    <row r="16" spans="1:13">
      <c r="A16" s="139">
        <v>2013</v>
      </c>
      <c r="B16" s="83" t="s">
        <v>171</v>
      </c>
      <c r="C16" s="141">
        <f t="shared" si="0"/>
        <v>244.67499999999998</v>
      </c>
      <c r="D16" s="140">
        <f t="shared" si="1"/>
        <v>1.1235652736623414</v>
      </c>
      <c r="E16" s="140">
        <f t="shared" si="2"/>
        <v>1.202275126868976</v>
      </c>
      <c r="F16" s="140">
        <f t="shared" si="3"/>
        <v>0.83175637393767698</v>
      </c>
      <c r="G16" s="97"/>
      <c r="H16" s="103"/>
      <c r="I16" s="102"/>
      <c r="J16" s="97"/>
      <c r="K16" s="101"/>
      <c r="L16" s="96"/>
      <c r="M16" s="319"/>
    </row>
    <row r="17" spans="1:25">
      <c r="A17" s="139">
        <v>2014</v>
      </c>
      <c r="B17" s="83" t="s">
        <v>172</v>
      </c>
      <c r="C17" s="141">
        <f t="shared" si="0"/>
        <v>251.73333333333335</v>
      </c>
      <c r="D17" s="140">
        <f t="shared" si="1"/>
        <v>1.0920617055084747</v>
      </c>
      <c r="E17" s="140">
        <f t="shared" si="2"/>
        <v>1.1685646186440679</v>
      </c>
      <c r="F17" s="140">
        <f t="shared" si="3"/>
        <v>0.85575070821529742</v>
      </c>
      <c r="G17" s="97"/>
      <c r="H17" s="103"/>
      <c r="I17" s="102"/>
      <c r="J17" s="97"/>
      <c r="K17" s="101"/>
      <c r="L17" s="96"/>
      <c r="M17" s="319"/>
      <c r="N17" s="319"/>
      <c r="O17" s="319"/>
    </row>
    <row r="18" spans="1:25">
      <c r="A18" s="139">
        <v>2015</v>
      </c>
      <c r="B18" s="83" t="s">
        <v>173</v>
      </c>
      <c r="C18" s="141">
        <f t="shared" si="0"/>
        <v>256.66666666666669</v>
      </c>
      <c r="D18" s="140">
        <f t="shared" si="1"/>
        <v>1.0710714285714287</v>
      </c>
      <c r="E18" s="140">
        <f t="shared" si="2"/>
        <v>1.1461038961038961</v>
      </c>
      <c r="F18" s="140">
        <f t="shared" si="3"/>
        <v>0.87252124645892348</v>
      </c>
      <c r="G18" s="97"/>
      <c r="H18" s="103"/>
      <c r="I18" s="102"/>
      <c r="J18" s="97"/>
      <c r="K18" s="101"/>
      <c r="L18" s="96"/>
      <c r="M18" s="319"/>
      <c r="N18" s="319"/>
      <c r="O18" s="319"/>
    </row>
    <row r="19" spans="1:25">
      <c r="A19" s="139">
        <v>2016</v>
      </c>
      <c r="B19" s="83" t="s">
        <v>174</v>
      </c>
      <c r="C19" s="141">
        <f t="shared" si="0"/>
        <v>259.43333333333334</v>
      </c>
      <c r="D19" s="140">
        <f t="shared" si="1"/>
        <v>1.0596492355132983</v>
      </c>
      <c r="E19" s="140">
        <f t="shared" si="2"/>
        <v>1.1338815366825132</v>
      </c>
      <c r="F19" s="140">
        <f t="shared" si="3"/>
        <v>0.88192634560906513</v>
      </c>
      <c r="G19" s="97"/>
      <c r="H19" s="103"/>
      <c r="I19" s="102"/>
      <c r="J19" s="97"/>
      <c r="K19" s="101"/>
      <c r="L19" s="96"/>
      <c r="M19" s="319"/>
      <c r="N19" s="319"/>
      <c r="O19" s="319"/>
    </row>
    <row r="20" spans="1:25">
      <c r="A20" s="139">
        <v>2017</v>
      </c>
      <c r="B20" s="83" t="s">
        <v>175</v>
      </c>
      <c r="C20" s="141">
        <f t="shared" si="0"/>
        <v>264.99166666666673</v>
      </c>
      <c r="D20" s="140">
        <f t="shared" si="1"/>
        <v>1.037422560457876</v>
      </c>
      <c r="E20" s="140">
        <f t="shared" si="2"/>
        <v>1.110097801817667</v>
      </c>
      <c r="F20" s="140">
        <f t="shared" si="3"/>
        <v>0.9008215297450427</v>
      </c>
      <c r="G20" s="97"/>
      <c r="H20" s="103"/>
      <c r="I20" s="102"/>
      <c r="J20" s="97"/>
      <c r="K20" s="101"/>
      <c r="L20" s="96"/>
      <c r="M20" s="319"/>
      <c r="N20" s="319"/>
      <c r="O20" s="319"/>
    </row>
    <row r="21" spans="1:25">
      <c r="A21" s="139">
        <v>2018</v>
      </c>
      <c r="B21" s="83" t="s">
        <v>176</v>
      </c>
      <c r="C21" s="141">
        <f t="shared" si="0"/>
        <v>274.90833333333336</v>
      </c>
      <c r="D21" s="140">
        <f t="shared" si="1"/>
        <v>1</v>
      </c>
      <c r="E21" s="140">
        <f t="shared" si="2"/>
        <v>1.0700536542483858</v>
      </c>
      <c r="F21" s="140">
        <f t="shared" si="3"/>
        <v>0.93453257790368272</v>
      </c>
      <c r="G21" s="97"/>
      <c r="H21" s="103"/>
      <c r="I21" s="102"/>
      <c r="J21" s="97"/>
      <c r="K21" s="101"/>
      <c r="L21" s="96"/>
      <c r="M21" s="319"/>
      <c r="N21" s="319"/>
      <c r="O21" s="319"/>
    </row>
    <row r="22" spans="1:25">
      <c r="A22" s="139">
        <v>2019</v>
      </c>
      <c r="B22" s="83" t="s">
        <v>177</v>
      </c>
      <c r="C22" s="141">
        <f t="shared" si="0"/>
        <v>283.30833333333334</v>
      </c>
      <c r="D22" s="140">
        <f t="shared" si="1"/>
        <v>0.97035032502867913</v>
      </c>
      <c r="E22" s="140">
        <f t="shared" si="2"/>
        <v>1.0383269111980469</v>
      </c>
      <c r="F22" s="140">
        <f t="shared" si="3"/>
        <v>0.96308781869688376</v>
      </c>
      <c r="G22" s="97"/>
      <c r="H22" s="103"/>
      <c r="I22" s="102"/>
      <c r="J22" s="97"/>
      <c r="K22" s="101"/>
      <c r="L22" s="96"/>
      <c r="M22" s="319"/>
      <c r="N22" s="319"/>
      <c r="O22" s="319"/>
    </row>
    <row r="23" spans="1:25">
      <c r="A23" s="139">
        <v>2020</v>
      </c>
      <c r="B23" s="83" t="s">
        <v>178</v>
      </c>
      <c r="C23" s="141">
        <f t="shared" si="0"/>
        <v>290.64166666666665</v>
      </c>
      <c r="D23" s="140">
        <f t="shared" si="1"/>
        <v>0.94586690369011106</v>
      </c>
      <c r="E23" s="140">
        <f t="shared" si="2"/>
        <v>1.0121283367262093</v>
      </c>
      <c r="F23" s="140">
        <f t="shared" si="3"/>
        <v>0.98801699716713864</v>
      </c>
      <c r="G23" s="97"/>
      <c r="H23" s="103"/>
      <c r="I23" s="102"/>
      <c r="J23" s="97"/>
      <c r="K23" s="101"/>
      <c r="L23" s="96"/>
      <c r="M23" s="319"/>
      <c r="N23" s="319"/>
      <c r="O23" s="319"/>
    </row>
    <row r="24" spans="1:25">
      <c r="A24" s="142">
        <v>2021</v>
      </c>
      <c r="B24" s="143" t="s">
        <v>179</v>
      </c>
      <c r="C24" s="144">
        <f t="shared" si="0"/>
        <v>294.16666666666669</v>
      </c>
      <c r="D24" s="145">
        <f t="shared" si="1"/>
        <v>0.93453257790368272</v>
      </c>
      <c r="E24" s="145">
        <f t="shared" si="2"/>
        <v>1</v>
      </c>
      <c r="F24" s="145">
        <f t="shared" si="3"/>
        <v>1</v>
      </c>
      <c r="G24" s="97"/>
      <c r="H24" s="103"/>
      <c r="I24" s="102"/>
      <c r="J24" s="97"/>
      <c r="K24" s="101"/>
      <c r="L24" s="96"/>
      <c r="M24" s="319"/>
      <c r="N24" s="319"/>
      <c r="O24" s="319"/>
    </row>
    <row r="25" spans="1:25">
      <c r="A25" s="319"/>
      <c r="B25" s="319"/>
      <c r="C25" s="319"/>
      <c r="D25" s="319"/>
      <c r="E25" s="319"/>
      <c r="F25" s="319"/>
      <c r="G25" s="319"/>
      <c r="H25" s="319"/>
      <c r="I25" s="319"/>
      <c r="J25" s="319"/>
      <c r="K25" s="319"/>
      <c r="L25" s="319"/>
      <c r="M25" s="319"/>
      <c r="N25" s="319"/>
      <c r="O25" s="319"/>
    </row>
    <row r="26" spans="1:25">
      <c r="A26" s="319"/>
      <c r="B26" s="319"/>
      <c r="C26" s="319"/>
      <c r="D26" s="319"/>
      <c r="E26" s="319"/>
      <c r="F26" s="319"/>
      <c r="G26" s="319"/>
      <c r="H26" s="319"/>
      <c r="I26" s="319"/>
      <c r="J26" s="319"/>
      <c r="K26" s="319"/>
      <c r="L26" s="319"/>
      <c r="M26" s="101"/>
      <c r="N26" s="101"/>
      <c r="O26" s="101"/>
      <c r="P26" s="101"/>
      <c r="Q26" s="101"/>
      <c r="R26" s="101"/>
      <c r="S26" s="101"/>
      <c r="T26" s="101"/>
      <c r="U26" s="101"/>
      <c r="V26" s="101"/>
      <c r="W26" s="101"/>
    </row>
    <row r="27" spans="1:25">
      <c r="A27" s="319"/>
      <c r="B27" s="319"/>
      <c r="C27" s="319"/>
      <c r="D27" s="319"/>
      <c r="E27" s="319"/>
      <c r="F27" s="319"/>
      <c r="G27" s="319"/>
      <c r="H27" s="319"/>
      <c r="I27" s="319"/>
      <c r="J27" s="319"/>
      <c r="K27" s="319"/>
      <c r="L27" s="319"/>
      <c r="M27" s="101"/>
      <c r="N27" s="101"/>
      <c r="O27" s="101"/>
      <c r="P27" s="101"/>
      <c r="Q27" s="101"/>
      <c r="R27" s="101"/>
      <c r="S27" s="101"/>
      <c r="T27" s="101"/>
      <c r="U27" s="101"/>
      <c r="V27" s="101"/>
      <c r="W27" s="101"/>
    </row>
    <row r="28" spans="1:25">
      <c r="A28" s="161" t="s">
        <v>180</v>
      </c>
      <c r="B28" s="319"/>
      <c r="C28" s="319"/>
      <c r="D28" s="319"/>
      <c r="E28" s="319"/>
      <c r="F28" s="319"/>
      <c r="G28" s="319"/>
      <c r="H28" s="319"/>
      <c r="I28" s="319"/>
      <c r="J28" s="319"/>
      <c r="K28" s="319"/>
      <c r="L28" s="319"/>
      <c r="M28" s="319"/>
      <c r="N28" s="319"/>
      <c r="O28" s="319"/>
    </row>
    <row r="29" spans="1:25">
      <c r="A29" s="319"/>
      <c r="B29" s="319"/>
      <c r="C29" s="319"/>
      <c r="D29" s="319"/>
      <c r="E29" s="319"/>
      <c r="F29" s="319"/>
      <c r="G29" s="319"/>
      <c r="H29" s="319"/>
      <c r="I29" s="319"/>
      <c r="J29" s="319"/>
      <c r="K29" s="319"/>
      <c r="L29" s="319"/>
      <c r="M29" s="319"/>
      <c r="N29" s="319"/>
      <c r="O29" s="319"/>
    </row>
    <row r="30" spans="1:25" ht="24" customHeight="1">
      <c r="A30" s="132"/>
      <c r="B30" s="160">
        <v>38442</v>
      </c>
      <c r="C30" s="160">
        <v>38807</v>
      </c>
      <c r="D30" s="160">
        <v>39172</v>
      </c>
      <c r="E30" s="160">
        <v>39538</v>
      </c>
      <c r="F30" s="160">
        <v>39903</v>
      </c>
      <c r="G30" s="160">
        <v>40268</v>
      </c>
      <c r="H30" s="160">
        <v>40633</v>
      </c>
      <c r="I30" s="160">
        <v>40999</v>
      </c>
      <c r="J30" s="160">
        <v>41364</v>
      </c>
      <c r="K30" s="160">
        <v>41729</v>
      </c>
      <c r="L30" s="160">
        <v>42094</v>
      </c>
      <c r="M30" s="160">
        <v>42460</v>
      </c>
      <c r="N30" s="160">
        <v>42825</v>
      </c>
      <c r="O30" s="160">
        <v>43190</v>
      </c>
      <c r="P30" s="160">
        <v>43555</v>
      </c>
      <c r="Q30" s="160">
        <v>43921</v>
      </c>
      <c r="R30" s="160">
        <v>44286</v>
      </c>
      <c r="S30" s="160">
        <v>44651</v>
      </c>
      <c r="T30" s="160">
        <v>45016</v>
      </c>
      <c r="U30" s="160">
        <v>45382</v>
      </c>
      <c r="V30" s="160">
        <v>45747</v>
      </c>
      <c r="W30" s="160">
        <v>46112</v>
      </c>
      <c r="X30" s="160">
        <v>46477</v>
      </c>
      <c r="Y30" s="160">
        <v>46843</v>
      </c>
    </row>
    <row r="31" spans="1:25" ht="16">
      <c r="A31" s="132"/>
      <c r="B31" s="162"/>
      <c r="C31" s="162"/>
      <c r="D31" s="162"/>
      <c r="E31" s="162"/>
      <c r="F31" s="162"/>
      <c r="G31" s="162"/>
      <c r="H31" s="162"/>
      <c r="I31" s="162"/>
      <c r="J31" s="162"/>
      <c r="K31" s="162"/>
      <c r="L31" s="162"/>
      <c r="M31" s="162"/>
      <c r="N31" s="162"/>
      <c r="O31" s="162"/>
      <c r="P31" s="162"/>
      <c r="Q31" s="162"/>
      <c r="R31" s="162"/>
      <c r="S31" s="162"/>
      <c r="T31" s="162"/>
      <c r="U31" s="162"/>
      <c r="V31" s="162"/>
      <c r="W31" s="162"/>
      <c r="X31" s="163"/>
      <c r="Y31" s="163"/>
    </row>
    <row r="32" spans="1:25" ht="16">
      <c r="A32" s="132" t="s">
        <v>181</v>
      </c>
      <c r="B32" s="163">
        <v>2005</v>
      </c>
      <c r="C32" s="163">
        <v>2006</v>
      </c>
      <c r="D32" s="163">
        <v>2007</v>
      </c>
      <c r="E32" s="163">
        <v>2008</v>
      </c>
      <c r="F32" s="163">
        <v>2009</v>
      </c>
      <c r="G32" s="163">
        <v>2010</v>
      </c>
      <c r="H32" s="163">
        <v>2011</v>
      </c>
      <c r="I32" s="163">
        <v>2012</v>
      </c>
      <c r="J32" s="163">
        <v>2013</v>
      </c>
      <c r="K32" s="163">
        <v>2014</v>
      </c>
      <c r="L32" s="163">
        <v>2015</v>
      </c>
      <c r="M32" s="163">
        <v>2016</v>
      </c>
      <c r="N32" s="163">
        <v>2017</v>
      </c>
      <c r="O32" s="163">
        <v>2018</v>
      </c>
      <c r="P32" s="163">
        <v>2019</v>
      </c>
      <c r="Q32" s="163">
        <v>2020</v>
      </c>
      <c r="R32" s="163">
        <v>2021</v>
      </c>
      <c r="S32" s="163">
        <v>2022</v>
      </c>
      <c r="T32" s="163">
        <v>2023</v>
      </c>
      <c r="U32" s="163">
        <v>2024</v>
      </c>
      <c r="V32" s="163">
        <v>2025</v>
      </c>
      <c r="W32" s="163">
        <v>2026</v>
      </c>
      <c r="X32" s="163">
        <v>2027</v>
      </c>
      <c r="Y32" s="163">
        <v>2028</v>
      </c>
    </row>
    <row r="33" spans="1:25" ht="16">
      <c r="A33" s="132"/>
      <c r="B33" s="164"/>
      <c r="C33" s="164"/>
      <c r="D33" s="164"/>
      <c r="E33" s="164"/>
      <c r="F33" s="164"/>
      <c r="G33" s="164"/>
      <c r="H33" s="164"/>
      <c r="I33" s="164"/>
      <c r="J33" s="164"/>
      <c r="K33" s="164"/>
      <c r="L33" s="164"/>
      <c r="M33" s="164"/>
      <c r="N33" s="164"/>
      <c r="O33" s="164"/>
      <c r="P33" s="164"/>
      <c r="Q33" s="164"/>
      <c r="R33" s="164"/>
      <c r="S33" s="164"/>
      <c r="T33" s="164"/>
      <c r="U33" s="164"/>
      <c r="V33" s="164"/>
      <c r="W33" s="164"/>
      <c r="X33" s="165"/>
      <c r="Y33" s="165"/>
    </row>
    <row r="34" spans="1:25" ht="39.65" customHeight="1">
      <c r="A34" s="132" t="s">
        <v>182</v>
      </c>
      <c r="B34" s="166" t="s">
        <v>183</v>
      </c>
      <c r="C34" s="166" t="s">
        <v>183</v>
      </c>
      <c r="D34" s="166" t="s">
        <v>183</v>
      </c>
      <c r="E34" s="166" t="s">
        <v>183</v>
      </c>
      <c r="F34" s="166" t="s">
        <v>183</v>
      </c>
      <c r="G34" s="166" t="s">
        <v>183</v>
      </c>
      <c r="H34" s="166" t="s">
        <v>183</v>
      </c>
      <c r="I34" s="166" t="s">
        <v>183</v>
      </c>
      <c r="J34" s="166" t="s">
        <v>183</v>
      </c>
      <c r="K34" s="166" t="s">
        <v>183</v>
      </c>
      <c r="L34" s="166" t="s">
        <v>183</v>
      </c>
      <c r="M34" s="166" t="s">
        <v>183</v>
      </c>
      <c r="N34" s="166" t="s">
        <v>183</v>
      </c>
      <c r="O34" s="166" t="s">
        <v>183</v>
      </c>
      <c r="P34" s="166" t="s">
        <v>183</v>
      </c>
      <c r="Q34" s="166" t="s">
        <v>183</v>
      </c>
      <c r="R34" s="166" t="s">
        <v>183</v>
      </c>
      <c r="S34" s="166" t="s">
        <v>184</v>
      </c>
      <c r="T34" s="166" t="s">
        <v>184</v>
      </c>
      <c r="U34" s="166" t="s">
        <v>184</v>
      </c>
      <c r="V34" s="166" t="s">
        <v>184</v>
      </c>
      <c r="W34" s="166" t="s">
        <v>184</v>
      </c>
      <c r="X34" s="166" t="s">
        <v>184</v>
      </c>
      <c r="Y34" s="166" t="s">
        <v>184</v>
      </c>
    </row>
    <row r="35" spans="1:25" ht="16">
      <c r="A35" s="132"/>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row>
    <row r="36" spans="1:25" ht="29">
      <c r="A36" s="132" t="s">
        <v>185</v>
      </c>
      <c r="B36" s="167">
        <v>188.15</v>
      </c>
      <c r="C36" s="167">
        <v>193.10833333333332</v>
      </c>
      <c r="D36" s="167">
        <v>200.31666666666669</v>
      </c>
      <c r="E36" s="167">
        <v>208.5916666666667</v>
      </c>
      <c r="F36" s="167">
        <v>214.78333333333339</v>
      </c>
      <c r="G36" s="167">
        <v>215.76666666666662</v>
      </c>
      <c r="H36" s="167">
        <v>226.47499999999999</v>
      </c>
      <c r="I36" s="167">
        <v>237.3416666666667</v>
      </c>
      <c r="J36" s="167">
        <v>244.67499999999998</v>
      </c>
      <c r="K36" s="167">
        <v>251.73333333333335</v>
      </c>
      <c r="L36" s="167">
        <v>256.66666666666669</v>
      </c>
      <c r="M36" s="167">
        <v>259.43333333333334</v>
      </c>
      <c r="N36" s="167">
        <v>264.99166666666673</v>
      </c>
      <c r="O36" s="167">
        <v>274.90833333333336</v>
      </c>
      <c r="P36" s="167">
        <v>283.30833333333334</v>
      </c>
      <c r="Q36" s="167">
        <v>290.64166666666665</v>
      </c>
      <c r="R36" s="167">
        <v>294.16666666666669</v>
      </c>
      <c r="S36" s="167">
        <v>307.44140292656164</v>
      </c>
      <c r="T36" s="167">
        <v>319.63304420045262</v>
      </c>
      <c r="U36" s="167">
        <v>330.55710727205081</v>
      </c>
      <c r="V36" s="167">
        <v>340.94704003016881</v>
      </c>
      <c r="W36" s="167">
        <v>351.18946228081967</v>
      </c>
      <c r="X36" s="167">
        <v>361.72514614924449</v>
      </c>
      <c r="Y36" s="167">
        <v>372.57690053372238</v>
      </c>
    </row>
    <row r="37" spans="1:25" ht="16">
      <c r="A37" s="132" t="s">
        <v>186</v>
      </c>
      <c r="B37" s="169">
        <v>3.1100150705576146E-2</v>
      </c>
      <c r="C37" s="169">
        <v>2.635308707591455E-2</v>
      </c>
      <c r="D37" s="169">
        <v>3.7327924739999352E-2</v>
      </c>
      <c r="E37" s="169">
        <v>4.1309593144188472E-2</v>
      </c>
      <c r="F37" s="169">
        <v>2.9683192840877393E-2</v>
      </c>
      <c r="G37" s="169">
        <v>4.57825715837612E-3</v>
      </c>
      <c r="H37" s="169">
        <v>4.9629229105515371E-2</v>
      </c>
      <c r="I37" s="169">
        <v>4.7981749273282803E-2</v>
      </c>
      <c r="J37" s="169">
        <v>3.0897791510129391E-2</v>
      </c>
      <c r="K37" s="177">
        <v>2.8847791287762714E-2</v>
      </c>
      <c r="L37" s="177">
        <v>1.9597457627118731E-2</v>
      </c>
      <c r="M37" s="177">
        <v>1.0779220779220777E-2</v>
      </c>
      <c r="N37" s="177">
        <v>2.1424900424001248E-2</v>
      </c>
      <c r="O37" s="177">
        <v>3.7422560457875953E-2</v>
      </c>
      <c r="P37" s="177">
        <v>3.0555639758707454E-2</v>
      </c>
      <c r="Q37" s="177">
        <v>2.5884636879724532E-2</v>
      </c>
      <c r="R37" s="177">
        <v>1.2128336726209277E-2</v>
      </c>
      <c r="S37" s="177">
        <v>4.5126582186611808E-2</v>
      </c>
      <c r="T37" s="177">
        <v>3.9655170571815335E-2</v>
      </c>
      <c r="U37" s="177">
        <v>3.4176888997582422E-2</v>
      </c>
      <c r="V37" s="177">
        <v>3.1431581804008957E-2</v>
      </c>
      <c r="W37" s="177">
        <v>3.0041094504720034E-2</v>
      </c>
      <c r="X37" s="177">
        <v>3.0000000000000693E-2</v>
      </c>
      <c r="Y37" s="177">
        <v>3.0000000000001581E-2</v>
      </c>
    </row>
    <row r="38" spans="1:25" ht="16">
      <c r="A38" s="132"/>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row>
    <row r="39" spans="1:25" ht="42.5">
      <c r="A39" s="132" t="s">
        <v>187</v>
      </c>
      <c r="B39" s="167">
        <v>78.124999999999986</v>
      </c>
      <c r="C39" s="167">
        <v>79.825000000000003</v>
      </c>
      <c r="D39" s="167">
        <v>81.916666666666671</v>
      </c>
      <c r="E39" s="167">
        <v>83.825000000000003</v>
      </c>
      <c r="F39" s="167">
        <v>86.858333333333334</v>
      </c>
      <c r="G39" s="167">
        <v>88.433333333333337</v>
      </c>
      <c r="H39" s="167">
        <v>90.908333333333317</v>
      </c>
      <c r="I39" s="167">
        <v>94.308333333333351</v>
      </c>
      <c r="J39" s="167">
        <v>96.583333333333314</v>
      </c>
      <c r="K39" s="167">
        <v>98.600000000000009</v>
      </c>
      <c r="L39" s="167">
        <v>99.72499999999998</v>
      </c>
      <c r="M39" s="167">
        <v>100.16666666666667</v>
      </c>
      <c r="N39" s="167">
        <v>101.54166666666667</v>
      </c>
      <c r="O39" s="167">
        <v>104.21666666666665</v>
      </c>
      <c r="P39" s="167">
        <v>106.43333333333334</v>
      </c>
      <c r="Q39" s="167">
        <v>108.24166666666663</v>
      </c>
      <c r="R39" s="167">
        <v>109.10833333333335</v>
      </c>
      <c r="S39" s="167">
        <v>112.25173038831885</v>
      </c>
      <c r="T39" s="167">
        <v>115.23671692685961</v>
      </c>
      <c r="U39" s="167">
        <v>117.74993960267705</v>
      </c>
      <c r="V39" s="167">
        <v>120.1881314948356</v>
      </c>
      <c r="W39" s="167">
        <v>122.59437541184592</v>
      </c>
      <c r="X39" s="167">
        <v>125.0462629200829</v>
      </c>
      <c r="Y39" s="167">
        <v>127.54718817848463</v>
      </c>
    </row>
    <row r="40" spans="1:25" ht="16">
      <c r="A40" s="132" t="s">
        <v>188</v>
      </c>
      <c r="B40" s="169">
        <v>1.4939915556998917E-2</v>
      </c>
      <c r="C40" s="169">
        <v>2.1760000000000224E-2</v>
      </c>
      <c r="D40" s="169">
        <v>2.6203152729930013E-2</v>
      </c>
      <c r="E40" s="169">
        <v>2.3296032553407953E-2</v>
      </c>
      <c r="F40" s="169">
        <v>3.6186499652052895E-2</v>
      </c>
      <c r="G40" s="169">
        <v>1.8132975151108122E-2</v>
      </c>
      <c r="H40" s="169">
        <v>2.7987184319637981E-2</v>
      </c>
      <c r="I40" s="169">
        <v>3.7400311669264275E-2</v>
      </c>
      <c r="J40" s="169">
        <v>2.4123000795263305E-2</v>
      </c>
      <c r="K40" s="177">
        <v>2.088006902502193E-2</v>
      </c>
      <c r="L40" s="177">
        <v>1.1409736308316099E-2</v>
      </c>
      <c r="M40" s="177">
        <v>4.4288459931480784E-3</v>
      </c>
      <c r="N40" s="177">
        <v>1.3727121464226277E-2</v>
      </c>
      <c r="O40" s="177">
        <v>2.6343865408288814E-2</v>
      </c>
      <c r="P40" s="177">
        <v>2.1269790500559882E-2</v>
      </c>
      <c r="Q40" s="177">
        <v>1.6990291262135582E-2</v>
      </c>
      <c r="R40" s="177">
        <v>8.0067749634311625E-3</v>
      </c>
      <c r="S40" s="177">
        <v>2.8809871427347478E-2</v>
      </c>
      <c r="T40" s="177">
        <v>2.6591897765982253E-2</v>
      </c>
      <c r="U40" s="177">
        <v>2.1809217954487314E-2</v>
      </c>
      <c r="V40" s="177">
        <v>2.0706523505538366E-2</v>
      </c>
      <c r="W40" s="177">
        <v>2.0020645026116446E-2</v>
      </c>
      <c r="X40" s="177">
        <v>2.0000000000000462E-2</v>
      </c>
      <c r="Y40" s="177">
        <v>2.0000000000000684E-2</v>
      </c>
    </row>
    <row r="41" spans="1:25" ht="16">
      <c r="A41" s="132"/>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row>
    <row r="42" spans="1:25" ht="29">
      <c r="A42" s="132" t="s">
        <v>189</v>
      </c>
      <c r="B42" s="167">
        <v>188.15</v>
      </c>
      <c r="C42" s="167">
        <v>193.10833333333332</v>
      </c>
      <c r="D42" s="167">
        <v>200.31666666666669</v>
      </c>
      <c r="E42" s="167">
        <v>208.5916666666667</v>
      </c>
      <c r="F42" s="167">
        <v>214.78333333333339</v>
      </c>
      <c r="G42" s="167">
        <v>215.76666666666662</v>
      </c>
      <c r="H42" s="167">
        <v>226.47499999999999</v>
      </c>
      <c r="I42" s="167">
        <v>237.3416666666667</v>
      </c>
      <c r="J42" s="167">
        <v>244.67499999999998</v>
      </c>
      <c r="K42" s="167">
        <v>251.73333333333335</v>
      </c>
      <c r="L42" s="167">
        <v>256.66666666666669</v>
      </c>
      <c r="M42" s="167">
        <v>259.43333333333334</v>
      </c>
      <c r="N42" s="167">
        <v>264.99166666666673</v>
      </c>
      <c r="O42" s="167">
        <v>274.90833333333336</v>
      </c>
      <c r="P42" s="167">
        <v>283.30833333333334</v>
      </c>
      <c r="Q42" s="167">
        <v>290.64166666666665</v>
      </c>
      <c r="R42" s="167">
        <v>294.16666666666669</v>
      </c>
      <c r="S42" s="167">
        <v>307.44140292656164</v>
      </c>
      <c r="T42" s="167">
        <v>319.63304420045262</v>
      </c>
      <c r="U42" s="167">
        <v>328.66433458488461</v>
      </c>
      <c r="V42" s="167">
        <v>335.46983035439854</v>
      </c>
      <c r="W42" s="167">
        <v>342.18615274489531</v>
      </c>
      <c r="X42" s="167">
        <v>349.02987579979339</v>
      </c>
      <c r="Y42" s="167">
        <v>356.0104733157894</v>
      </c>
    </row>
    <row r="43" spans="1:25" ht="29">
      <c r="A43" s="132" t="s">
        <v>190</v>
      </c>
      <c r="B43" s="169">
        <v>3.1100150705576146E-2</v>
      </c>
      <c r="C43" s="169">
        <v>2.635308707591455E-2</v>
      </c>
      <c r="D43" s="169">
        <v>3.7327924739999352E-2</v>
      </c>
      <c r="E43" s="169">
        <v>4.1309593144188472E-2</v>
      </c>
      <c r="F43" s="169">
        <v>2.9683192840877393E-2</v>
      </c>
      <c r="G43" s="169">
        <v>4.57825715837612E-3</v>
      </c>
      <c r="H43" s="169">
        <v>4.9629229105515371E-2</v>
      </c>
      <c r="I43" s="169">
        <v>4.7981749273282803E-2</v>
      </c>
      <c r="J43" s="169">
        <v>3.0897791510129391E-2</v>
      </c>
      <c r="K43" s="177">
        <v>2.8847791287762714E-2</v>
      </c>
      <c r="L43" s="177">
        <v>1.9597457627118731E-2</v>
      </c>
      <c r="M43" s="177">
        <v>1.0779220779220777E-2</v>
      </c>
      <c r="N43" s="177">
        <v>2.1424900424001248E-2</v>
      </c>
      <c r="O43" s="177">
        <v>3.7422560457875953E-2</v>
      </c>
      <c r="P43" s="177">
        <v>3.0555639758707454E-2</v>
      </c>
      <c r="Q43" s="177">
        <v>2.5884636879724532E-2</v>
      </c>
      <c r="R43" s="177">
        <v>1.2128336726209277E-2</v>
      </c>
      <c r="S43" s="177">
        <v>4.5126582186611808E-2</v>
      </c>
      <c r="T43" s="177">
        <v>3.9655170571815335E-2</v>
      </c>
      <c r="U43" s="177">
        <v>2.8255183712383003E-2</v>
      </c>
      <c r="V43" s="177">
        <v>2.0706523505537922E-2</v>
      </c>
      <c r="W43" s="177">
        <v>2.0020645026116002E-2</v>
      </c>
      <c r="X43" s="177">
        <v>2.0000000000000462E-2</v>
      </c>
      <c r="Y43" s="177">
        <v>2.0000000000000462E-2</v>
      </c>
    </row>
    <row r="44" spans="1:25" ht="16">
      <c r="A44" s="132"/>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row>
    <row r="45" spans="1:25" ht="29">
      <c r="A45" s="132" t="s">
        <v>191</v>
      </c>
      <c r="B45" s="168">
        <v>0.64009296902784063</v>
      </c>
      <c r="C45" s="168">
        <v>0.65696139477731197</v>
      </c>
      <c r="D45" s="168">
        <v>0.68148440027864443</v>
      </c>
      <c r="E45" s="168">
        <v>0.70963624358826649</v>
      </c>
      <c r="F45" s="168">
        <v>0.73070051305357286</v>
      </c>
      <c r="G45" s="168">
        <v>0.73404584790808958</v>
      </c>
      <c r="H45" s="168">
        <v>0.77047597746787244</v>
      </c>
      <c r="I45" s="168">
        <v>0.80744476263982334</v>
      </c>
      <c r="J45" s="168">
        <v>0.83239302257181447</v>
      </c>
      <c r="K45" s="168">
        <v>0.85575070821529742</v>
      </c>
      <c r="L45" s="168">
        <v>0.87252124645892348</v>
      </c>
      <c r="M45" s="168">
        <v>0.88192634560906513</v>
      </c>
      <c r="N45" s="168">
        <v>0.9008215297450427</v>
      </c>
      <c r="O45" s="168">
        <v>0.93453257790368272</v>
      </c>
      <c r="P45" s="168">
        <v>0.96308781869688376</v>
      </c>
      <c r="Q45" s="168">
        <v>0.98801699716713864</v>
      </c>
      <c r="R45" s="168">
        <v>1</v>
      </c>
      <c r="S45" s="168">
        <v>1.0451265821866118</v>
      </c>
      <c r="T45" s="168">
        <v>1.0865712550723601</v>
      </c>
      <c r="U45" s="168">
        <v>1.1172725255010241</v>
      </c>
      <c r="V45" s="168">
        <v>1.1404073553124028</v>
      </c>
      <c r="W45" s="168">
        <v>1.1632390461582842</v>
      </c>
      <c r="X45" s="168">
        <v>1.1865038270814505</v>
      </c>
      <c r="Y45" s="168">
        <v>1.21023390362308</v>
      </c>
    </row>
    <row r="46" spans="1:25" ht="16">
      <c r="A46" s="132"/>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row>
    <row r="47" spans="1:25" ht="16">
      <c r="A47" s="132" t="s">
        <v>192</v>
      </c>
      <c r="B47" s="172"/>
      <c r="C47" s="172"/>
      <c r="D47" s="172"/>
      <c r="E47" s="172"/>
      <c r="F47" s="172"/>
      <c r="G47" s="172"/>
      <c r="H47" s="172"/>
      <c r="I47" s="172"/>
      <c r="J47" s="172"/>
      <c r="K47" s="172"/>
      <c r="L47" s="172"/>
      <c r="M47" s="172"/>
      <c r="N47" s="172"/>
      <c r="O47" s="172"/>
      <c r="P47" s="172"/>
      <c r="Q47" s="172"/>
      <c r="R47" s="172"/>
      <c r="S47" s="173"/>
      <c r="T47" s="173"/>
      <c r="U47" s="174">
        <v>0.02</v>
      </c>
      <c r="V47" s="174">
        <v>0.02</v>
      </c>
      <c r="W47" s="174">
        <v>0.02</v>
      </c>
      <c r="X47" s="174">
        <v>0.02</v>
      </c>
      <c r="Y47" s="174">
        <v>0.02</v>
      </c>
    </row>
    <row r="48" spans="1:25">
      <c r="A48" s="319"/>
      <c r="B48" s="319"/>
      <c r="C48" s="319"/>
      <c r="D48" s="319"/>
      <c r="E48" s="319"/>
      <c r="F48" s="319"/>
      <c r="G48" s="319"/>
      <c r="H48" s="319"/>
      <c r="I48" s="319"/>
      <c r="J48" s="319"/>
      <c r="K48" s="319"/>
      <c r="L48" s="319"/>
      <c r="M48" s="319"/>
      <c r="N48" s="319"/>
      <c r="O48" s="319"/>
    </row>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sheetData>
  <phoneticPr fontId="35" type="noConversion"/>
  <conditionalFormatting sqref="B36:J37 B38:Y38 B39:J40 B41:Y41 B42:J43">
    <cfRule type="expression" dxfId="8" priority="22">
      <formula>#REF! = "FORECAST"</formula>
    </cfRule>
  </conditionalFormatting>
  <conditionalFormatting sqref="B45:J45">
    <cfRule type="expression" dxfId="7" priority="21">
      <formula>#REF! = "FORECAST"</formula>
    </cfRule>
  </conditionalFormatting>
  <conditionalFormatting sqref="B34:Y38">
    <cfRule type="cellIs" dxfId="6" priority="15" operator="equal">
      <formula>"FORECAST"</formula>
    </cfRule>
  </conditionalFormatting>
  <conditionalFormatting sqref="K36:Y37">
    <cfRule type="expression" dxfId="5" priority="16">
      <formula>K$36 = "FORECAST"</formula>
    </cfRule>
  </conditionalFormatting>
  <conditionalFormatting sqref="K39:Y40">
    <cfRule type="expression" dxfId="4" priority="9">
      <formula>K$36 = "FORECAST"</formula>
    </cfRule>
  </conditionalFormatting>
  <conditionalFormatting sqref="K40:Y40">
    <cfRule type="cellIs" dxfId="3" priority="10" operator="equal">
      <formula>"FORECAST"</formula>
    </cfRule>
  </conditionalFormatting>
  <conditionalFormatting sqref="K42:Y43">
    <cfRule type="expression" dxfId="2" priority="3">
      <formula>K$36 = "FORECAST"</formula>
    </cfRule>
  </conditionalFormatting>
  <conditionalFormatting sqref="K43:Y43">
    <cfRule type="cellIs" dxfId="1" priority="4" operator="equal">
      <formula>"FORECAST"</formula>
    </cfRule>
  </conditionalFormatting>
  <conditionalFormatting sqref="K45:Y45">
    <cfRule type="expression" dxfId="0" priority="1">
      <formula>K$36 = "FORECAST"</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4BF29-5FE8-41D0-8DD6-7A2DA97290CC}">
  <dimension ref="A1:A4"/>
  <sheetViews>
    <sheetView zoomScale="85" zoomScaleNormal="85" workbookViewId="0"/>
  </sheetViews>
  <sheetFormatPr defaultRowHeight="14.5"/>
  <sheetData>
    <row r="1" spans="1:1" s="82" customFormat="1" ht="19.5">
      <c r="A1" s="82" t="s">
        <v>193</v>
      </c>
    </row>
    <row r="2" spans="1:1" s="82" customFormat="1" ht="19.5">
      <c r="A2" s="82" t="s">
        <v>0</v>
      </c>
    </row>
    <row r="3" spans="1:1" s="82" customFormat="1" ht="19.5"/>
    <row r="4" spans="1:1" s="82" customFormat="1" ht="19.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DF382-D67F-40BA-BA96-357BFBB2A473}">
  <dimension ref="A1:BL324"/>
  <sheetViews>
    <sheetView zoomScale="70" zoomScaleNormal="70" workbookViewId="0">
      <selection activeCell="E34" sqref="E34"/>
    </sheetView>
  </sheetViews>
  <sheetFormatPr defaultColWidth="9.1796875" defaultRowHeight="16"/>
  <cols>
    <col min="1" max="1" width="11.1796875" style="1" customWidth="1"/>
    <col min="2" max="2" width="37" style="1" customWidth="1"/>
    <col min="3" max="3" width="18.81640625" style="1" customWidth="1"/>
    <col min="4" max="4" width="7" style="1" bestFit="1" customWidth="1"/>
    <col min="5" max="28" width="8.81640625" style="1" customWidth="1"/>
    <col min="29" max="29" width="9.1796875" style="1" bestFit="1" customWidth="1"/>
    <col min="30" max="32" width="9.81640625" style="1" bestFit="1" customWidth="1"/>
    <col min="33" max="33" width="9.81640625" style="9" customWidth="1"/>
    <col min="34" max="37" width="9.1796875" style="1"/>
    <col min="38" max="38" width="9.1796875" style="9"/>
    <col min="39" max="42" width="9.1796875" style="1"/>
    <col min="43" max="43" width="9.1796875" style="9"/>
    <col min="44" max="47" width="9.1796875" style="1"/>
    <col min="48" max="48" width="9.1796875" style="9"/>
    <col min="49" max="54" width="9.1796875" style="1"/>
    <col min="55" max="55" width="9.1796875" style="9"/>
    <col min="56" max="57" width="9.1796875" style="1"/>
    <col min="58" max="58" width="9.1796875" style="9"/>
    <col min="59" max="62" width="9.1796875" style="1"/>
    <col min="63" max="63" width="9.1796875" style="9"/>
    <col min="64" max="16384" width="9.1796875" style="1"/>
  </cols>
  <sheetData>
    <row r="1" spans="1:64" s="82" customFormat="1" ht="19.5">
      <c r="A1" s="82" t="s">
        <v>194</v>
      </c>
    </row>
    <row r="2" spans="1:64" s="82" customFormat="1" ht="19.5">
      <c r="A2" s="82" t="s">
        <v>0</v>
      </c>
    </row>
    <row r="3" spans="1:64" s="82" customFormat="1" ht="19.5"/>
    <row r="4" spans="1:64" s="82" customFormat="1" ht="19.5"/>
    <row r="6" spans="1:64">
      <c r="B6" s="2" t="s">
        <v>195</v>
      </c>
      <c r="C6" s="2" t="s">
        <v>194</v>
      </c>
      <c r="D6" s="2"/>
    </row>
    <row r="9" spans="1:64">
      <c r="E9" s="3" t="s">
        <v>196</v>
      </c>
      <c r="F9" s="4"/>
      <c r="G9" s="4"/>
      <c r="H9" s="4"/>
      <c r="I9" s="4"/>
      <c r="J9" s="3" t="s">
        <v>197</v>
      </c>
      <c r="K9" s="4"/>
      <c r="L9" s="4"/>
      <c r="M9" s="4"/>
      <c r="N9" s="4"/>
      <c r="O9" s="3" t="s">
        <v>198</v>
      </c>
      <c r="P9" s="4"/>
      <c r="Q9" s="4"/>
      <c r="R9" s="4"/>
      <c r="S9" s="4"/>
      <c r="T9" s="3" t="s">
        <v>199</v>
      </c>
      <c r="U9" s="4"/>
      <c r="V9" s="4"/>
      <c r="W9" s="4"/>
      <c r="X9" s="4"/>
      <c r="Y9" s="3" t="s">
        <v>200</v>
      </c>
      <c r="Z9" s="4"/>
      <c r="AA9" s="4"/>
      <c r="AB9" s="4"/>
      <c r="AC9" s="5"/>
      <c r="AD9" s="3" t="s">
        <v>201</v>
      </c>
      <c r="AE9" s="4"/>
      <c r="AF9" s="4"/>
      <c r="AG9" s="4"/>
      <c r="AH9" s="5"/>
      <c r="AI9" s="3" t="s">
        <v>202</v>
      </c>
      <c r="AJ9" s="4"/>
      <c r="AK9" s="4"/>
      <c r="AL9" s="4"/>
      <c r="AM9" s="5"/>
      <c r="AN9" s="3" t="s">
        <v>203</v>
      </c>
      <c r="AO9" s="4"/>
      <c r="AP9" s="4"/>
      <c r="AQ9" s="4"/>
      <c r="AR9" s="5"/>
      <c r="AS9" s="3" t="s">
        <v>204</v>
      </c>
      <c r="AT9" s="4"/>
      <c r="AU9" s="4"/>
      <c r="AV9" s="4"/>
      <c r="AW9" s="5"/>
      <c r="AX9" s="3" t="s">
        <v>205</v>
      </c>
      <c r="AY9" s="4"/>
      <c r="AZ9" s="4"/>
      <c r="BA9" s="4"/>
      <c r="BB9" s="5"/>
      <c r="BC9" s="3" t="s">
        <v>206</v>
      </c>
      <c r="BD9" s="4"/>
      <c r="BE9" s="4"/>
      <c r="BF9" s="4"/>
      <c r="BG9" s="5"/>
      <c r="BH9" s="3" t="s">
        <v>207</v>
      </c>
      <c r="BI9" s="4"/>
      <c r="BJ9" s="4"/>
      <c r="BK9" s="4"/>
      <c r="BL9" s="5"/>
    </row>
    <row r="10" spans="1:64">
      <c r="D10" s="1">
        <v>0</v>
      </c>
      <c r="E10" s="148">
        <v>1</v>
      </c>
      <c r="F10" s="147">
        <v>2</v>
      </c>
      <c r="G10" s="148">
        <v>3</v>
      </c>
      <c r="H10" s="147">
        <v>4</v>
      </c>
      <c r="I10" s="148">
        <v>5</v>
      </c>
      <c r="J10" s="147">
        <v>6</v>
      </c>
      <c r="K10" s="148">
        <v>7</v>
      </c>
      <c r="L10" s="147">
        <v>8</v>
      </c>
      <c r="M10" s="148">
        <v>9</v>
      </c>
      <c r="N10" s="147">
        <v>10</v>
      </c>
      <c r="O10" s="148">
        <v>11</v>
      </c>
      <c r="P10" s="147">
        <v>12</v>
      </c>
      <c r="Q10" s="148">
        <v>13</v>
      </c>
      <c r="R10" s="147">
        <v>14</v>
      </c>
      <c r="S10" s="148">
        <v>15</v>
      </c>
      <c r="T10" s="147">
        <v>16</v>
      </c>
      <c r="U10" s="148">
        <v>17</v>
      </c>
      <c r="V10" s="147">
        <v>18</v>
      </c>
      <c r="W10" s="148">
        <v>19</v>
      </c>
      <c r="X10" s="147">
        <v>20</v>
      </c>
      <c r="Y10" s="148">
        <v>21</v>
      </c>
      <c r="Z10" s="147">
        <v>22</v>
      </c>
      <c r="AA10" s="148">
        <v>23</v>
      </c>
      <c r="AB10" s="147">
        <v>24</v>
      </c>
      <c r="AC10" s="148">
        <v>25</v>
      </c>
      <c r="AD10" s="147">
        <v>26</v>
      </c>
      <c r="AE10" s="148">
        <v>27</v>
      </c>
      <c r="AF10" s="147">
        <v>28</v>
      </c>
      <c r="AG10" s="178">
        <v>29</v>
      </c>
      <c r="AH10" s="148">
        <v>30</v>
      </c>
      <c r="AI10" s="147">
        <v>31</v>
      </c>
      <c r="AJ10" s="148">
        <v>32</v>
      </c>
      <c r="AK10" s="147">
        <v>33</v>
      </c>
      <c r="AL10" s="178">
        <v>34</v>
      </c>
      <c r="AM10" s="148">
        <v>35</v>
      </c>
      <c r="AN10" s="147">
        <v>36</v>
      </c>
      <c r="AO10" s="148">
        <v>37</v>
      </c>
      <c r="AP10" s="147">
        <v>38</v>
      </c>
      <c r="AQ10" s="178">
        <v>39</v>
      </c>
      <c r="AR10" s="148">
        <v>40</v>
      </c>
      <c r="AS10" s="148">
        <v>41</v>
      </c>
      <c r="AT10" s="148">
        <v>42</v>
      </c>
      <c r="AU10" s="148">
        <v>43</v>
      </c>
      <c r="AV10" s="148">
        <v>44</v>
      </c>
      <c r="AW10" s="148">
        <v>45</v>
      </c>
      <c r="AX10" s="148">
        <v>46</v>
      </c>
      <c r="AY10" s="148">
        <v>47</v>
      </c>
      <c r="AZ10" s="148">
        <v>48</v>
      </c>
      <c r="BA10" s="148">
        <v>49</v>
      </c>
      <c r="BB10" s="148">
        <v>50</v>
      </c>
      <c r="BC10" s="148">
        <v>51</v>
      </c>
      <c r="BD10" s="148">
        <v>52</v>
      </c>
      <c r="BE10" s="148">
        <v>53</v>
      </c>
      <c r="BF10" s="148">
        <v>54</v>
      </c>
      <c r="BG10" s="148">
        <v>55</v>
      </c>
      <c r="BH10" s="147">
        <v>56</v>
      </c>
      <c r="BI10" s="148">
        <v>57</v>
      </c>
      <c r="BJ10" s="147">
        <v>58</v>
      </c>
      <c r="BK10" s="178">
        <v>59</v>
      </c>
      <c r="BL10" s="148">
        <v>60</v>
      </c>
    </row>
    <row r="11" spans="1:64">
      <c r="C11" s="1" t="s">
        <v>208</v>
      </c>
      <c r="D11" s="1" t="s">
        <v>209</v>
      </c>
      <c r="E11" s="1">
        <v>2024</v>
      </c>
      <c r="F11" s="1">
        <v>2025</v>
      </c>
      <c r="G11" s="1">
        <v>2026</v>
      </c>
      <c r="H11" s="1">
        <v>2027</v>
      </c>
      <c r="I11" s="1">
        <v>2028</v>
      </c>
      <c r="J11" s="1">
        <v>2029</v>
      </c>
      <c r="K11" s="1">
        <v>2030</v>
      </c>
      <c r="L11" s="1">
        <v>2031</v>
      </c>
      <c r="M11" s="1">
        <v>2032</v>
      </c>
      <c r="N11" s="1">
        <v>2033</v>
      </c>
      <c r="O11" s="1">
        <v>2034</v>
      </c>
      <c r="P11" s="1">
        <v>2035</v>
      </c>
      <c r="Q11" s="1">
        <v>2036</v>
      </c>
      <c r="R11" s="1">
        <v>2037</v>
      </c>
      <c r="S11" s="1">
        <v>2038</v>
      </c>
      <c r="T11" s="1">
        <v>2039</v>
      </c>
      <c r="U11" s="1">
        <v>2040</v>
      </c>
      <c r="V11" s="1">
        <v>2041</v>
      </c>
      <c r="W11" s="1">
        <v>2042</v>
      </c>
      <c r="X11" s="1">
        <v>2043</v>
      </c>
      <c r="Y11" s="1">
        <v>2044</v>
      </c>
      <c r="Z11" s="1">
        <v>2045</v>
      </c>
      <c r="AA11" s="1">
        <v>2046</v>
      </c>
      <c r="AB11" s="1">
        <v>2047</v>
      </c>
      <c r="AC11" s="1">
        <v>2048</v>
      </c>
      <c r="AD11" s="1">
        <v>2049</v>
      </c>
      <c r="AE11" s="1">
        <v>2050</v>
      </c>
      <c r="AF11" s="1">
        <v>2051</v>
      </c>
      <c r="AG11" s="1">
        <v>2052</v>
      </c>
      <c r="AH11" s="1">
        <v>2053</v>
      </c>
      <c r="AI11" s="1">
        <v>2054</v>
      </c>
      <c r="AJ11" s="1">
        <v>2055</v>
      </c>
      <c r="AK11" s="1">
        <v>2056</v>
      </c>
      <c r="AL11" s="1">
        <v>2057</v>
      </c>
      <c r="AM11" s="1">
        <v>2058</v>
      </c>
      <c r="AN11" s="1">
        <v>2059</v>
      </c>
      <c r="AO11" s="1">
        <v>2060</v>
      </c>
      <c r="AP11" s="1">
        <v>2061</v>
      </c>
      <c r="AQ11" s="1">
        <v>2062</v>
      </c>
      <c r="AR11" s="1">
        <v>2063</v>
      </c>
      <c r="AS11" s="1">
        <v>2064</v>
      </c>
      <c r="AT11" s="1">
        <v>2065</v>
      </c>
      <c r="AU11" s="1">
        <v>2066</v>
      </c>
      <c r="AV11" s="1">
        <v>2067</v>
      </c>
      <c r="AW11" s="1">
        <v>2068</v>
      </c>
      <c r="AX11" s="1">
        <v>2069</v>
      </c>
      <c r="AY11" s="1">
        <v>2070</v>
      </c>
      <c r="AZ11" s="1">
        <v>2071</v>
      </c>
      <c r="BA11" s="1">
        <v>2072</v>
      </c>
      <c r="BB11" s="1">
        <v>2073</v>
      </c>
      <c r="BC11" s="1">
        <v>2074</v>
      </c>
      <c r="BD11" s="1">
        <v>2075</v>
      </c>
      <c r="BE11" s="1">
        <v>2076</v>
      </c>
      <c r="BF11" s="1">
        <v>2077</v>
      </c>
      <c r="BG11" s="1">
        <v>2078</v>
      </c>
      <c r="BH11" s="1">
        <v>2079</v>
      </c>
      <c r="BI11" s="1">
        <v>2080</v>
      </c>
      <c r="BJ11" s="1">
        <v>2081</v>
      </c>
      <c r="BK11" s="1">
        <v>2082</v>
      </c>
      <c r="BL11" s="1">
        <v>2083</v>
      </c>
    </row>
    <row r="12" spans="1:64">
      <c r="A12" s="353" t="s">
        <v>210</v>
      </c>
      <c r="B12" s="36" t="s">
        <v>211</v>
      </c>
      <c r="C12" s="153" t="s">
        <v>212</v>
      </c>
      <c r="D12" s="36" t="s">
        <v>213</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row>
    <row r="13" spans="1:64">
      <c r="A13" s="354"/>
      <c r="B13" s="36" t="s">
        <v>214</v>
      </c>
      <c r="C13" s="153" t="s">
        <v>212</v>
      </c>
      <c r="D13" s="36" t="s">
        <v>213</v>
      </c>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row>
    <row r="14" spans="1:64">
      <c r="A14" s="354"/>
      <c r="B14" s="36" t="s">
        <v>215</v>
      </c>
      <c r="C14" s="153" t="s">
        <v>212</v>
      </c>
      <c r="D14" s="36" t="s">
        <v>213</v>
      </c>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row>
    <row r="15" spans="1:64">
      <c r="A15" s="354"/>
      <c r="B15" s="36" t="s">
        <v>215</v>
      </c>
      <c r="C15" s="153" t="s">
        <v>212</v>
      </c>
      <c r="D15" s="36" t="s">
        <v>213</v>
      </c>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row>
    <row r="16" spans="1:64">
      <c r="A16" s="354"/>
      <c r="B16" s="36" t="s">
        <v>215</v>
      </c>
      <c r="C16" s="153" t="s">
        <v>212</v>
      </c>
      <c r="D16" s="36" t="s">
        <v>213</v>
      </c>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row>
    <row r="17" spans="1:64" ht="16.5" thickBot="1">
      <c r="A17" s="355"/>
      <c r="B17" s="58" t="s">
        <v>216</v>
      </c>
      <c r="C17" s="158" t="s">
        <v>212</v>
      </c>
      <c r="D17" s="59" t="s">
        <v>213</v>
      </c>
      <c r="E17" s="35">
        <f t="shared" ref="E17:AC17" si="0">SUM(E12:E16)</f>
        <v>0</v>
      </c>
      <c r="F17" s="35">
        <f t="shared" si="0"/>
        <v>0</v>
      </c>
      <c r="G17" s="35">
        <f t="shared" si="0"/>
        <v>0</v>
      </c>
      <c r="H17" s="35">
        <f t="shared" si="0"/>
        <v>0</v>
      </c>
      <c r="I17" s="35">
        <f t="shared" si="0"/>
        <v>0</v>
      </c>
      <c r="J17" s="35">
        <f t="shared" si="0"/>
        <v>0</v>
      </c>
      <c r="K17" s="35">
        <f t="shared" si="0"/>
        <v>0</v>
      </c>
      <c r="L17" s="35">
        <f t="shared" si="0"/>
        <v>0</v>
      </c>
      <c r="M17" s="35">
        <f t="shared" si="0"/>
        <v>0</v>
      </c>
      <c r="N17" s="35">
        <f t="shared" si="0"/>
        <v>0</v>
      </c>
      <c r="O17" s="35">
        <f t="shared" si="0"/>
        <v>0</v>
      </c>
      <c r="P17" s="35">
        <f t="shared" si="0"/>
        <v>0</v>
      </c>
      <c r="Q17" s="35">
        <f t="shared" si="0"/>
        <v>0</v>
      </c>
      <c r="R17" s="35">
        <f t="shared" si="0"/>
        <v>0</v>
      </c>
      <c r="S17" s="35">
        <f t="shared" si="0"/>
        <v>0</v>
      </c>
      <c r="T17" s="35">
        <f t="shared" si="0"/>
        <v>0</v>
      </c>
      <c r="U17" s="35">
        <f t="shared" si="0"/>
        <v>0</v>
      </c>
      <c r="V17" s="35">
        <f t="shared" si="0"/>
        <v>0</v>
      </c>
      <c r="W17" s="35">
        <f t="shared" si="0"/>
        <v>0</v>
      </c>
      <c r="X17" s="35">
        <f t="shared" si="0"/>
        <v>0</v>
      </c>
      <c r="Y17" s="35">
        <f t="shared" si="0"/>
        <v>0</v>
      </c>
      <c r="Z17" s="35">
        <f t="shared" si="0"/>
        <v>0</v>
      </c>
      <c r="AA17" s="35">
        <f t="shared" si="0"/>
        <v>0</v>
      </c>
      <c r="AB17" s="35">
        <f t="shared" si="0"/>
        <v>0</v>
      </c>
      <c r="AC17" s="35">
        <f t="shared" si="0"/>
        <v>0</v>
      </c>
      <c r="AD17" s="35">
        <f t="shared" ref="AD17:BB17" si="1">SUM(AD12:AD16)</f>
        <v>0</v>
      </c>
      <c r="AE17" s="35">
        <f t="shared" si="1"/>
        <v>0</v>
      </c>
      <c r="AF17" s="35">
        <f t="shared" si="1"/>
        <v>0</v>
      </c>
      <c r="AG17" s="35">
        <f>SUM(AG12:AG16)</f>
        <v>0</v>
      </c>
      <c r="AH17" s="35">
        <f>AG17</f>
        <v>0</v>
      </c>
      <c r="AI17" s="35">
        <f t="shared" si="1"/>
        <v>0</v>
      </c>
      <c r="AJ17" s="35">
        <f t="shared" si="1"/>
        <v>0</v>
      </c>
      <c r="AK17" s="35">
        <f t="shared" si="1"/>
        <v>0</v>
      </c>
      <c r="AL17" s="35">
        <f t="shared" si="1"/>
        <v>0</v>
      </c>
      <c r="AM17" s="35">
        <f t="shared" si="1"/>
        <v>0</v>
      </c>
      <c r="AN17" s="35">
        <f t="shared" si="1"/>
        <v>0</v>
      </c>
      <c r="AO17" s="35">
        <f t="shared" si="1"/>
        <v>0</v>
      </c>
      <c r="AP17" s="35">
        <f t="shared" si="1"/>
        <v>0</v>
      </c>
      <c r="AQ17" s="35">
        <f t="shared" si="1"/>
        <v>0</v>
      </c>
      <c r="AR17" s="35">
        <f t="shared" si="1"/>
        <v>0</v>
      </c>
      <c r="AS17" s="35">
        <f t="shared" si="1"/>
        <v>0</v>
      </c>
      <c r="AT17" s="35">
        <f t="shared" si="1"/>
        <v>0</v>
      </c>
      <c r="AU17" s="35">
        <f t="shared" si="1"/>
        <v>0</v>
      </c>
      <c r="AV17" s="35">
        <f t="shared" si="1"/>
        <v>0</v>
      </c>
      <c r="AW17" s="35">
        <f t="shared" si="1"/>
        <v>0</v>
      </c>
      <c r="AX17" s="35">
        <f t="shared" si="1"/>
        <v>0</v>
      </c>
      <c r="AY17" s="35">
        <f t="shared" si="1"/>
        <v>0</v>
      </c>
      <c r="AZ17" s="35">
        <f t="shared" si="1"/>
        <v>0</v>
      </c>
      <c r="BA17" s="35">
        <f t="shared" si="1"/>
        <v>0</v>
      </c>
      <c r="BB17" s="35">
        <f t="shared" si="1"/>
        <v>0</v>
      </c>
      <c r="BC17" s="35">
        <f t="shared" ref="BC17:BL17" si="2">SUM(BC12:BC16)</f>
        <v>0</v>
      </c>
      <c r="BD17" s="35">
        <f t="shared" si="2"/>
        <v>0</v>
      </c>
      <c r="BE17" s="35">
        <f t="shared" si="2"/>
        <v>0</v>
      </c>
      <c r="BF17" s="35">
        <f t="shared" si="2"/>
        <v>0</v>
      </c>
      <c r="BG17" s="35">
        <f t="shared" si="2"/>
        <v>0</v>
      </c>
      <c r="BH17" s="35">
        <f t="shared" si="2"/>
        <v>0</v>
      </c>
      <c r="BI17" s="35">
        <f t="shared" si="2"/>
        <v>0</v>
      </c>
      <c r="BJ17" s="35">
        <f t="shared" si="2"/>
        <v>0</v>
      </c>
      <c r="BK17" s="35">
        <f t="shared" si="2"/>
        <v>0</v>
      </c>
      <c r="BL17" s="35">
        <f t="shared" si="2"/>
        <v>0</v>
      </c>
    </row>
    <row r="18" spans="1:64" ht="12.75" customHeight="1">
      <c r="A18" s="356" t="s">
        <v>217</v>
      </c>
      <c r="B18" s="1" t="s">
        <v>111</v>
      </c>
      <c r="D18" s="1" t="s">
        <v>213</v>
      </c>
      <c r="E18" s="18">
        <f>'Fixed Data'!$K$8*E34/1000000</f>
        <v>0</v>
      </c>
      <c r="F18" s="18">
        <f>'Fixed Data'!$K$8*F34/1000000</f>
        <v>0</v>
      </c>
      <c r="G18" s="18">
        <f>'Fixed Data'!$K$8*G34/1000000</f>
        <v>0</v>
      </c>
      <c r="H18" s="18">
        <f>'Fixed Data'!$K$8*H34/1000000</f>
        <v>0</v>
      </c>
      <c r="I18" s="18">
        <f>'Fixed Data'!$K$8*I34/1000000</f>
        <v>0</v>
      </c>
      <c r="J18" s="18">
        <f>'Fixed Data'!$K$8*J34/1000000</f>
        <v>0</v>
      </c>
      <c r="K18" s="18">
        <f>'Fixed Data'!$K$8*K34/1000000</f>
        <v>0</v>
      </c>
      <c r="L18" s="18">
        <f>'Fixed Data'!$K$8*L34/1000000</f>
        <v>0</v>
      </c>
      <c r="M18" s="18">
        <f>'Fixed Data'!$K$8*M34/1000000</f>
        <v>0</v>
      </c>
      <c r="N18" s="18">
        <f>'Fixed Data'!$K$8*N34/1000000</f>
        <v>0</v>
      </c>
      <c r="O18" s="18">
        <f>'Fixed Data'!$K$8*O34/1000000</f>
        <v>0</v>
      </c>
      <c r="P18" s="18">
        <f>'Fixed Data'!$K$8*P34/1000000</f>
        <v>0</v>
      </c>
      <c r="Q18" s="18">
        <f>'Fixed Data'!$K$8*Q34/1000000</f>
        <v>0</v>
      </c>
      <c r="R18" s="18">
        <f>'Fixed Data'!$K$8*R34/1000000</f>
        <v>0</v>
      </c>
      <c r="S18" s="18">
        <f>'Fixed Data'!$K$8*S34/1000000</f>
        <v>0</v>
      </c>
      <c r="T18" s="18">
        <f>'Fixed Data'!$K$8*T34/1000000</f>
        <v>0</v>
      </c>
      <c r="U18" s="18">
        <f>'Fixed Data'!$K$8*U34/1000000</f>
        <v>0</v>
      </c>
      <c r="V18" s="18">
        <f>'Fixed Data'!$K$8*V34/1000000</f>
        <v>0</v>
      </c>
      <c r="W18" s="18">
        <f>'Fixed Data'!$K$8*W34/1000000</f>
        <v>0</v>
      </c>
      <c r="X18" s="18">
        <f>'Fixed Data'!$K$8*X34/1000000</f>
        <v>0</v>
      </c>
      <c r="Y18" s="18">
        <f>'Fixed Data'!$K$8*Y34/1000000</f>
        <v>0</v>
      </c>
      <c r="Z18" s="18">
        <f>'Fixed Data'!$K$8*Z34/1000000</f>
        <v>0</v>
      </c>
      <c r="AA18" s="18">
        <f>'Fixed Data'!$K$8*AA34/1000000</f>
        <v>0</v>
      </c>
      <c r="AB18" s="18">
        <f>'Fixed Data'!$K$8*AB34/1000000</f>
        <v>0</v>
      </c>
      <c r="AC18" s="18">
        <f>'Fixed Data'!$K$8*AC34/1000000</f>
        <v>0</v>
      </c>
      <c r="AD18" s="18">
        <f>'Fixed Data'!$K$8*AD34/1000000</f>
        <v>0</v>
      </c>
      <c r="AE18" s="18">
        <f>'Fixed Data'!$K$8*AE34/1000000</f>
        <v>0</v>
      </c>
      <c r="AF18" s="18">
        <f>'Fixed Data'!$K$8*AF34/1000000</f>
        <v>0</v>
      </c>
      <c r="AG18" s="18">
        <f>'Fixed Data'!$K$8*AG34/1000000</f>
        <v>0</v>
      </c>
      <c r="AH18" s="18">
        <f>'Fixed Data'!$K$8*AH34/1000000</f>
        <v>0</v>
      </c>
      <c r="AI18" s="18">
        <f>'Fixed Data'!$K$8*AI34/1000000</f>
        <v>0</v>
      </c>
      <c r="AJ18" s="18">
        <f>'Fixed Data'!$K$8*AJ34/1000000</f>
        <v>0</v>
      </c>
      <c r="AK18" s="18">
        <f>'Fixed Data'!$K$8*AK34/1000000</f>
        <v>0</v>
      </c>
      <c r="AL18" s="18">
        <f>'Fixed Data'!$K$8*AL34/1000000</f>
        <v>0</v>
      </c>
      <c r="AM18" s="18">
        <f>'Fixed Data'!$K$8*AM34/1000000</f>
        <v>0</v>
      </c>
      <c r="AN18" s="18">
        <f>'Fixed Data'!$K$8*AN34/1000000</f>
        <v>0</v>
      </c>
      <c r="AO18" s="18">
        <f>'Fixed Data'!$K$8*AO34/1000000</f>
        <v>0</v>
      </c>
      <c r="AP18" s="18">
        <f>'Fixed Data'!$K$8*AP34/1000000</f>
        <v>0</v>
      </c>
      <c r="AQ18" s="18">
        <f>'Fixed Data'!$K$8*AQ34/1000000</f>
        <v>0</v>
      </c>
      <c r="AR18" s="18">
        <f>'Fixed Data'!$K$8*AR34/1000000</f>
        <v>0</v>
      </c>
      <c r="AS18" s="18">
        <f>'Fixed Data'!$K$8*AS34/1000000</f>
        <v>0</v>
      </c>
      <c r="AT18" s="18">
        <f>'Fixed Data'!$K$8*AT34/1000000</f>
        <v>0</v>
      </c>
      <c r="AU18" s="18">
        <f>'Fixed Data'!$K$8*AU34/1000000</f>
        <v>0</v>
      </c>
      <c r="AV18" s="18">
        <f>'Fixed Data'!$K$8*AV34/1000000</f>
        <v>0</v>
      </c>
      <c r="AW18" s="18">
        <f>'Fixed Data'!$K$8*AW34/1000000</f>
        <v>0</v>
      </c>
      <c r="AX18" s="18">
        <f>'Fixed Data'!$K$8*AX34/1000000</f>
        <v>0</v>
      </c>
      <c r="AY18" s="18">
        <f>'Fixed Data'!$K$8*AY34/1000000</f>
        <v>0</v>
      </c>
      <c r="AZ18" s="18">
        <f>'Fixed Data'!$K$8*AZ34/1000000</f>
        <v>0</v>
      </c>
      <c r="BA18" s="18">
        <f>'Fixed Data'!$K$8*BA34/1000000</f>
        <v>0</v>
      </c>
      <c r="BB18" s="18">
        <f>'Fixed Data'!$K$8*BB34/1000000</f>
        <v>0</v>
      </c>
      <c r="BC18" s="18">
        <f>'Fixed Data'!$K$8*BC34/1000000</f>
        <v>0</v>
      </c>
      <c r="BD18" s="18">
        <f>'Fixed Data'!$K$8*BD34/1000000</f>
        <v>0</v>
      </c>
      <c r="BE18" s="18">
        <f>'Fixed Data'!$K$8*BE34/1000000</f>
        <v>0</v>
      </c>
      <c r="BF18" s="18">
        <f>'Fixed Data'!$K$8*BF34/1000000</f>
        <v>0</v>
      </c>
      <c r="BG18" s="18">
        <f>'Fixed Data'!$K$8*BG34/1000000</f>
        <v>0</v>
      </c>
      <c r="BH18" s="18">
        <f>'Fixed Data'!$K$8*BH34/1000000</f>
        <v>0</v>
      </c>
      <c r="BI18" s="18">
        <f>'Fixed Data'!$K$8*BI34/1000000</f>
        <v>0</v>
      </c>
      <c r="BJ18" s="18">
        <f>'Fixed Data'!$K$8*BJ34/1000000</f>
        <v>0</v>
      </c>
      <c r="BK18" s="18">
        <f>'Fixed Data'!$K$8*BK34/1000000</f>
        <v>0</v>
      </c>
      <c r="BL18" s="18">
        <f>'Fixed Data'!$K$8*BL34/1000000</f>
        <v>0</v>
      </c>
    </row>
    <row r="19" spans="1:64" ht="15" customHeight="1">
      <c r="A19" s="357"/>
      <c r="B19" s="1" t="s">
        <v>218</v>
      </c>
      <c r="D19" s="1" t="s">
        <v>213</v>
      </c>
      <c r="E19" s="18">
        <f>E35*'Fixed Data'!H21/1000000</f>
        <v>0</v>
      </c>
      <c r="F19" s="18">
        <f>F35*'Fixed Data'!I21/1000000</f>
        <v>0</v>
      </c>
      <c r="G19" s="18">
        <f>G35*'Fixed Data'!J21/1000000</f>
        <v>0</v>
      </c>
      <c r="H19" s="18">
        <f>H35*'Fixed Data'!K21/1000000</f>
        <v>0</v>
      </c>
      <c r="I19" s="18">
        <f>I35*'Fixed Data'!L21/1000000</f>
        <v>0</v>
      </c>
      <c r="J19" s="18">
        <f>J35*'Fixed Data'!M21/1000000</f>
        <v>0</v>
      </c>
      <c r="K19" s="18">
        <f>K35*'Fixed Data'!N21/1000000</f>
        <v>0</v>
      </c>
      <c r="L19" s="18">
        <f>L35*'Fixed Data'!O21/1000000</f>
        <v>0</v>
      </c>
      <c r="M19" s="18">
        <f>M35*'Fixed Data'!P21/1000000</f>
        <v>0</v>
      </c>
      <c r="N19" s="18">
        <f>N35*'Fixed Data'!Q21/1000000</f>
        <v>0</v>
      </c>
      <c r="O19" s="18">
        <f>O35*'Fixed Data'!R21/1000000</f>
        <v>0</v>
      </c>
      <c r="P19" s="18">
        <f>P35*'Fixed Data'!S21/1000000</f>
        <v>0</v>
      </c>
      <c r="Q19" s="18">
        <f>Q35*'Fixed Data'!T21/1000000</f>
        <v>0</v>
      </c>
      <c r="R19" s="18">
        <f>R35*'Fixed Data'!U21/1000000</f>
        <v>0</v>
      </c>
      <c r="S19" s="18">
        <f>S35*'Fixed Data'!V21/1000000</f>
        <v>0</v>
      </c>
      <c r="T19" s="18">
        <f>T35*'Fixed Data'!W21/1000000</f>
        <v>0</v>
      </c>
      <c r="U19" s="18">
        <f>U35*'Fixed Data'!X21/1000000</f>
        <v>0</v>
      </c>
      <c r="V19" s="18">
        <f>V35*'Fixed Data'!Y21/1000000</f>
        <v>0</v>
      </c>
      <c r="W19" s="18">
        <f>W35*'Fixed Data'!Z21/1000000</f>
        <v>0</v>
      </c>
      <c r="X19" s="18">
        <f>X35*'Fixed Data'!AA21/1000000</f>
        <v>0</v>
      </c>
      <c r="Y19" s="18">
        <f>Y35*'Fixed Data'!AB21/1000000</f>
        <v>0</v>
      </c>
      <c r="Z19" s="18">
        <f>Z35*'Fixed Data'!AC21/1000000</f>
        <v>0</v>
      </c>
      <c r="AA19" s="18">
        <f>AA35*'Fixed Data'!AD21/1000000</f>
        <v>0</v>
      </c>
      <c r="AB19" s="18">
        <f>AB35*'Fixed Data'!AE21/1000000</f>
        <v>0</v>
      </c>
      <c r="AC19" s="18">
        <f>AC35*'Fixed Data'!AF21/1000000</f>
        <v>0</v>
      </c>
      <c r="AD19" s="18">
        <f>AD35*'Fixed Data'!AG21/1000000</f>
        <v>0</v>
      </c>
      <c r="AE19" s="18">
        <f>AE35*'Fixed Data'!AH21/1000000</f>
        <v>0</v>
      </c>
      <c r="AF19" s="18">
        <f>AF35*'Fixed Data'!AI21/1000000</f>
        <v>0</v>
      </c>
      <c r="AG19" s="18">
        <f>AG35*'Fixed Data'!AJ21/1000000</f>
        <v>0</v>
      </c>
      <c r="AH19" s="18">
        <f>AH35*'Fixed Data'!AJ21/1000000</f>
        <v>0</v>
      </c>
      <c r="AI19" s="18">
        <f>AI35*'Fixed Data'!AK21/1000000</f>
        <v>0</v>
      </c>
      <c r="AJ19" s="18">
        <f>AJ35*'Fixed Data'!AL21/1000000</f>
        <v>0</v>
      </c>
      <c r="AK19" s="18">
        <f>AK35*'Fixed Data'!AM21/1000000</f>
        <v>0</v>
      </c>
      <c r="AL19" s="18">
        <f>AL35*'Fixed Data'!AN21/1000000</f>
        <v>0</v>
      </c>
      <c r="AM19" s="18">
        <f>AM35*'Fixed Data'!AN21/1000000</f>
        <v>0</v>
      </c>
      <c r="AN19" s="18">
        <f>AN35*'Fixed Data'!AO21/1000000</f>
        <v>0</v>
      </c>
      <c r="AO19" s="18">
        <f>AO35*'Fixed Data'!AP21/1000000</f>
        <v>0</v>
      </c>
      <c r="AP19" s="18">
        <f>AP35*'Fixed Data'!AQ21/1000000</f>
        <v>0</v>
      </c>
      <c r="AQ19" s="18">
        <f>AQ35*'Fixed Data'!AR21/1000000</f>
        <v>0</v>
      </c>
      <c r="AR19" s="18">
        <f>AR35*'Fixed Data'!AR21/1000000</f>
        <v>0</v>
      </c>
      <c r="AS19" s="18">
        <f>AS35*'Fixed Data'!AS21/1000000</f>
        <v>0</v>
      </c>
      <c r="AT19" s="18">
        <f>AT35*'Fixed Data'!AT21/1000000</f>
        <v>0</v>
      </c>
      <c r="AU19" s="18">
        <f>AU35*'Fixed Data'!AU21/1000000</f>
        <v>0</v>
      </c>
      <c r="AV19" s="18">
        <f>AV35*'Fixed Data'!AV21/1000000</f>
        <v>0</v>
      </c>
      <c r="AW19" s="18">
        <f>AW35*'Fixed Data'!AV21/1000000</f>
        <v>0</v>
      </c>
      <c r="AX19" s="18">
        <f>AX35*'Fixed Data'!AW21/1000000</f>
        <v>0</v>
      </c>
      <c r="AY19" s="18">
        <f>AY35*'Fixed Data'!AX21/1000000</f>
        <v>0</v>
      </c>
      <c r="AZ19" s="18">
        <f>AZ35*'Fixed Data'!AY21/1000000</f>
        <v>0</v>
      </c>
      <c r="BA19" s="18">
        <f>BA35*'Fixed Data'!AZ21/1000000</f>
        <v>0</v>
      </c>
      <c r="BB19" s="18">
        <f>BB35*'Fixed Data'!AZ21/1000000</f>
        <v>0</v>
      </c>
      <c r="BC19" s="18">
        <f>BC35*'Fixed Data'!BA21/1000000</f>
        <v>0</v>
      </c>
      <c r="BD19" s="18">
        <f>BD35*'Fixed Data'!BB21/1000000</f>
        <v>0</v>
      </c>
      <c r="BE19" s="18">
        <f>BE35*'Fixed Data'!BC21/1000000</f>
        <v>0</v>
      </c>
      <c r="BF19" s="18">
        <f>BF35*'Fixed Data'!BD21/1000000</f>
        <v>0</v>
      </c>
      <c r="BG19" s="18">
        <f>BG35*'Fixed Data'!BD21/1000000</f>
        <v>0</v>
      </c>
      <c r="BH19" s="18">
        <f>BH35*'Fixed Data'!BE21/1000000</f>
        <v>0</v>
      </c>
      <c r="BI19" s="18">
        <f>BI35*'Fixed Data'!BF21/1000000</f>
        <v>0</v>
      </c>
      <c r="BJ19" s="18">
        <f>BJ35*'Fixed Data'!BG21/1000000</f>
        <v>0</v>
      </c>
      <c r="BK19" s="18">
        <f>BK35*'Fixed Data'!BH21/1000000</f>
        <v>0</v>
      </c>
      <c r="BL19" s="18">
        <f>BL35*'Fixed Data'!BH21/1000000</f>
        <v>0</v>
      </c>
    </row>
    <row r="20" spans="1:64" ht="15" customHeight="1">
      <c r="A20" s="357"/>
      <c r="B20" s="1" t="s">
        <v>219</v>
      </c>
      <c r="D20" s="1" t="s">
        <v>213</v>
      </c>
      <c r="E20" s="41">
        <f>'Fixed Data'!$K$10*E$36/1000000</f>
        <v>0</v>
      </c>
      <c r="F20" s="41">
        <f>'Fixed Data'!$K$10*F$36/1000000</f>
        <v>0</v>
      </c>
      <c r="G20" s="41">
        <f>'Fixed Data'!$K$10*G$36/1000000</f>
        <v>0</v>
      </c>
      <c r="H20" s="41">
        <f>'Fixed Data'!$K$10*H$36/1000000</f>
        <v>0</v>
      </c>
      <c r="I20" s="41">
        <f>'Fixed Data'!$K$10*I$36/1000000</f>
        <v>0</v>
      </c>
      <c r="J20" s="41">
        <f>'Fixed Data'!$K$10*J$36/1000000</f>
        <v>0</v>
      </c>
      <c r="K20" s="41">
        <f>'Fixed Data'!$K$10*K$36/1000000</f>
        <v>0</v>
      </c>
      <c r="L20" s="41">
        <f>'Fixed Data'!$K$10*L$36/1000000</f>
        <v>0</v>
      </c>
      <c r="M20" s="41">
        <f>'Fixed Data'!$K$10*M$36/1000000</f>
        <v>0</v>
      </c>
      <c r="N20" s="41">
        <f>'Fixed Data'!$K$10*N$36/1000000</f>
        <v>0</v>
      </c>
      <c r="O20" s="41">
        <f>'Fixed Data'!$K$10*O$36/1000000</f>
        <v>0</v>
      </c>
      <c r="P20" s="41">
        <f>'Fixed Data'!$K$10*P$36/1000000</f>
        <v>0</v>
      </c>
      <c r="Q20" s="41">
        <f>'Fixed Data'!$K$10*Q$36/1000000</f>
        <v>0</v>
      </c>
      <c r="R20" s="41">
        <f>'Fixed Data'!$K$10*R$36/1000000</f>
        <v>0</v>
      </c>
      <c r="S20" s="41">
        <f>'Fixed Data'!$K$10*S$36/1000000</f>
        <v>0</v>
      </c>
      <c r="T20" s="41">
        <f>'Fixed Data'!$K$10*T$36/1000000</f>
        <v>0</v>
      </c>
      <c r="U20" s="41">
        <f>'Fixed Data'!$K$10*U$36/1000000</f>
        <v>0</v>
      </c>
      <c r="V20" s="41">
        <f>'Fixed Data'!$K$10*V$36/1000000</f>
        <v>0</v>
      </c>
      <c r="W20" s="41">
        <f>'Fixed Data'!$K$10*W$36/1000000</f>
        <v>0</v>
      </c>
      <c r="X20" s="41">
        <f>'Fixed Data'!$K$10*X$36/1000000</f>
        <v>0</v>
      </c>
      <c r="Y20" s="41">
        <f>'Fixed Data'!$K$10*Y$36/1000000</f>
        <v>0</v>
      </c>
      <c r="Z20" s="41">
        <f>'Fixed Data'!$K$10*Z$36/1000000</f>
        <v>0</v>
      </c>
      <c r="AA20" s="41">
        <f>'Fixed Data'!$K$10*AA$36/1000000</f>
        <v>0</v>
      </c>
      <c r="AB20" s="41">
        <f>'Fixed Data'!$K$10*AB$36/1000000</f>
        <v>0</v>
      </c>
      <c r="AC20" s="41">
        <f>'Fixed Data'!$K$10*AC$36/1000000</f>
        <v>0</v>
      </c>
      <c r="AD20" s="41">
        <f>'Fixed Data'!$K$10*AD$36/1000000</f>
        <v>0</v>
      </c>
      <c r="AE20" s="41">
        <f>'Fixed Data'!$K$10*AE$36/1000000</f>
        <v>0</v>
      </c>
      <c r="AF20" s="41">
        <f>'Fixed Data'!$K$10*AF$36/1000000</f>
        <v>0</v>
      </c>
      <c r="AG20" s="41">
        <f>'Fixed Data'!$K$10*AG$36/1000000</f>
        <v>0</v>
      </c>
      <c r="AH20" s="41">
        <f>'Fixed Data'!$K$10*AH$36/1000000</f>
        <v>0</v>
      </c>
      <c r="AI20" s="41">
        <f>'Fixed Data'!$K$10*AI$36/1000000</f>
        <v>0</v>
      </c>
      <c r="AJ20" s="41">
        <f>'Fixed Data'!$K$10*AJ$36/1000000</f>
        <v>0</v>
      </c>
      <c r="AK20" s="41">
        <f>'Fixed Data'!$K$10*AK$36/1000000</f>
        <v>0</v>
      </c>
      <c r="AL20" s="41">
        <f>'Fixed Data'!$K$10*AL$36/1000000</f>
        <v>0</v>
      </c>
      <c r="AM20" s="41">
        <f>'Fixed Data'!$K$10*AM$36/1000000</f>
        <v>0</v>
      </c>
      <c r="AN20" s="41">
        <f>'Fixed Data'!$K$10*AN$36/1000000</f>
        <v>0</v>
      </c>
      <c r="AO20" s="41">
        <f>'Fixed Data'!$K$10*AO$36/1000000</f>
        <v>0</v>
      </c>
      <c r="AP20" s="41">
        <f>'Fixed Data'!$K$10*AP$36/1000000</f>
        <v>0</v>
      </c>
      <c r="AQ20" s="41">
        <f>'Fixed Data'!$K$10*AQ$36/1000000</f>
        <v>0</v>
      </c>
      <c r="AR20" s="41">
        <f>'Fixed Data'!$K$10*AR$36/1000000</f>
        <v>0</v>
      </c>
      <c r="AS20" s="41">
        <f>'Fixed Data'!$K$10*AS$36/1000000</f>
        <v>0</v>
      </c>
      <c r="AT20" s="41">
        <f>'Fixed Data'!$K$10*AT$36/1000000</f>
        <v>0</v>
      </c>
      <c r="AU20" s="41">
        <f>'Fixed Data'!$K$10*AU$36/1000000</f>
        <v>0</v>
      </c>
      <c r="AV20" s="41">
        <f>'Fixed Data'!$K$10*AV$36/1000000</f>
        <v>0</v>
      </c>
      <c r="AW20" s="41">
        <f>'Fixed Data'!$K$10*AW$36/1000000</f>
        <v>0</v>
      </c>
      <c r="AX20" s="41">
        <f>'Fixed Data'!$K$10*AX$36/1000000</f>
        <v>0</v>
      </c>
      <c r="AY20" s="41">
        <f>'Fixed Data'!$K$10*AY$36/1000000</f>
        <v>0</v>
      </c>
      <c r="AZ20" s="41">
        <f>'Fixed Data'!$K$10*AZ$36/1000000</f>
        <v>0</v>
      </c>
      <c r="BA20" s="41">
        <f>'Fixed Data'!$K$10*BA$36/1000000</f>
        <v>0</v>
      </c>
      <c r="BB20" s="41">
        <f>'Fixed Data'!$K$10*BB$36/1000000</f>
        <v>0</v>
      </c>
      <c r="BC20" s="41">
        <f>'Fixed Data'!$K$10*BC$36/1000000</f>
        <v>0</v>
      </c>
      <c r="BD20" s="41">
        <f>'Fixed Data'!$K$10*BD$36/1000000</f>
        <v>0</v>
      </c>
      <c r="BE20" s="41">
        <f>'Fixed Data'!$K$10*BE$36/1000000</f>
        <v>0</v>
      </c>
      <c r="BF20" s="41">
        <f>'Fixed Data'!$K$10*BF$36/1000000</f>
        <v>0</v>
      </c>
      <c r="BG20" s="41">
        <f>'Fixed Data'!$K$10*BG$36/1000000</f>
        <v>0</v>
      </c>
      <c r="BH20" s="41">
        <f>'Fixed Data'!$K$10*BH$36/1000000</f>
        <v>0</v>
      </c>
      <c r="BI20" s="41">
        <f>'Fixed Data'!$K$10*BI$36/1000000</f>
        <v>0</v>
      </c>
      <c r="BJ20" s="41">
        <f>'Fixed Data'!$K$10*BJ$36/1000000</f>
        <v>0</v>
      </c>
      <c r="BK20" s="41">
        <f>'Fixed Data'!$K$10*BK$36/1000000</f>
        <v>0</v>
      </c>
      <c r="BL20" s="41">
        <f>'Fixed Data'!$K$10*BL$36/1000000</f>
        <v>0</v>
      </c>
    </row>
    <row r="21" spans="1:64" ht="15" customHeight="1">
      <c r="A21" s="357"/>
      <c r="B21" s="1" t="s">
        <v>220</v>
      </c>
      <c r="D21" s="1" t="s">
        <v>213</v>
      </c>
      <c r="E21" s="41">
        <f>'Fixed Data'!$K$11*E37/1000000</f>
        <v>0</v>
      </c>
      <c r="F21" s="41">
        <f>'Fixed Data'!$K$11*F37/1000000</f>
        <v>0</v>
      </c>
      <c r="G21" s="41">
        <f>'Fixed Data'!$K$11*G37/1000000</f>
        <v>0</v>
      </c>
      <c r="H21" s="41">
        <f>'Fixed Data'!$K$11*H37/1000000</f>
        <v>0</v>
      </c>
      <c r="I21" s="41">
        <f>'Fixed Data'!$K$11*I37/1000000</f>
        <v>0</v>
      </c>
      <c r="J21" s="41">
        <f>'Fixed Data'!$K$11*J37/1000000</f>
        <v>0</v>
      </c>
      <c r="K21" s="41">
        <f>'Fixed Data'!$K$11*K37/1000000</f>
        <v>0</v>
      </c>
      <c r="L21" s="41">
        <f>'Fixed Data'!$K$11*L37/1000000</f>
        <v>0</v>
      </c>
      <c r="M21" s="41">
        <f>'Fixed Data'!$K$11*M37/1000000</f>
        <v>0</v>
      </c>
      <c r="N21" s="41">
        <f>'Fixed Data'!$K$11*N37/1000000</f>
        <v>0</v>
      </c>
      <c r="O21" s="41">
        <f>'Fixed Data'!$K$11*O37/1000000</f>
        <v>0</v>
      </c>
      <c r="P21" s="41">
        <f>'Fixed Data'!$K$11*P37/1000000</f>
        <v>0</v>
      </c>
      <c r="Q21" s="41">
        <f>'Fixed Data'!$K$11*Q37/1000000</f>
        <v>0</v>
      </c>
      <c r="R21" s="41">
        <f>'Fixed Data'!$K$11*R37/1000000</f>
        <v>0</v>
      </c>
      <c r="S21" s="41">
        <f>'Fixed Data'!$K$11*S37/1000000</f>
        <v>0</v>
      </c>
      <c r="T21" s="41">
        <f>'Fixed Data'!$K$11*T37/1000000</f>
        <v>0</v>
      </c>
      <c r="U21" s="41">
        <f>'Fixed Data'!$K$11*U37/1000000</f>
        <v>0</v>
      </c>
      <c r="V21" s="41">
        <f>'Fixed Data'!$K$11*V37/1000000</f>
        <v>0</v>
      </c>
      <c r="W21" s="41">
        <f>'Fixed Data'!$K$11*W37/1000000</f>
        <v>0</v>
      </c>
      <c r="X21" s="41">
        <f>'Fixed Data'!$K$11*X37/1000000</f>
        <v>0</v>
      </c>
      <c r="Y21" s="41">
        <f>'Fixed Data'!$K$11*Y37/1000000</f>
        <v>0</v>
      </c>
      <c r="Z21" s="41">
        <f>'Fixed Data'!$K$11*Z37/1000000</f>
        <v>0</v>
      </c>
      <c r="AA21" s="41">
        <f>'Fixed Data'!$K$11*AA37/1000000</f>
        <v>0</v>
      </c>
      <c r="AB21" s="41">
        <f>'Fixed Data'!$K$11*AB37/1000000</f>
        <v>0</v>
      </c>
      <c r="AC21" s="41">
        <f>'Fixed Data'!$K$11*AC37/1000000</f>
        <v>0</v>
      </c>
      <c r="AD21" s="41">
        <f>'Fixed Data'!$K$11*AD37/1000000</f>
        <v>0</v>
      </c>
      <c r="AE21" s="41">
        <f>'Fixed Data'!$K$11*AE37/1000000</f>
        <v>0</v>
      </c>
      <c r="AF21" s="41">
        <f>'Fixed Data'!$K$11*AF37/1000000</f>
        <v>0</v>
      </c>
      <c r="AG21" s="41">
        <f>'Fixed Data'!$K$11*AG37/1000000</f>
        <v>0</v>
      </c>
      <c r="AH21" s="41">
        <f>'Fixed Data'!$K$11*AH37/1000000</f>
        <v>0</v>
      </c>
      <c r="AI21" s="41">
        <f>'Fixed Data'!$K$11*AI37/1000000</f>
        <v>0</v>
      </c>
      <c r="AJ21" s="41">
        <f>'Fixed Data'!$K$11*AJ37/1000000</f>
        <v>0</v>
      </c>
      <c r="AK21" s="41">
        <f>'Fixed Data'!$K$11*AK37/1000000</f>
        <v>0</v>
      </c>
      <c r="AL21" s="41">
        <f>'Fixed Data'!$K$11*AL37/1000000</f>
        <v>0</v>
      </c>
      <c r="AM21" s="41">
        <f>'Fixed Data'!$K$11*AM37/1000000</f>
        <v>0</v>
      </c>
      <c r="AN21" s="41">
        <f>'Fixed Data'!$K$11*AN37/1000000</f>
        <v>0</v>
      </c>
      <c r="AO21" s="41">
        <f>'Fixed Data'!$K$11*AO37/1000000</f>
        <v>0</v>
      </c>
      <c r="AP21" s="41">
        <f>'Fixed Data'!$K$11*AP37/1000000</f>
        <v>0</v>
      </c>
      <c r="AQ21" s="41">
        <f>'Fixed Data'!$K$11*AQ37/1000000</f>
        <v>0</v>
      </c>
      <c r="AR21" s="41">
        <f>'Fixed Data'!$K$11*AR37/1000000</f>
        <v>0</v>
      </c>
      <c r="AS21" s="41">
        <f>'Fixed Data'!$K$11*AS37/1000000</f>
        <v>0</v>
      </c>
      <c r="AT21" s="41">
        <f>'Fixed Data'!$K$11*AT37/1000000</f>
        <v>0</v>
      </c>
      <c r="AU21" s="41">
        <f>'Fixed Data'!$K$11*AU37/1000000</f>
        <v>0</v>
      </c>
      <c r="AV21" s="41">
        <f>'Fixed Data'!$K$11*AV37/1000000</f>
        <v>0</v>
      </c>
      <c r="AW21" s="41">
        <f>'Fixed Data'!$K$11*AW37/1000000</f>
        <v>0</v>
      </c>
      <c r="AX21" s="41">
        <f>'Fixed Data'!$K$11*AX37/1000000</f>
        <v>0</v>
      </c>
      <c r="AY21" s="41">
        <f>'Fixed Data'!$K$11*AY37/1000000</f>
        <v>0</v>
      </c>
      <c r="AZ21" s="41">
        <f>'Fixed Data'!$K$11*AZ37/1000000</f>
        <v>0</v>
      </c>
      <c r="BA21" s="41">
        <f>'Fixed Data'!$K$11*BA37/1000000</f>
        <v>0</v>
      </c>
      <c r="BB21" s="41">
        <f>'Fixed Data'!$K$11*BB37/1000000</f>
        <v>0</v>
      </c>
      <c r="BC21" s="41">
        <f>'Fixed Data'!$K$11*BC37/1000000</f>
        <v>0</v>
      </c>
      <c r="BD21" s="41">
        <f>'Fixed Data'!$K$11*BD37/1000000</f>
        <v>0</v>
      </c>
      <c r="BE21" s="41">
        <f>'Fixed Data'!$K$11*BE37/1000000</f>
        <v>0</v>
      </c>
      <c r="BF21" s="41">
        <f>'Fixed Data'!$K$11*BF37/1000000</f>
        <v>0</v>
      </c>
      <c r="BG21" s="41">
        <f>'Fixed Data'!$K$11*BG37/1000000</f>
        <v>0</v>
      </c>
      <c r="BH21" s="41">
        <f>'Fixed Data'!$K$11*BH37/1000000</f>
        <v>0</v>
      </c>
      <c r="BI21" s="41">
        <f>'Fixed Data'!$K$11*BI37/1000000</f>
        <v>0</v>
      </c>
      <c r="BJ21" s="41">
        <f>'Fixed Data'!$K$11*BJ37/1000000</f>
        <v>0</v>
      </c>
      <c r="BK21" s="41">
        <f>'Fixed Data'!$K$11*BK37/1000000</f>
        <v>0</v>
      </c>
      <c r="BL21" s="41">
        <f>'Fixed Data'!$K$11*BL37/1000000</f>
        <v>0</v>
      </c>
    </row>
    <row r="22" spans="1:64" ht="15" customHeight="1">
      <c r="A22" s="357"/>
      <c r="B22" s="1" t="s">
        <v>221</v>
      </c>
      <c r="D22" s="1" t="s">
        <v>213</v>
      </c>
      <c r="E22" s="18">
        <f>E38*'Fixed Data'!H21/1000000</f>
        <v>0</v>
      </c>
      <c r="F22" s="18">
        <f>F38*'Fixed Data'!I21/1000000</f>
        <v>0</v>
      </c>
      <c r="G22" s="18">
        <f>G38*'Fixed Data'!J21/1000000</f>
        <v>0</v>
      </c>
      <c r="H22" s="18">
        <f>H38*'Fixed Data'!K21/1000000</f>
        <v>0</v>
      </c>
      <c r="I22" s="18">
        <f>I38*'Fixed Data'!L21/1000000</f>
        <v>0</v>
      </c>
      <c r="J22" s="18">
        <f>J38*'Fixed Data'!M21/1000000</f>
        <v>0</v>
      </c>
      <c r="K22" s="18">
        <f>K38*'Fixed Data'!N21/1000000</f>
        <v>0</v>
      </c>
      <c r="L22" s="18">
        <f>L38*'Fixed Data'!O21/1000000</f>
        <v>0</v>
      </c>
      <c r="M22" s="18">
        <f>M38*'Fixed Data'!P21/1000000</f>
        <v>0</v>
      </c>
      <c r="N22" s="18">
        <f>N38*'Fixed Data'!Q21/1000000</f>
        <v>0</v>
      </c>
      <c r="O22" s="18">
        <f>O38*'Fixed Data'!R21/1000000</f>
        <v>0</v>
      </c>
      <c r="P22" s="18">
        <f>P38*'Fixed Data'!S21/1000000</f>
        <v>0</v>
      </c>
      <c r="Q22" s="18">
        <f>Q38*'Fixed Data'!T21/1000000</f>
        <v>0</v>
      </c>
      <c r="R22" s="18">
        <f>R38*'Fixed Data'!U21/1000000</f>
        <v>0</v>
      </c>
      <c r="S22" s="18">
        <f>S38*'Fixed Data'!V21/1000000</f>
        <v>0</v>
      </c>
      <c r="T22" s="18">
        <f>T38*'Fixed Data'!W21/1000000</f>
        <v>0</v>
      </c>
      <c r="U22" s="18">
        <f>U38*'Fixed Data'!X21/1000000</f>
        <v>0</v>
      </c>
      <c r="V22" s="18">
        <f>V38*'Fixed Data'!Y21/1000000</f>
        <v>0</v>
      </c>
      <c r="W22" s="18">
        <f>W38*'Fixed Data'!Z21/1000000</f>
        <v>0</v>
      </c>
      <c r="X22" s="18">
        <f>X38*'Fixed Data'!AA21/1000000</f>
        <v>0</v>
      </c>
      <c r="Y22" s="18">
        <f>Y38*'Fixed Data'!AB21/1000000</f>
        <v>0</v>
      </c>
      <c r="Z22" s="18">
        <f>Z38*'Fixed Data'!AC21/1000000</f>
        <v>0</v>
      </c>
      <c r="AA22" s="18">
        <f>AA38*'Fixed Data'!AD21/1000000</f>
        <v>0</v>
      </c>
      <c r="AB22" s="18">
        <f>AB38*'Fixed Data'!AE21/1000000</f>
        <v>0</v>
      </c>
      <c r="AC22" s="18">
        <f>AC38*'Fixed Data'!AF21/1000000</f>
        <v>0</v>
      </c>
      <c r="AD22" s="18">
        <f>AD38*'Fixed Data'!AG21/1000000</f>
        <v>0</v>
      </c>
      <c r="AE22" s="18">
        <f>AE38*'Fixed Data'!AH21/1000000</f>
        <v>0</v>
      </c>
      <c r="AF22" s="18">
        <f>AF38*'Fixed Data'!AI21/1000000</f>
        <v>0</v>
      </c>
      <c r="AG22" s="18">
        <f>AG38*'Fixed Data'!AJ21/1000000</f>
        <v>0</v>
      </c>
      <c r="AH22" s="18">
        <f>AH38*'Fixed Data'!AJ21/1000000</f>
        <v>0</v>
      </c>
      <c r="AI22" s="18">
        <f>AI38*'Fixed Data'!AK21/1000000</f>
        <v>0</v>
      </c>
      <c r="AJ22" s="18">
        <f>AJ38*'Fixed Data'!AL21/1000000</f>
        <v>0</v>
      </c>
      <c r="AK22" s="18">
        <f>AK38*'Fixed Data'!AM21/1000000</f>
        <v>0</v>
      </c>
      <c r="AL22" s="18">
        <f>AL38*'Fixed Data'!AN21/1000000</f>
        <v>0</v>
      </c>
      <c r="AM22" s="18">
        <f>AM38*'Fixed Data'!AN21/1000000</f>
        <v>0</v>
      </c>
      <c r="AN22" s="18">
        <f>AN38*'Fixed Data'!AO21/1000000</f>
        <v>0</v>
      </c>
      <c r="AO22" s="18">
        <f>AO38*'Fixed Data'!AP21/1000000</f>
        <v>0</v>
      </c>
      <c r="AP22" s="18">
        <f>AP38*'Fixed Data'!AQ21/1000000</f>
        <v>0</v>
      </c>
      <c r="AQ22" s="18">
        <f>AQ38*'Fixed Data'!AR21/1000000</f>
        <v>0</v>
      </c>
      <c r="AR22" s="18">
        <f>AR38*'Fixed Data'!AR21/1000000</f>
        <v>0</v>
      </c>
      <c r="AS22" s="18">
        <f>AS38*'Fixed Data'!AS21/1000000</f>
        <v>0</v>
      </c>
      <c r="AT22" s="18">
        <f>AT38*'Fixed Data'!AT21/1000000</f>
        <v>0</v>
      </c>
      <c r="AU22" s="18">
        <f>AU38*'Fixed Data'!AU21/1000000</f>
        <v>0</v>
      </c>
      <c r="AV22" s="18">
        <f>AV38*'Fixed Data'!AV21/1000000</f>
        <v>0</v>
      </c>
      <c r="AW22" s="18">
        <f>AW38*'Fixed Data'!AV21/1000000</f>
        <v>0</v>
      </c>
      <c r="AX22" s="18">
        <f>AX38*'Fixed Data'!AW21/1000000</f>
        <v>0</v>
      </c>
      <c r="AY22" s="18">
        <f>AY38*'Fixed Data'!AX21/1000000</f>
        <v>0</v>
      </c>
      <c r="AZ22" s="18">
        <f>AZ38*'Fixed Data'!AY21/1000000</f>
        <v>0</v>
      </c>
      <c r="BA22" s="18">
        <f>BA38*'Fixed Data'!AZ21/1000000</f>
        <v>0</v>
      </c>
      <c r="BB22" s="18">
        <f>BB38*'Fixed Data'!AZ21/1000000</f>
        <v>0</v>
      </c>
      <c r="BC22" s="18">
        <f>BC38*'Fixed Data'!BA21/1000000</f>
        <v>0</v>
      </c>
      <c r="BD22" s="18">
        <f>BD38*'Fixed Data'!BB21/1000000</f>
        <v>0</v>
      </c>
      <c r="BE22" s="18">
        <f>BE38*'Fixed Data'!BC21/1000000</f>
        <v>0</v>
      </c>
      <c r="BF22" s="18">
        <f>BF38*'Fixed Data'!BD21/1000000</f>
        <v>0</v>
      </c>
      <c r="BG22" s="18">
        <f>BG38*'Fixed Data'!BD21/1000000</f>
        <v>0</v>
      </c>
      <c r="BH22" s="18">
        <f>BH38*'Fixed Data'!BE21/1000000</f>
        <v>0</v>
      </c>
      <c r="BI22" s="18">
        <f>BI38*'Fixed Data'!BF21/1000000</f>
        <v>0</v>
      </c>
      <c r="BJ22" s="18">
        <f>BJ38*'Fixed Data'!BG21/1000000</f>
        <v>0</v>
      </c>
      <c r="BK22" s="18">
        <f>BK38*'Fixed Data'!BH21/1000000</f>
        <v>0</v>
      </c>
      <c r="BL22" s="18">
        <f>BL38*'Fixed Data'!BH21/1000000</f>
        <v>0</v>
      </c>
    </row>
    <row r="23" spans="1:64" ht="15" customHeight="1">
      <c r="A23" s="357"/>
      <c r="B23" s="1" t="s">
        <v>116</v>
      </c>
      <c r="D23" s="1" t="s">
        <v>213</v>
      </c>
      <c r="E23" s="18">
        <f>E39*'Fixed Data'!$E$14</f>
        <v>0</v>
      </c>
      <c r="F23" s="18">
        <f>F39*'Fixed Data'!$E$14</f>
        <v>0</v>
      </c>
      <c r="G23" s="18">
        <f>G39*'Fixed Data'!$E$14</f>
        <v>0</v>
      </c>
      <c r="H23" s="18">
        <f>H39*'Fixed Data'!$E$14</f>
        <v>0</v>
      </c>
      <c r="I23" s="18">
        <f>I39*'Fixed Data'!$E$14</f>
        <v>0</v>
      </c>
      <c r="J23" s="18">
        <f>J39*'Fixed Data'!$E$14</f>
        <v>0</v>
      </c>
      <c r="K23" s="18">
        <f>K39*'Fixed Data'!$E$14</f>
        <v>0</v>
      </c>
      <c r="L23" s="18">
        <f>L39*'Fixed Data'!$E$14</f>
        <v>0</v>
      </c>
      <c r="M23" s="18">
        <f>M39*'Fixed Data'!$E$14</f>
        <v>0</v>
      </c>
      <c r="N23" s="18">
        <f>N39*'Fixed Data'!$E$14</f>
        <v>0</v>
      </c>
      <c r="O23" s="18">
        <f>O39*'Fixed Data'!$E$14</f>
        <v>0</v>
      </c>
      <c r="P23" s="18">
        <f>P39*'Fixed Data'!$E$14</f>
        <v>0</v>
      </c>
      <c r="Q23" s="18">
        <f>Q39*'Fixed Data'!$E$14</f>
        <v>0</v>
      </c>
      <c r="R23" s="18">
        <f>R39*'Fixed Data'!$E$14</f>
        <v>0</v>
      </c>
      <c r="S23" s="18">
        <f>S39*'Fixed Data'!$E$14</f>
        <v>0</v>
      </c>
      <c r="T23" s="18">
        <f>T39*'Fixed Data'!$E$14</f>
        <v>0</v>
      </c>
      <c r="U23" s="18">
        <f>U39*'Fixed Data'!$E$14</f>
        <v>0</v>
      </c>
      <c r="V23" s="18">
        <f>V39*'Fixed Data'!$E$14</f>
        <v>0</v>
      </c>
      <c r="W23" s="18">
        <f>W39*'Fixed Data'!$E$14</f>
        <v>0</v>
      </c>
      <c r="X23" s="18">
        <f>X39*'Fixed Data'!$E$14</f>
        <v>0</v>
      </c>
      <c r="Y23" s="18">
        <f>Y39*'Fixed Data'!$E$14</f>
        <v>0</v>
      </c>
      <c r="Z23" s="18">
        <f>Z39*'Fixed Data'!$E$14</f>
        <v>0</v>
      </c>
      <c r="AA23" s="18">
        <f>AA39*'Fixed Data'!$E$14</f>
        <v>0</v>
      </c>
      <c r="AB23" s="18">
        <f>AB39*'Fixed Data'!$E$14</f>
        <v>0</v>
      </c>
      <c r="AC23" s="18">
        <f>AC39*'Fixed Data'!$E$14</f>
        <v>0</v>
      </c>
      <c r="AD23" s="18">
        <f>AD39*'Fixed Data'!$E$14</f>
        <v>0</v>
      </c>
      <c r="AE23" s="18">
        <f>AE39*'Fixed Data'!$E$14</f>
        <v>0</v>
      </c>
      <c r="AF23" s="18">
        <f>AF39*'Fixed Data'!$E$14</f>
        <v>0</v>
      </c>
      <c r="AG23" s="18">
        <f>AG39*'Fixed Data'!$E$14</f>
        <v>0</v>
      </c>
      <c r="AH23" s="18">
        <f>AH39*'Fixed Data'!$E$14</f>
        <v>0</v>
      </c>
      <c r="AI23" s="18">
        <f>AI39*'Fixed Data'!$E$14</f>
        <v>0</v>
      </c>
      <c r="AJ23" s="18">
        <f>AJ39*'Fixed Data'!$E$14</f>
        <v>0</v>
      </c>
      <c r="AK23" s="18">
        <f>AK39*'Fixed Data'!$E$14</f>
        <v>0</v>
      </c>
      <c r="AL23" s="18">
        <f>AL39*'Fixed Data'!$E$14</f>
        <v>0</v>
      </c>
      <c r="AM23" s="18">
        <f>AM39*'Fixed Data'!$E$14</f>
        <v>0</v>
      </c>
      <c r="AN23" s="18">
        <f>AN39*'Fixed Data'!$E$14</f>
        <v>0</v>
      </c>
      <c r="AO23" s="18">
        <f>AO39*'Fixed Data'!$E$14</f>
        <v>0</v>
      </c>
      <c r="AP23" s="18">
        <f>AP39*'Fixed Data'!$E$14</f>
        <v>0</v>
      </c>
      <c r="AQ23" s="18">
        <f>AQ39*'Fixed Data'!$E$14</f>
        <v>0</v>
      </c>
      <c r="AR23" s="18">
        <f>AR39*'Fixed Data'!$E$14</f>
        <v>0</v>
      </c>
      <c r="AS23" s="18">
        <f>AS39*'Fixed Data'!$E$14</f>
        <v>0</v>
      </c>
      <c r="AT23" s="18">
        <f>AT39*'Fixed Data'!$E$14</f>
        <v>0</v>
      </c>
      <c r="AU23" s="18">
        <f>AU39*'Fixed Data'!$E$14</f>
        <v>0</v>
      </c>
      <c r="AV23" s="18">
        <f>AV39*'Fixed Data'!$E$14</f>
        <v>0</v>
      </c>
      <c r="AW23" s="18">
        <f>AW39*'Fixed Data'!$E$14</f>
        <v>0</v>
      </c>
      <c r="AX23" s="18">
        <f>AX39*'Fixed Data'!$E$14</f>
        <v>0</v>
      </c>
      <c r="AY23" s="18">
        <f>AY39*'Fixed Data'!$E$14</f>
        <v>0</v>
      </c>
      <c r="AZ23" s="18">
        <f>AZ39*'Fixed Data'!$E$14</f>
        <v>0</v>
      </c>
      <c r="BA23" s="18">
        <f>BA39*'Fixed Data'!$E$14</f>
        <v>0</v>
      </c>
      <c r="BB23" s="18">
        <f>BB39*'Fixed Data'!$E$14</f>
        <v>0</v>
      </c>
      <c r="BC23" s="18">
        <f>BC39*'Fixed Data'!$E$14</f>
        <v>0</v>
      </c>
      <c r="BD23" s="18">
        <f>BD39*'Fixed Data'!$E$14</f>
        <v>0</v>
      </c>
      <c r="BE23" s="18">
        <f>BE39*'Fixed Data'!$E$14</f>
        <v>0</v>
      </c>
      <c r="BF23" s="18">
        <f>BF39*'Fixed Data'!$E$14</f>
        <v>0</v>
      </c>
      <c r="BG23" s="18">
        <f>BG39*'Fixed Data'!$E$14</f>
        <v>0</v>
      </c>
      <c r="BH23" s="18">
        <f>BH39*'Fixed Data'!$E$14</f>
        <v>0</v>
      </c>
      <c r="BI23" s="18">
        <f>BI39*'Fixed Data'!$E$14</f>
        <v>0</v>
      </c>
      <c r="BJ23" s="18">
        <f>BJ39*'Fixed Data'!$E$14</f>
        <v>0</v>
      </c>
      <c r="BK23" s="18">
        <f>BK39*'Fixed Data'!$E$14</f>
        <v>0</v>
      </c>
      <c r="BL23" s="18">
        <f>BL39*'Fixed Data'!$E$14</f>
        <v>0</v>
      </c>
    </row>
    <row r="24" spans="1:64" ht="15" customHeight="1">
      <c r="A24" s="357"/>
      <c r="B24" s="1" t="s">
        <v>222</v>
      </c>
      <c r="D24" s="1" t="s">
        <v>213</v>
      </c>
      <c r="E24" s="18">
        <f>E40*'Fixed Data'!$E$15</f>
        <v>0</v>
      </c>
      <c r="F24" s="18">
        <f>F40*'Fixed Data'!$E$15</f>
        <v>0</v>
      </c>
      <c r="G24" s="18">
        <f>G40*'Fixed Data'!$E$15</f>
        <v>0</v>
      </c>
      <c r="H24" s="18">
        <f>H40*'Fixed Data'!$E$15</f>
        <v>0</v>
      </c>
      <c r="I24" s="18">
        <f>I40*'Fixed Data'!$E$15</f>
        <v>0</v>
      </c>
      <c r="J24" s="18">
        <f>J40*'Fixed Data'!$E$15</f>
        <v>0</v>
      </c>
      <c r="K24" s="18">
        <f>K40*'Fixed Data'!$E$15</f>
        <v>0</v>
      </c>
      <c r="L24" s="18">
        <f>L40*'Fixed Data'!$E$15</f>
        <v>0</v>
      </c>
      <c r="M24" s="18">
        <f>M40*'Fixed Data'!$E$15</f>
        <v>0</v>
      </c>
      <c r="N24" s="18">
        <f>N40*'Fixed Data'!$E$15</f>
        <v>0</v>
      </c>
      <c r="O24" s="18">
        <f>O40*'Fixed Data'!$E$15</f>
        <v>0</v>
      </c>
      <c r="P24" s="18">
        <f>P40*'Fixed Data'!$E$15</f>
        <v>0</v>
      </c>
      <c r="Q24" s="18">
        <f>Q40*'Fixed Data'!$E$15</f>
        <v>0</v>
      </c>
      <c r="R24" s="18">
        <f>R40*'Fixed Data'!$E$15</f>
        <v>0</v>
      </c>
      <c r="S24" s="18">
        <f>S40*'Fixed Data'!$E$15</f>
        <v>0</v>
      </c>
      <c r="T24" s="18">
        <f>T40*'Fixed Data'!$E$15</f>
        <v>0</v>
      </c>
      <c r="U24" s="18">
        <f>U40*'Fixed Data'!$E$15</f>
        <v>0</v>
      </c>
      <c r="V24" s="18">
        <f>V40*'Fixed Data'!$E$15</f>
        <v>0</v>
      </c>
      <c r="W24" s="18">
        <f>W40*'Fixed Data'!$E$15</f>
        <v>0</v>
      </c>
      <c r="X24" s="18">
        <f>X40*'Fixed Data'!$E$15</f>
        <v>0</v>
      </c>
      <c r="Y24" s="18">
        <f>Y40*'Fixed Data'!$E$15</f>
        <v>0</v>
      </c>
      <c r="Z24" s="18">
        <f>Z40*'Fixed Data'!$E$15</f>
        <v>0</v>
      </c>
      <c r="AA24" s="18">
        <f>AA40*'Fixed Data'!$E$15</f>
        <v>0</v>
      </c>
      <c r="AB24" s="18">
        <f>AB40*'Fixed Data'!$E$15</f>
        <v>0</v>
      </c>
      <c r="AC24" s="18">
        <f>AC40*'Fixed Data'!$E$15</f>
        <v>0</v>
      </c>
      <c r="AD24" s="18">
        <f>AD40*'Fixed Data'!$E$15</f>
        <v>0</v>
      </c>
      <c r="AE24" s="18">
        <f>AE40*'Fixed Data'!$E$15</f>
        <v>0</v>
      </c>
      <c r="AF24" s="18">
        <f>AF40*'Fixed Data'!$E$15</f>
        <v>0</v>
      </c>
      <c r="AG24" s="18">
        <f>AG40*'Fixed Data'!$E$15</f>
        <v>0</v>
      </c>
      <c r="AH24" s="18">
        <f>AH40*'Fixed Data'!$E$15</f>
        <v>0</v>
      </c>
      <c r="AI24" s="18">
        <f>AI40*'Fixed Data'!$E$15</f>
        <v>0</v>
      </c>
      <c r="AJ24" s="18">
        <f>AJ40*'Fixed Data'!$E$15</f>
        <v>0</v>
      </c>
      <c r="AK24" s="18">
        <f>AK40*'Fixed Data'!$E$15</f>
        <v>0</v>
      </c>
      <c r="AL24" s="18">
        <f>AL40*'Fixed Data'!$E$15</f>
        <v>0</v>
      </c>
      <c r="AM24" s="18">
        <f>AM40*'Fixed Data'!$E$15</f>
        <v>0</v>
      </c>
      <c r="AN24" s="18">
        <f>AN40*'Fixed Data'!$E$15</f>
        <v>0</v>
      </c>
      <c r="AO24" s="18">
        <f>AO40*'Fixed Data'!$E$15</f>
        <v>0</v>
      </c>
      <c r="AP24" s="18">
        <f>AP40*'Fixed Data'!$E$15</f>
        <v>0</v>
      </c>
      <c r="AQ24" s="18">
        <f>AQ40*'Fixed Data'!$E$15</f>
        <v>0</v>
      </c>
      <c r="AR24" s="18">
        <f>AR40*'Fixed Data'!$E$15</f>
        <v>0</v>
      </c>
      <c r="AS24" s="18">
        <f>AS40*'Fixed Data'!$E$15</f>
        <v>0</v>
      </c>
      <c r="AT24" s="18">
        <f>AT40*'Fixed Data'!$E$15</f>
        <v>0</v>
      </c>
      <c r="AU24" s="18">
        <f>AU40*'Fixed Data'!$E$15</f>
        <v>0</v>
      </c>
      <c r="AV24" s="18">
        <f>AV40*'Fixed Data'!$E$15</f>
        <v>0</v>
      </c>
      <c r="AW24" s="18">
        <f>AW40*'Fixed Data'!$E$15</f>
        <v>0</v>
      </c>
      <c r="AX24" s="18">
        <f>AX40*'Fixed Data'!$E$15</f>
        <v>0</v>
      </c>
      <c r="AY24" s="18">
        <f>AY40*'Fixed Data'!$E$15</f>
        <v>0</v>
      </c>
      <c r="AZ24" s="18">
        <f>AZ40*'Fixed Data'!$E$15</f>
        <v>0</v>
      </c>
      <c r="BA24" s="18">
        <f>BA40*'Fixed Data'!$E$15</f>
        <v>0</v>
      </c>
      <c r="BB24" s="18">
        <f>BB40*'Fixed Data'!$E$15</f>
        <v>0</v>
      </c>
      <c r="BC24" s="18">
        <f>BC40*'Fixed Data'!$E$15</f>
        <v>0</v>
      </c>
      <c r="BD24" s="18">
        <f>BD40*'Fixed Data'!$E$15</f>
        <v>0</v>
      </c>
      <c r="BE24" s="18">
        <f>BE40*'Fixed Data'!$E$15</f>
        <v>0</v>
      </c>
      <c r="BF24" s="18">
        <f>BF40*'Fixed Data'!$E$15</f>
        <v>0</v>
      </c>
      <c r="BG24" s="18">
        <f>BG40*'Fixed Data'!$E$15</f>
        <v>0</v>
      </c>
      <c r="BH24" s="18">
        <f>BH40*'Fixed Data'!$E$15</f>
        <v>0</v>
      </c>
      <c r="BI24" s="18">
        <f>BI40*'Fixed Data'!$E$15</f>
        <v>0</v>
      </c>
      <c r="BJ24" s="18">
        <f>BJ40*'Fixed Data'!$E$15</f>
        <v>0</v>
      </c>
      <c r="BK24" s="18">
        <f>BK40*'Fixed Data'!$E$15</f>
        <v>0</v>
      </c>
      <c r="BL24" s="18">
        <f>BL40*'Fixed Data'!$E$15</f>
        <v>0</v>
      </c>
    </row>
    <row r="25" spans="1:64" ht="15" customHeight="1">
      <c r="A25" s="357"/>
      <c r="B25" s="1" t="s">
        <v>223</v>
      </c>
      <c r="D25" s="1" t="s">
        <v>213</v>
      </c>
      <c r="E25" s="18">
        <f>'Fixed Data'!$K$9*E41/1000000</f>
        <v>0</v>
      </c>
      <c r="F25" s="18">
        <f>'Fixed Data'!$K$9*F41/1000000</f>
        <v>0</v>
      </c>
      <c r="G25" s="18">
        <f>'Fixed Data'!$K$9*G41/1000000</f>
        <v>0</v>
      </c>
      <c r="H25" s="18">
        <f>'Fixed Data'!$K$9*H41/1000000</f>
        <v>0</v>
      </c>
      <c r="I25" s="18">
        <f>'Fixed Data'!$K$9*I41/1000000</f>
        <v>0</v>
      </c>
      <c r="J25" s="18">
        <f>'Fixed Data'!$K$9*J41/1000000</f>
        <v>0</v>
      </c>
      <c r="K25" s="18">
        <f>'Fixed Data'!$K$9*K41/1000000</f>
        <v>0</v>
      </c>
      <c r="L25" s="18">
        <f>'Fixed Data'!$K$9*L41/1000000</f>
        <v>0</v>
      </c>
      <c r="M25" s="18">
        <f>'Fixed Data'!$K$9*M41/1000000</f>
        <v>0</v>
      </c>
      <c r="N25" s="18">
        <f>'Fixed Data'!$K$9*N41/1000000</f>
        <v>0</v>
      </c>
      <c r="O25" s="18">
        <f>'Fixed Data'!$K$9*O41/1000000</f>
        <v>0</v>
      </c>
      <c r="P25" s="18">
        <f>'Fixed Data'!$K$9*P41/1000000</f>
        <v>0</v>
      </c>
      <c r="Q25" s="18">
        <f>'Fixed Data'!$K$9*Q41/1000000</f>
        <v>0</v>
      </c>
      <c r="R25" s="18">
        <f>'Fixed Data'!$K$9*R41/1000000</f>
        <v>0</v>
      </c>
      <c r="S25" s="18">
        <f>'Fixed Data'!$K$9*S41/1000000</f>
        <v>0</v>
      </c>
      <c r="T25" s="18">
        <f>'Fixed Data'!$K$9*T41/1000000</f>
        <v>0</v>
      </c>
      <c r="U25" s="18">
        <f>'Fixed Data'!$K$9*U41/1000000</f>
        <v>0</v>
      </c>
      <c r="V25" s="18">
        <f>'Fixed Data'!$K$9*V41/1000000</f>
        <v>0</v>
      </c>
      <c r="W25" s="18">
        <f>'Fixed Data'!$K$9*W41/1000000</f>
        <v>0</v>
      </c>
      <c r="X25" s="18">
        <f>'Fixed Data'!$K$9*X41/1000000</f>
        <v>0</v>
      </c>
      <c r="Y25" s="18">
        <f>'Fixed Data'!$K$9*Y41/1000000</f>
        <v>0</v>
      </c>
      <c r="Z25" s="18">
        <f>'Fixed Data'!$K$9*Z41/1000000</f>
        <v>0</v>
      </c>
      <c r="AA25" s="18">
        <f>'Fixed Data'!$K$9*AA41/1000000</f>
        <v>0</v>
      </c>
      <c r="AB25" s="18">
        <f>'Fixed Data'!$K$9*AB41/1000000</f>
        <v>0</v>
      </c>
      <c r="AC25" s="18">
        <f>'Fixed Data'!$K$9*AC41/1000000</f>
        <v>0</v>
      </c>
      <c r="AD25" s="18">
        <f>'Fixed Data'!$K$9*AD41/1000000</f>
        <v>0</v>
      </c>
      <c r="AE25" s="18">
        <f>'Fixed Data'!$K$9*AE41/1000000</f>
        <v>0</v>
      </c>
      <c r="AF25" s="18">
        <f>'Fixed Data'!$K$9*AF41/1000000</f>
        <v>0</v>
      </c>
      <c r="AG25" s="18">
        <f>'Fixed Data'!$K$9*AG41/1000000</f>
        <v>0</v>
      </c>
      <c r="AH25" s="18">
        <f>'Fixed Data'!$K$9*AH41/1000000</f>
        <v>0</v>
      </c>
      <c r="AI25" s="18">
        <f>'Fixed Data'!$K$9*AI41/1000000</f>
        <v>0</v>
      </c>
      <c r="AJ25" s="18">
        <f>'Fixed Data'!$K$9*AJ41/1000000</f>
        <v>0</v>
      </c>
      <c r="AK25" s="18">
        <f>'Fixed Data'!$K$9*AK41/1000000</f>
        <v>0</v>
      </c>
      <c r="AL25" s="18">
        <f>'Fixed Data'!$K$9*AL41/1000000</f>
        <v>0</v>
      </c>
      <c r="AM25" s="18">
        <f>'Fixed Data'!$K$9*AM41/1000000</f>
        <v>0</v>
      </c>
      <c r="AN25" s="18">
        <f>'Fixed Data'!$K$9*AN41/1000000</f>
        <v>0</v>
      </c>
      <c r="AO25" s="18">
        <f>'Fixed Data'!$K$9*AO41/1000000</f>
        <v>0</v>
      </c>
      <c r="AP25" s="18">
        <f>'Fixed Data'!$K$9*AP41/1000000</f>
        <v>0</v>
      </c>
      <c r="AQ25" s="18">
        <f>'Fixed Data'!$K$9*AQ41/1000000</f>
        <v>0</v>
      </c>
      <c r="AR25" s="18">
        <f>'Fixed Data'!$K$9*AR41/1000000</f>
        <v>0</v>
      </c>
      <c r="AS25" s="18">
        <f>'Fixed Data'!$K$9*AS41/1000000</f>
        <v>0</v>
      </c>
      <c r="AT25" s="18">
        <f>'Fixed Data'!$K$9*AT41/1000000</f>
        <v>0</v>
      </c>
      <c r="AU25" s="18">
        <f>'Fixed Data'!$K$9*AU41/1000000</f>
        <v>0</v>
      </c>
      <c r="AV25" s="18">
        <f>'Fixed Data'!$K$9*AV41/1000000</f>
        <v>0</v>
      </c>
      <c r="AW25" s="18">
        <f>'Fixed Data'!$K$9*AW41/1000000</f>
        <v>0</v>
      </c>
      <c r="AX25" s="18">
        <f>'Fixed Data'!$K$9*AX41/1000000</f>
        <v>0</v>
      </c>
      <c r="AY25" s="18">
        <f>'Fixed Data'!$K$9*AY41/1000000</f>
        <v>0</v>
      </c>
      <c r="AZ25" s="18">
        <f>'Fixed Data'!$K$9*AZ41/1000000</f>
        <v>0</v>
      </c>
      <c r="BA25" s="18">
        <f>'Fixed Data'!$K$9*BA41/1000000</f>
        <v>0</v>
      </c>
      <c r="BB25" s="18">
        <f>'Fixed Data'!$K$9*BB41/1000000</f>
        <v>0</v>
      </c>
      <c r="BC25" s="18">
        <f>'Fixed Data'!$K$9*BC41/1000000</f>
        <v>0</v>
      </c>
      <c r="BD25" s="18">
        <f>'Fixed Data'!$K$9*BD41/1000000</f>
        <v>0</v>
      </c>
      <c r="BE25" s="18">
        <f>'Fixed Data'!$K$9*BE41/1000000</f>
        <v>0</v>
      </c>
      <c r="BF25" s="18">
        <f>'Fixed Data'!$K$9*BF41/1000000</f>
        <v>0</v>
      </c>
      <c r="BG25" s="18">
        <f>'Fixed Data'!$K$9*BG41/1000000</f>
        <v>0</v>
      </c>
      <c r="BH25" s="18">
        <f>'Fixed Data'!$K$9*BH41/1000000</f>
        <v>0</v>
      </c>
      <c r="BI25" s="18">
        <f>'Fixed Data'!$K$9*BI41/1000000</f>
        <v>0</v>
      </c>
      <c r="BJ25" s="18">
        <f>'Fixed Data'!$K$9*BJ41/1000000</f>
        <v>0</v>
      </c>
      <c r="BK25" s="18">
        <f>'Fixed Data'!$K$9*BK41/1000000</f>
        <v>0</v>
      </c>
      <c r="BL25" s="18">
        <f>'Fixed Data'!$K$9*BL41/1000000</f>
        <v>0</v>
      </c>
    </row>
    <row r="26" spans="1:64" ht="15" customHeight="1">
      <c r="A26" s="357"/>
      <c r="B26" s="1" t="s">
        <v>224</v>
      </c>
      <c r="C26" s="153" t="s">
        <v>212</v>
      </c>
      <c r="D26" s="1" t="s">
        <v>213</v>
      </c>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row>
    <row r="27" spans="1:64" ht="15" customHeight="1">
      <c r="A27" s="357"/>
      <c r="B27" s="1" t="s">
        <v>225</v>
      </c>
      <c r="C27" s="153" t="s">
        <v>212</v>
      </c>
      <c r="D27" s="1" t="s">
        <v>213</v>
      </c>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row>
    <row r="28" spans="1:64" ht="15" customHeight="1">
      <c r="A28" s="357"/>
      <c r="B28" s="1" t="s">
        <v>226</v>
      </c>
      <c r="C28" s="153" t="s">
        <v>212</v>
      </c>
      <c r="D28" s="1" t="s">
        <v>213</v>
      </c>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row>
    <row r="29" spans="1:64" ht="15.75" customHeight="1" thickBot="1">
      <c r="A29" s="358"/>
      <c r="B29" s="8" t="s">
        <v>227</v>
      </c>
      <c r="C29" s="8"/>
      <c r="D29" s="8" t="s">
        <v>213</v>
      </c>
      <c r="E29" s="29">
        <f t="shared" ref="E29:AH29" si="3">SUM(E18:E28)</f>
        <v>0</v>
      </c>
      <c r="F29" s="29">
        <f t="shared" si="3"/>
        <v>0</v>
      </c>
      <c r="G29" s="29">
        <f t="shared" si="3"/>
        <v>0</v>
      </c>
      <c r="H29" s="29">
        <f t="shared" si="3"/>
        <v>0</v>
      </c>
      <c r="I29" s="29">
        <f t="shared" si="3"/>
        <v>0</v>
      </c>
      <c r="J29" s="29">
        <f t="shared" si="3"/>
        <v>0</v>
      </c>
      <c r="K29" s="29">
        <f t="shared" si="3"/>
        <v>0</v>
      </c>
      <c r="L29" s="29">
        <f t="shared" si="3"/>
        <v>0</v>
      </c>
      <c r="M29" s="29">
        <f t="shared" si="3"/>
        <v>0</v>
      </c>
      <c r="N29" s="29">
        <f t="shared" si="3"/>
        <v>0</v>
      </c>
      <c r="O29" s="29">
        <f t="shared" si="3"/>
        <v>0</v>
      </c>
      <c r="P29" s="29">
        <f t="shared" si="3"/>
        <v>0</v>
      </c>
      <c r="Q29" s="29">
        <f t="shared" si="3"/>
        <v>0</v>
      </c>
      <c r="R29" s="29">
        <f t="shared" si="3"/>
        <v>0</v>
      </c>
      <c r="S29" s="29">
        <f t="shared" si="3"/>
        <v>0</v>
      </c>
      <c r="T29" s="29">
        <f t="shared" si="3"/>
        <v>0</v>
      </c>
      <c r="U29" s="29">
        <f t="shared" si="3"/>
        <v>0</v>
      </c>
      <c r="V29" s="29">
        <f t="shared" si="3"/>
        <v>0</v>
      </c>
      <c r="W29" s="29">
        <f t="shared" si="3"/>
        <v>0</v>
      </c>
      <c r="X29" s="29">
        <f t="shared" si="3"/>
        <v>0</v>
      </c>
      <c r="Y29" s="29">
        <f t="shared" si="3"/>
        <v>0</v>
      </c>
      <c r="Z29" s="29">
        <f t="shared" si="3"/>
        <v>0</v>
      </c>
      <c r="AA29" s="29">
        <f t="shared" si="3"/>
        <v>0</v>
      </c>
      <c r="AB29" s="29">
        <f t="shared" si="3"/>
        <v>0</v>
      </c>
      <c r="AC29" s="29">
        <f t="shared" si="3"/>
        <v>0</v>
      </c>
      <c r="AD29" s="29">
        <f t="shared" si="3"/>
        <v>0</v>
      </c>
      <c r="AE29" s="29">
        <f t="shared" si="3"/>
        <v>0</v>
      </c>
      <c r="AF29" s="29">
        <f t="shared" si="3"/>
        <v>0</v>
      </c>
      <c r="AG29" s="29">
        <f t="shared" si="3"/>
        <v>0</v>
      </c>
      <c r="AH29" s="29">
        <f t="shared" si="3"/>
        <v>0</v>
      </c>
      <c r="AI29" s="29">
        <f t="shared" ref="AI29:AW29" si="4">SUM(AI18:AI28)</f>
        <v>0</v>
      </c>
      <c r="AJ29" s="29">
        <f t="shared" si="4"/>
        <v>0</v>
      </c>
      <c r="AK29" s="29">
        <f t="shared" si="4"/>
        <v>0</v>
      </c>
      <c r="AL29" s="29">
        <f t="shared" si="4"/>
        <v>0</v>
      </c>
      <c r="AM29" s="29">
        <f t="shared" si="4"/>
        <v>0</v>
      </c>
      <c r="AN29" s="29">
        <f t="shared" si="4"/>
        <v>0</v>
      </c>
      <c r="AO29" s="29">
        <f t="shared" si="4"/>
        <v>0</v>
      </c>
      <c r="AP29" s="29">
        <f t="shared" si="4"/>
        <v>0</v>
      </c>
      <c r="AQ29" s="29">
        <f t="shared" si="4"/>
        <v>0</v>
      </c>
      <c r="AR29" s="29">
        <f t="shared" si="4"/>
        <v>0</v>
      </c>
      <c r="AS29" s="29">
        <f t="shared" si="4"/>
        <v>0</v>
      </c>
      <c r="AT29" s="29">
        <f t="shared" si="4"/>
        <v>0</v>
      </c>
      <c r="AU29" s="29">
        <f t="shared" si="4"/>
        <v>0</v>
      </c>
      <c r="AV29" s="29">
        <f t="shared" si="4"/>
        <v>0</v>
      </c>
      <c r="AW29" s="29">
        <f t="shared" si="4"/>
        <v>0</v>
      </c>
      <c r="AX29" s="29">
        <f t="shared" ref="AX29:BB29" si="5">SUM(AX18:AX28)</f>
        <v>0</v>
      </c>
      <c r="AY29" s="29">
        <f t="shared" si="5"/>
        <v>0</v>
      </c>
      <c r="AZ29" s="29">
        <f t="shared" si="5"/>
        <v>0</v>
      </c>
      <c r="BA29" s="29">
        <f t="shared" si="5"/>
        <v>0</v>
      </c>
      <c r="BB29" s="29">
        <f t="shared" si="5"/>
        <v>0</v>
      </c>
      <c r="BC29" s="29">
        <f t="shared" ref="BC29:BL29" si="6">SUM(BC18:BC28)</f>
        <v>0</v>
      </c>
      <c r="BD29" s="29">
        <f t="shared" si="6"/>
        <v>0</v>
      </c>
      <c r="BE29" s="29">
        <f t="shared" si="6"/>
        <v>0</v>
      </c>
      <c r="BF29" s="29">
        <f t="shared" si="6"/>
        <v>0</v>
      </c>
      <c r="BG29" s="29">
        <f t="shared" si="6"/>
        <v>0</v>
      </c>
      <c r="BH29" s="29">
        <f t="shared" si="6"/>
        <v>0</v>
      </c>
      <c r="BI29" s="29">
        <f t="shared" si="6"/>
        <v>0</v>
      </c>
      <c r="BJ29" s="29">
        <f t="shared" si="6"/>
        <v>0</v>
      </c>
      <c r="BK29" s="29">
        <f t="shared" si="6"/>
        <v>0</v>
      </c>
      <c r="BL29" s="29">
        <f t="shared" si="6"/>
        <v>0</v>
      </c>
    </row>
    <row r="30" spans="1:64">
      <c r="B30" s="9"/>
      <c r="AG30" s="1"/>
      <c r="AL30" s="1"/>
      <c r="AQ30" s="1"/>
      <c r="AV30" s="1"/>
      <c r="BC30" s="1"/>
      <c r="BF30" s="1"/>
      <c r="BK30" s="1"/>
    </row>
    <row r="31" spans="1:64">
      <c r="AG31" s="1"/>
      <c r="AL31" s="1"/>
      <c r="AQ31" s="1"/>
      <c r="AV31" s="1"/>
      <c r="BC31" s="1"/>
      <c r="BF31" s="1"/>
      <c r="BK31" s="1"/>
    </row>
    <row r="32" spans="1:64">
      <c r="A32" s="55"/>
      <c r="B32" s="54" t="s">
        <v>228</v>
      </c>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4"/>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row>
    <row r="33" spans="1:64">
      <c r="A33" s="57"/>
      <c r="B33" s="150"/>
      <c r="C33" s="56"/>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6"/>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row>
    <row r="34" spans="1:64" ht="12.75" customHeight="1">
      <c r="A34" s="359" t="s">
        <v>229</v>
      </c>
      <c r="B34" s="125" t="s">
        <v>230</v>
      </c>
      <c r="D34" s="1" t="s">
        <v>231</v>
      </c>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row>
    <row r="35" spans="1:64">
      <c r="A35" s="359"/>
      <c r="B35" s="125" t="s">
        <v>232</v>
      </c>
      <c r="D35" s="1" t="s">
        <v>233</v>
      </c>
      <c r="E35" s="18">
        <f>E34*'Fixed Data'!H$22</f>
        <v>0</v>
      </c>
      <c r="F35" s="18">
        <f>F34*'Fixed Data'!I$22</f>
        <v>0</v>
      </c>
      <c r="G35" s="18">
        <f>G34*'Fixed Data'!J$22</f>
        <v>0</v>
      </c>
      <c r="H35" s="18">
        <f>H34*'Fixed Data'!K$22</f>
        <v>0</v>
      </c>
      <c r="I35" s="18">
        <f>I34*'Fixed Data'!L$22</f>
        <v>0</v>
      </c>
      <c r="J35" s="18">
        <f>J34*'Fixed Data'!M$22</f>
        <v>0</v>
      </c>
      <c r="K35" s="18">
        <f>K34*'Fixed Data'!N$22</f>
        <v>0</v>
      </c>
      <c r="L35" s="18">
        <f>L34*'Fixed Data'!O$22</f>
        <v>0</v>
      </c>
      <c r="M35" s="18">
        <f>M34*'Fixed Data'!P$22</f>
        <v>0</v>
      </c>
      <c r="N35" s="18">
        <f>N34*'Fixed Data'!Q$22</f>
        <v>0</v>
      </c>
      <c r="O35" s="18">
        <f>O34*'Fixed Data'!R$22</f>
        <v>0</v>
      </c>
      <c r="P35" s="18">
        <f>P34*'Fixed Data'!S$22</f>
        <v>0</v>
      </c>
      <c r="Q35" s="18">
        <f>Q34*'Fixed Data'!T$22</f>
        <v>0</v>
      </c>
      <c r="R35" s="18">
        <f>R34*'Fixed Data'!U$22</f>
        <v>0</v>
      </c>
      <c r="S35" s="18">
        <f>S34*'Fixed Data'!V$22</f>
        <v>0</v>
      </c>
      <c r="T35" s="18">
        <f>T34*'Fixed Data'!W$22</f>
        <v>0</v>
      </c>
      <c r="U35" s="18">
        <f>U34*'Fixed Data'!X$22</f>
        <v>0</v>
      </c>
      <c r="V35" s="18">
        <f>V34*'Fixed Data'!Y$22</f>
        <v>0</v>
      </c>
      <c r="W35" s="18">
        <f>W34*'Fixed Data'!Z$22</f>
        <v>0</v>
      </c>
      <c r="X35" s="18">
        <f>X34*'Fixed Data'!AA$22</f>
        <v>0</v>
      </c>
      <c r="Y35" s="18">
        <f>Y34*'Fixed Data'!AB$22</f>
        <v>0</v>
      </c>
      <c r="Z35" s="18">
        <f>Z34*'Fixed Data'!AC$22</f>
        <v>0</v>
      </c>
      <c r="AA35" s="18">
        <f>AA34*'Fixed Data'!AD$22</f>
        <v>0</v>
      </c>
      <c r="AB35" s="18">
        <f>AB34*'Fixed Data'!AE$22</f>
        <v>0</v>
      </c>
      <c r="AC35" s="18">
        <f>AC34*'Fixed Data'!AF$22</f>
        <v>0</v>
      </c>
      <c r="AD35" s="18">
        <f>AD34*'Fixed Data'!AG$22</f>
        <v>0</v>
      </c>
      <c r="AE35" s="18">
        <f>AE34*'Fixed Data'!AH$22</f>
        <v>0</v>
      </c>
      <c r="AF35" s="18">
        <f>AF34*'Fixed Data'!AI$22</f>
        <v>0</v>
      </c>
      <c r="AG35" s="18">
        <f>AG34*'Fixed Data'!AJ$22</f>
        <v>0</v>
      </c>
      <c r="AH35" s="18">
        <f>AH34*'Fixed Data'!AK$22</f>
        <v>0</v>
      </c>
      <c r="AI35" s="18">
        <f>AI34*'Fixed Data'!AL$22</f>
        <v>0</v>
      </c>
      <c r="AJ35" s="18">
        <f>AJ34*'Fixed Data'!AM$22</f>
        <v>0</v>
      </c>
      <c r="AK35" s="18">
        <f>AK34*'Fixed Data'!AN$22</f>
        <v>0</v>
      </c>
      <c r="AL35" s="18">
        <f>AL34*'Fixed Data'!AO$22</f>
        <v>0</v>
      </c>
      <c r="AM35" s="18">
        <f>AM34*'Fixed Data'!AP$22</f>
        <v>0</v>
      </c>
      <c r="AN35" s="18">
        <f>AN34*'Fixed Data'!AQ$22</f>
        <v>0</v>
      </c>
      <c r="AO35" s="18">
        <f>AO34*'Fixed Data'!AR$22</f>
        <v>0</v>
      </c>
      <c r="AP35" s="18">
        <f>AP34*'Fixed Data'!AS$22</f>
        <v>0</v>
      </c>
      <c r="AQ35" s="18">
        <f>AQ34*'Fixed Data'!AT$22</f>
        <v>0</v>
      </c>
      <c r="AR35" s="18">
        <f>AR34*'Fixed Data'!AU$22</f>
        <v>0</v>
      </c>
      <c r="AS35" s="18">
        <f>AS34*'Fixed Data'!AV$22</f>
        <v>0</v>
      </c>
      <c r="AT35" s="18">
        <f>AT34*'Fixed Data'!AW$22</f>
        <v>0</v>
      </c>
      <c r="AU35" s="18">
        <f>AU34*'Fixed Data'!AX$22</f>
        <v>0</v>
      </c>
      <c r="AV35" s="18">
        <f>AV34*'Fixed Data'!AY$22</f>
        <v>0</v>
      </c>
      <c r="AW35" s="18">
        <f>AW34*'Fixed Data'!AZ$22</f>
        <v>0</v>
      </c>
      <c r="AX35" s="18">
        <f>AX34*'Fixed Data'!BA$22</f>
        <v>0</v>
      </c>
      <c r="AY35" s="18">
        <f>AY34*'Fixed Data'!BB$22</f>
        <v>0</v>
      </c>
      <c r="AZ35" s="18">
        <f>AZ34*'Fixed Data'!BC$22</f>
        <v>0</v>
      </c>
      <c r="BA35" s="18">
        <f>BA34*'Fixed Data'!BD$22</f>
        <v>0</v>
      </c>
      <c r="BB35" s="18">
        <f>BB34*'Fixed Data'!BE$22</f>
        <v>0</v>
      </c>
      <c r="BC35" s="18">
        <f>BC34*'Fixed Data'!BF$22</f>
        <v>0</v>
      </c>
      <c r="BD35" s="18">
        <f>BD34*'Fixed Data'!BG$22</f>
        <v>0</v>
      </c>
      <c r="BE35" s="18">
        <f>BE34*'Fixed Data'!BH$22</f>
        <v>0</v>
      </c>
      <c r="BF35" s="18">
        <f>BF34*'Fixed Data'!BI$22</f>
        <v>0</v>
      </c>
      <c r="BG35" s="18">
        <f>BG34*'Fixed Data'!BJ$22</f>
        <v>0</v>
      </c>
      <c r="BH35" s="18">
        <f>BH34*'Fixed Data'!BK$22</f>
        <v>0</v>
      </c>
      <c r="BI35" s="18">
        <f>BI34*'Fixed Data'!BL$22</f>
        <v>0</v>
      </c>
      <c r="BJ35" s="18">
        <f>BJ34*'Fixed Data'!BM$22</f>
        <v>0</v>
      </c>
      <c r="BK35" s="18">
        <f>BK34*'Fixed Data'!BN$22</f>
        <v>0</v>
      </c>
      <c r="BL35" s="18">
        <f>BL34*'Fixed Data'!BO$22</f>
        <v>0</v>
      </c>
    </row>
    <row r="36" spans="1:64" ht="12.75" customHeight="1">
      <c r="A36" s="359"/>
      <c r="B36" s="125" t="s">
        <v>234</v>
      </c>
      <c r="D36" s="1" t="s">
        <v>235</v>
      </c>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row>
    <row r="37" spans="1:64">
      <c r="A37" s="359"/>
      <c r="B37" s="125" t="s">
        <v>236</v>
      </c>
      <c r="D37" s="1" t="s">
        <v>237</v>
      </c>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row>
    <row r="38" spans="1:64" ht="17">
      <c r="A38" s="359"/>
      <c r="B38" s="125" t="s">
        <v>238</v>
      </c>
      <c r="D38" s="1" t="s">
        <v>233</v>
      </c>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ht="17">
      <c r="A39" s="359"/>
      <c r="B39" s="125" t="s">
        <v>239</v>
      </c>
      <c r="D39" s="1" t="s">
        <v>240</v>
      </c>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20"/>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row>
    <row r="40" spans="1:64" ht="17">
      <c r="A40" s="359"/>
      <c r="B40" s="125" t="s">
        <v>241</v>
      </c>
      <c r="D40" s="1" t="s">
        <v>240</v>
      </c>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20"/>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row>
    <row r="41" spans="1:64">
      <c r="A41" s="359"/>
      <c r="B41" s="125" t="s">
        <v>242</v>
      </c>
      <c r="D41" s="1" t="s">
        <v>243</v>
      </c>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20"/>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row>
    <row r="42" spans="1:64">
      <c r="A42" s="320"/>
      <c r="B42" s="125"/>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row>
    <row r="43" spans="1:64" ht="16.5" thickBot="1">
      <c r="C43" s="9"/>
      <c r="AG43" s="1"/>
      <c r="AL43" s="1"/>
      <c r="AQ43" s="1"/>
      <c r="AV43" s="1"/>
      <c r="BC43" s="1"/>
      <c r="BF43" s="1"/>
      <c r="BK43" s="1"/>
    </row>
    <row r="44" spans="1:64" ht="16.5" thickTop="1">
      <c r="A44" s="136"/>
      <c r="B44" s="134" t="s">
        <v>244</v>
      </c>
      <c r="C44" s="134"/>
      <c r="D44" s="134" t="s">
        <v>213</v>
      </c>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row>
    <row r="45" spans="1:64" ht="17">
      <c r="A45" s="42"/>
      <c r="C45" s="9"/>
      <c r="AL45" s="1"/>
      <c r="AQ45" s="1"/>
      <c r="BF45" s="1"/>
    </row>
    <row r="46" spans="1:64" ht="17">
      <c r="A46" s="42">
        <v>1</v>
      </c>
      <c r="B46" s="1" t="s">
        <v>245</v>
      </c>
      <c r="AL46" s="1"/>
      <c r="AQ46" s="1"/>
      <c r="BF46" s="1"/>
    </row>
    <row r="47" spans="1:64">
      <c r="B47" s="60" t="s">
        <v>246</v>
      </c>
      <c r="AL47" s="1"/>
      <c r="AQ47" s="1"/>
      <c r="BF47" s="1"/>
    </row>
    <row r="48" spans="1:64">
      <c r="B48" s="1" t="s">
        <v>247</v>
      </c>
      <c r="AL48" s="1"/>
      <c r="AQ48" s="1"/>
      <c r="BF48" s="1"/>
    </row>
    <row r="49" spans="1:58">
      <c r="B49" s="1" t="s">
        <v>248</v>
      </c>
      <c r="AL49" s="1"/>
      <c r="AQ49" s="1"/>
      <c r="BF49" s="1"/>
    </row>
    <row r="50" spans="1:58" ht="17">
      <c r="A50" s="42">
        <v>2</v>
      </c>
      <c r="B50" s="40" t="s">
        <v>249</v>
      </c>
      <c r="AL50" s="1"/>
      <c r="AQ50" s="1"/>
      <c r="BF50" s="1"/>
    </row>
    <row r="51" spans="1:58">
      <c r="AL51" s="1"/>
      <c r="AQ51" s="1"/>
      <c r="BF51" s="1"/>
    </row>
    <row r="52" spans="1:58">
      <c r="AL52" s="1"/>
      <c r="AQ52" s="1"/>
      <c r="BF52" s="1"/>
    </row>
    <row r="53" spans="1:58">
      <c r="AL53" s="1"/>
      <c r="AQ53" s="1"/>
      <c r="BF53" s="1"/>
    </row>
    <row r="54" spans="1:58">
      <c r="AL54" s="1"/>
      <c r="AQ54" s="1"/>
      <c r="BF54" s="1"/>
    </row>
    <row r="55" spans="1:58">
      <c r="C55" s="9"/>
      <c r="AL55" s="1"/>
      <c r="AQ55" s="1"/>
      <c r="BF55" s="1"/>
    </row>
    <row r="56" spans="1:58">
      <c r="AL56" s="1"/>
      <c r="AQ56" s="1"/>
      <c r="BF56" s="1"/>
    </row>
    <row r="57" spans="1:58">
      <c r="AL57" s="1"/>
      <c r="AQ57" s="1"/>
      <c r="BF57" s="1"/>
    </row>
    <row r="58" spans="1:58">
      <c r="AL58" s="1"/>
      <c r="AQ58" s="1"/>
      <c r="BF58" s="1"/>
    </row>
    <row r="59" spans="1:58">
      <c r="AL59" s="1"/>
      <c r="AQ59" s="1"/>
      <c r="BF59" s="1"/>
    </row>
    <row r="60" spans="1:58">
      <c r="AL60" s="1"/>
      <c r="AQ60" s="1"/>
      <c r="BF60" s="1"/>
    </row>
    <row r="61" spans="1:58">
      <c r="AL61" s="1"/>
      <c r="AQ61" s="1"/>
      <c r="BF61" s="1"/>
    </row>
    <row r="62" spans="1:58">
      <c r="AL62" s="1"/>
      <c r="AQ62" s="1"/>
      <c r="BF62" s="1"/>
    </row>
    <row r="63" spans="1:58">
      <c r="AL63" s="1"/>
      <c r="AQ63" s="1"/>
      <c r="BF63" s="1"/>
    </row>
    <row r="64" spans="1:58">
      <c r="AL64" s="1"/>
      <c r="AQ64" s="1"/>
      <c r="BF64" s="1"/>
    </row>
    <row r="65" spans="38:58">
      <c r="AL65" s="1"/>
      <c r="AQ65" s="1"/>
      <c r="BF65" s="1"/>
    </row>
    <row r="66" spans="38:58">
      <c r="AL66" s="1"/>
      <c r="AQ66" s="1"/>
      <c r="BF66" s="1"/>
    </row>
    <row r="67" spans="38:58">
      <c r="AL67" s="1"/>
      <c r="AQ67" s="1"/>
      <c r="BF67" s="1"/>
    </row>
    <row r="68" spans="38:58">
      <c r="AL68" s="1"/>
      <c r="AQ68" s="1"/>
      <c r="BF68" s="1"/>
    </row>
    <row r="69" spans="38:58">
      <c r="AL69" s="1"/>
      <c r="AQ69" s="1"/>
      <c r="BF69" s="1"/>
    </row>
    <row r="70" spans="38:58">
      <c r="AL70" s="1"/>
      <c r="AQ70" s="1"/>
      <c r="BF70" s="1"/>
    </row>
    <row r="71" spans="38:58">
      <c r="AL71" s="1"/>
      <c r="AQ71" s="1"/>
      <c r="BF71" s="1"/>
    </row>
    <row r="72" spans="38:58">
      <c r="AL72" s="1"/>
      <c r="AQ72" s="1"/>
      <c r="BF72" s="1"/>
    </row>
    <row r="73" spans="38:58">
      <c r="AL73" s="1"/>
      <c r="AQ73" s="1"/>
      <c r="BF73" s="1"/>
    </row>
    <row r="74" spans="38:58">
      <c r="AL74" s="1"/>
      <c r="AQ74" s="1"/>
      <c r="BF74" s="1"/>
    </row>
    <row r="75" spans="38:58">
      <c r="AL75" s="1"/>
      <c r="AQ75" s="1"/>
      <c r="BF75" s="1"/>
    </row>
    <row r="76" spans="38:58">
      <c r="AL76" s="1"/>
      <c r="AQ76" s="1"/>
      <c r="BF76" s="1"/>
    </row>
    <row r="77" spans="38:58">
      <c r="AL77" s="1"/>
      <c r="AQ77" s="1"/>
      <c r="BF77" s="1"/>
    </row>
    <row r="78" spans="38:58">
      <c r="AL78" s="1"/>
      <c r="AQ78" s="1"/>
      <c r="BF78" s="1"/>
    </row>
    <row r="79" spans="38:58">
      <c r="AL79" s="1"/>
      <c r="AQ79" s="1"/>
      <c r="BF79" s="1"/>
    </row>
    <row r="80" spans="38:58">
      <c r="AL80" s="1"/>
      <c r="AQ80" s="1"/>
      <c r="BF80" s="1"/>
    </row>
    <row r="81" spans="38:58">
      <c r="AL81" s="1"/>
      <c r="AQ81" s="1"/>
      <c r="BF81" s="1"/>
    </row>
    <row r="82" spans="38:58">
      <c r="AL82" s="1"/>
      <c r="AQ82" s="1"/>
      <c r="BF82" s="1"/>
    </row>
    <row r="83" spans="38:58">
      <c r="AL83" s="1"/>
      <c r="AQ83" s="1"/>
      <c r="BF83" s="1"/>
    </row>
    <row r="84" spans="38:58">
      <c r="AL84" s="1"/>
      <c r="AQ84" s="1"/>
      <c r="BF84" s="1"/>
    </row>
    <row r="85" spans="38:58">
      <c r="AL85" s="1"/>
      <c r="AQ85" s="1"/>
      <c r="BF85" s="1"/>
    </row>
    <row r="86" spans="38:58">
      <c r="AL86" s="1"/>
      <c r="AQ86" s="1"/>
      <c r="BF86" s="1"/>
    </row>
    <row r="87" spans="38:58">
      <c r="AL87" s="1"/>
      <c r="AQ87" s="1"/>
      <c r="BF87" s="1"/>
    </row>
    <row r="88" spans="38:58">
      <c r="AL88" s="1"/>
      <c r="AQ88" s="1"/>
      <c r="BF88" s="1"/>
    </row>
    <row r="89" spans="38:58">
      <c r="AL89" s="1"/>
      <c r="AQ89" s="1"/>
      <c r="BF89" s="1"/>
    </row>
    <row r="90" spans="38:58">
      <c r="AL90" s="1"/>
      <c r="AQ90" s="1"/>
      <c r="BF90" s="1"/>
    </row>
    <row r="91" spans="38:58">
      <c r="AL91" s="1"/>
      <c r="AQ91" s="1"/>
      <c r="BF91" s="1"/>
    </row>
    <row r="92" spans="38:58">
      <c r="AL92" s="1"/>
      <c r="AQ92" s="1"/>
      <c r="BF92" s="1"/>
    </row>
    <row r="93" spans="38:58">
      <c r="AL93" s="1"/>
      <c r="AQ93" s="1"/>
      <c r="BF93" s="1"/>
    </row>
    <row r="94" spans="38:58">
      <c r="AL94" s="1"/>
      <c r="AQ94" s="1"/>
      <c r="BF94" s="1"/>
    </row>
    <row r="95" spans="38:58">
      <c r="AL95" s="1"/>
      <c r="AQ95" s="1"/>
      <c r="BF95" s="1"/>
    </row>
    <row r="96" spans="38:58">
      <c r="AL96" s="1"/>
      <c r="AQ96" s="1"/>
      <c r="BF96" s="1"/>
    </row>
    <row r="97" spans="38:58">
      <c r="AL97" s="1"/>
      <c r="AQ97" s="1"/>
      <c r="BF97" s="1"/>
    </row>
    <row r="98" spans="38:58">
      <c r="AL98" s="1"/>
      <c r="AQ98" s="1"/>
      <c r="BF98" s="1"/>
    </row>
    <row r="99" spans="38:58">
      <c r="AL99" s="1"/>
      <c r="AQ99" s="1"/>
      <c r="BF99" s="1"/>
    </row>
    <row r="100" spans="38:58">
      <c r="AL100" s="1"/>
      <c r="AQ100" s="1"/>
      <c r="BF100" s="1"/>
    </row>
    <row r="101" spans="38:58">
      <c r="AL101" s="1"/>
      <c r="AQ101" s="1"/>
      <c r="BF101" s="1"/>
    </row>
    <row r="102" spans="38:58">
      <c r="AL102" s="1"/>
      <c r="AQ102" s="1"/>
      <c r="BF102" s="1"/>
    </row>
    <row r="103" spans="38:58">
      <c r="AL103" s="1"/>
      <c r="AQ103" s="1"/>
      <c r="BF103" s="1"/>
    </row>
    <row r="104" spans="38:58">
      <c r="AL104" s="1"/>
      <c r="AQ104" s="1"/>
      <c r="BF104" s="1"/>
    </row>
    <row r="105" spans="38:58">
      <c r="AL105" s="1"/>
      <c r="AQ105" s="1"/>
      <c r="BF105" s="1"/>
    </row>
    <row r="106" spans="38:58">
      <c r="AL106" s="1"/>
      <c r="AQ106" s="1"/>
      <c r="BF106" s="1"/>
    </row>
    <row r="107" spans="38:58">
      <c r="AL107" s="1"/>
      <c r="AQ107" s="1"/>
      <c r="BF107" s="1"/>
    </row>
    <row r="108" spans="38:58">
      <c r="AL108" s="1"/>
      <c r="AQ108" s="1"/>
      <c r="BF108" s="1"/>
    </row>
    <row r="109" spans="38:58">
      <c r="AL109" s="1"/>
      <c r="AQ109" s="1"/>
      <c r="BF109" s="1"/>
    </row>
    <row r="110" spans="38:58">
      <c r="AL110" s="1"/>
      <c r="AQ110" s="1"/>
      <c r="BF110" s="1"/>
    </row>
    <row r="111" spans="38:58">
      <c r="AL111" s="1"/>
      <c r="AQ111" s="1"/>
      <c r="BF111" s="1"/>
    </row>
    <row r="112" spans="38:58">
      <c r="AL112" s="1"/>
      <c r="AQ112" s="1"/>
      <c r="BF112" s="1"/>
    </row>
    <row r="113" spans="2:58">
      <c r="AL113" s="1"/>
      <c r="AQ113" s="1"/>
      <c r="BF113" s="1"/>
    </row>
    <row r="114" spans="2:58">
      <c r="AL114" s="1"/>
      <c r="AQ114" s="1"/>
      <c r="BF114" s="1"/>
    </row>
    <row r="115" spans="2:58">
      <c r="AL115" s="1"/>
      <c r="AQ115" s="1"/>
      <c r="BF115" s="1"/>
    </row>
    <row r="116" spans="2:58">
      <c r="AL116" s="1"/>
      <c r="AQ116" s="1"/>
      <c r="BF116" s="1"/>
    </row>
    <row r="117" spans="2:58">
      <c r="AL117" s="1"/>
      <c r="AQ117" s="1"/>
      <c r="BF117" s="1"/>
    </row>
    <row r="118" spans="2:58">
      <c r="AL118" s="1"/>
      <c r="AQ118" s="1"/>
      <c r="BF118" s="1"/>
    </row>
    <row r="119" spans="2:58">
      <c r="AL119" s="1"/>
      <c r="AQ119" s="1"/>
      <c r="BF119" s="1"/>
    </row>
    <row r="120" spans="2:58">
      <c r="B120" s="318" t="s">
        <v>215</v>
      </c>
      <c r="AL120" s="1"/>
      <c r="AQ120" s="1"/>
      <c r="BF120" s="1"/>
    </row>
    <row r="121" spans="2:58">
      <c r="B121" s="318" t="s">
        <v>214</v>
      </c>
      <c r="AL121" s="1"/>
      <c r="AQ121" s="1"/>
      <c r="BF121" s="1"/>
    </row>
    <row r="122" spans="2:58">
      <c r="B122" s="318" t="s">
        <v>250</v>
      </c>
      <c r="AL122" s="1"/>
      <c r="AQ122" s="1"/>
      <c r="BF122" s="1"/>
    </row>
    <row r="123" spans="2:58">
      <c r="B123" s="318" t="s">
        <v>251</v>
      </c>
      <c r="AL123" s="1"/>
      <c r="AQ123" s="1"/>
      <c r="BF123" s="1"/>
    </row>
    <row r="124" spans="2:58">
      <c r="B124" s="318" t="s">
        <v>252</v>
      </c>
      <c r="AL124" s="1"/>
      <c r="AQ124" s="1"/>
      <c r="BF124" s="1"/>
    </row>
    <row r="125" spans="2:58">
      <c r="B125" s="318" t="s">
        <v>253</v>
      </c>
      <c r="AL125" s="1"/>
      <c r="AQ125" s="1"/>
      <c r="BF125" s="1"/>
    </row>
    <row r="126" spans="2:58">
      <c r="B126" s="318" t="s">
        <v>254</v>
      </c>
      <c r="AL126" s="1"/>
      <c r="AQ126" s="1"/>
      <c r="BF126" s="1"/>
    </row>
    <row r="127" spans="2:58">
      <c r="B127" s="318" t="s">
        <v>255</v>
      </c>
      <c r="AL127" s="1"/>
      <c r="AQ127" s="1"/>
      <c r="BF127" s="1"/>
    </row>
    <row r="128" spans="2:58">
      <c r="B128" s="318" t="s">
        <v>256</v>
      </c>
      <c r="AL128" s="1"/>
      <c r="AQ128" s="1"/>
      <c r="BF128" s="1"/>
    </row>
    <row r="129" spans="2:58">
      <c r="B129" s="318" t="s">
        <v>257</v>
      </c>
      <c r="AL129" s="1"/>
      <c r="AQ129" s="1"/>
      <c r="BF129" s="1"/>
    </row>
    <row r="130" spans="2:58">
      <c r="B130" s="318" t="s">
        <v>258</v>
      </c>
      <c r="AL130" s="1"/>
      <c r="AQ130" s="1"/>
      <c r="BF130" s="1"/>
    </row>
    <row r="131" spans="2:58">
      <c r="B131" s="318" t="s">
        <v>259</v>
      </c>
      <c r="AL131" s="1"/>
      <c r="AQ131" s="1"/>
      <c r="BF131" s="1"/>
    </row>
    <row r="132" spans="2:58">
      <c r="B132" s="318" t="s">
        <v>260</v>
      </c>
      <c r="AL132" s="1"/>
      <c r="AQ132" s="1"/>
      <c r="BF132" s="1"/>
    </row>
    <row r="133" spans="2:58">
      <c r="B133" s="318" t="s">
        <v>261</v>
      </c>
      <c r="AL133" s="1"/>
      <c r="AQ133" s="1"/>
      <c r="BF133" s="1"/>
    </row>
    <row r="134" spans="2:58">
      <c r="B134" s="318" t="s">
        <v>262</v>
      </c>
      <c r="AL134" s="1"/>
      <c r="AQ134" s="1"/>
      <c r="BF134" s="1"/>
    </row>
    <row r="135" spans="2:58">
      <c r="B135" s="318" t="s">
        <v>263</v>
      </c>
      <c r="AL135" s="1"/>
      <c r="AQ135" s="1"/>
      <c r="BF135" s="1"/>
    </row>
    <row r="136" spans="2:58">
      <c r="B136" s="318" t="s">
        <v>264</v>
      </c>
      <c r="AL136" s="1"/>
      <c r="AQ136" s="1"/>
      <c r="BF136" s="1"/>
    </row>
    <row r="137" spans="2:58">
      <c r="B137" s="318" t="s">
        <v>265</v>
      </c>
      <c r="AL137" s="1"/>
      <c r="AQ137" s="1"/>
      <c r="BF137" s="1"/>
    </row>
    <row r="138" spans="2:58">
      <c r="B138" s="318" t="s">
        <v>266</v>
      </c>
      <c r="AL138" s="1"/>
      <c r="AQ138" s="1"/>
      <c r="BF138" s="1"/>
    </row>
    <row r="139" spans="2:58">
      <c r="B139" s="318" t="s">
        <v>267</v>
      </c>
      <c r="AL139" s="1"/>
      <c r="AQ139" s="1"/>
      <c r="BF139" s="1"/>
    </row>
    <row r="140" spans="2:58">
      <c r="B140" s="318" t="s">
        <v>268</v>
      </c>
      <c r="AL140" s="1"/>
      <c r="AQ140" s="1"/>
      <c r="BF140" s="1"/>
    </row>
    <row r="141" spans="2:58">
      <c r="B141" s="318" t="s">
        <v>269</v>
      </c>
      <c r="AL141" s="1"/>
      <c r="AQ141" s="1"/>
      <c r="BF141" s="1"/>
    </row>
    <row r="142" spans="2:58">
      <c r="B142" s="318" t="s">
        <v>270</v>
      </c>
      <c r="AL142" s="1"/>
      <c r="AQ142" s="1"/>
      <c r="BF142" s="1"/>
    </row>
    <row r="143" spans="2:58">
      <c r="B143" s="318" t="s">
        <v>271</v>
      </c>
      <c r="AL143" s="1"/>
      <c r="AQ143" s="1"/>
      <c r="BF143" s="1"/>
    </row>
    <row r="144" spans="2:58">
      <c r="B144" s="318" t="s">
        <v>272</v>
      </c>
      <c r="AL144" s="1"/>
      <c r="AQ144" s="1"/>
      <c r="BF144" s="1"/>
    </row>
    <row r="145" spans="2:58">
      <c r="B145" s="318" t="s">
        <v>273</v>
      </c>
      <c r="AL145" s="1"/>
      <c r="AQ145" s="1"/>
      <c r="BF145" s="1"/>
    </row>
    <row r="146" spans="2:58">
      <c r="B146" s="318" t="s">
        <v>274</v>
      </c>
      <c r="AL146" s="1"/>
      <c r="AQ146" s="1"/>
      <c r="BF146" s="1"/>
    </row>
    <row r="147" spans="2:58">
      <c r="B147" s="318" t="s">
        <v>275</v>
      </c>
      <c r="AL147" s="1"/>
      <c r="AQ147" s="1"/>
      <c r="BF147" s="1"/>
    </row>
    <row r="148" spans="2:58">
      <c r="B148" s="318" t="s">
        <v>211</v>
      </c>
      <c r="AL148" s="1"/>
      <c r="AQ148" s="1"/>
      <c r="BF148" s="1"/>
    </row>
    <row r="149" spans="2:58">
      <c r="B149" s="318" t="s">
        <v>276</v>
      </c>
      <c r="AL149" s="1"/>
      <c r="AQ149" s="1"/>
      <c r="BF149" s="1"/>
    </row>
    <row r="150" spans="2:58">
      <c r="B150" s="318" t="s">
        <v>277</v>
      </c>
      <c r="AL150" s="1"/>
      <c r="AQ150" s="1"/>
      <c r="BF150" s="1"/>
    </row>
    <row r="151" spans="2:58">
      <c r="B151" s="318" t="s">
        <v>278</v>
      </c>
      <c r="AL151" s="1"/>
      <c r="AQ151" s="1"/>
      <c r="BF151" s="1"/>
    </row>
    <row r="152" spans="2:58">
      <c r="B152" s="318" t="s">
        <v>279</v>
      </c>
      <c r="AL152" s="1"/>
      <c r="AQ152" s="1"/>
      <c r="BF152" s="1"/>
    </row>
    <row r="153" spans="2:58">
      <c r="B153" s="318" t="s">
        <v>111</v>
      </c>
      <c r="AL153" s="1"/>
      <c r="AQ153" s="1"/>
      <c r="BF153" s="1"/>
    </row>
    <row r="154" spans="2:58">
      <c r="B154" s="318" t="s">
        <v>280</v>
      </c>
      <c r="AL154" s="1"/>
      <c r="AQ154" s="1"/>
      <c r="BF154" s="1"/>
    </row>
    <row r="155" spans="2:58">
      <c r="B155" s="318" t="s">
        <v>281</v>
      </c>
      <c r="AL155" s="1"/>
      <c r="AQ155" s="1"/>
      <c r="BF155" s="1"/>
    </row>
    <row r="156" spans="2:58">
      <c r="B156" s="318" t="s">
        <v>282</v>
      </c>
      <c r="AL156" s="1"/>
      <c r="AQ156" s="1"/>
      <c r="BF156" s="1"/>
    </row>
    <row r="157" spans="2:58">
      <c r="B157" s="318" t="s">
        <v>283</v>
      </c>
      <c r="AL157" s="1"/>
      <c r="AQ157" s="1"/>
      <c r="BF157" s="1"/>
    </row>
    <row r="158" spans="2:58">
      <c r="B158" s="318" t="s">
        <v>284</v>
      </c>
      <c r="AL158" s="1"/>
      <c r="AQ158" s="1"/>
      <c r="BF158" s="1"/>
    </row>
    <row r="159" spans="2:58">
      <c r="B159" s="318" t="s">
        <v>285</v>
      </c>
      <c r="AL159" s="1"/>
      <c r="AQ159" s="1"/>
      <c r="BF159" s="1"/>
    </row>
    <row r="160" spans="2:58">
      <c r="B160" s="318" t="s">
        <v>286</v>
      </c>
      <c r="AL160" s="1"/>
      <c r="AQ160" s="1"/>
      <c r="BF160" s="1"/>
    </row>
    <row r="161" spans="2:58">
      <c r="B161" s="318" t="s">
        <v>287</v>
      </c>
      <c r="AL161" s="1"/>
      <c r="AQ161" s="1"/>
      <c r="BF161" s="1"/>
    </row>
    <row r="162" spans="2:58">
      <c r="B162" s="318" t="s">
        <v>288</v>
      </c>
      <c r="AL162" s="1"/>
      <c r="AQ162" s="1"/>
      <c r="BF162" s="1"/>
    </row>
    <row r="163" spans="2:58">
      <c r="B163" s="318" t="s">
        <v>289</v>
      </c>
      <c r="AL163" s="1"/>
      <c r="AQ163" s="1"/>
      <c r="BF163" s="1"/>
    </row>
    <row r="164" spans="2:58">
      <c r="B164" s="318" t="s">
        <v>290</v>
      </c>
      <c r="AL164" s="1"/>
      <c r="AQ164" s="1"/>
      <c r="BF164" s="1"/>
    </row>
    <row r="165" spans="2:58">
      <c r="B165" s="318" t="s">
        <v>291</v>
      </c>
      <c r="AL165" s="1"/>
      <c r="AQ165" s="1"/>
      <c r="BF165" s="1"/>
    </row>
    <row r="166" spans="2:58">
      <c r="B166" s="318" t="s">
        <v>292</v>
      </c>
      <c r="AL166" s="1"/>
      <c r="AQ166" s="1"/>
      <c r="BF166" s="1"/>
    </row>
    <row r="167" spans="2:58">
      <c r="B167" s="318" t="s">
        <v>293</v>
      </c>
      <c r="AL167" s="1"/>
      <c r="AQ167" s="1"/>
      <c r="BF167" s="1"/>
    </row>
    <row r="168" spans="2:58">
      <c r="B168" s="318" t="s">
        <v>294</v>
      </c>
      <c r="AL168" s="1"/>
      <c r="AQ168" s="1"/>
      <c r="BF168" s="1"/>
    </row>
    <row r="169" spans="2:58">
      <c r="B169" s="318" t="s">
        <v>295</v>
      </c>
      <c r="AL169" s="1"/>
      <c r="AQ169" s="1"/>
      <c r="BF169" s="1"/>
    </row>
    <row r="170" spans="2:58">
      <c r="B170" s="318" t="s">
        <v>296</v>
      </c>
      <c r="AL170" s="1"/>
      <c r="AQ170" s="1"/>
      <c r="BF170" s="1"/>
    </row>
    <row r="171" spans="2:58">
      <c r="B171" s="318" t="s">
        <v>297</v>
      </c>
      <c r="AL171" s="1"/>
      <c r="AQ171" s="1"/>
      <c r="BF171" s="1"/>
    </row>
    <row r="172" spans="2:58">
      <c r="B172" s="318" t="s">
        <v>298</v>
      </c>
      <c r="AL172" s="1"/>
      <c r="AQ172" s="1"/>
      <c r="BF172" s="1"/>
    </row>
    <row r="173" spans="2:58">
      <c r="B173" s="318" t="s">
        <v>299</v>
      </c>
      <c r="AL173" s="1"/>
      <c r="AQ173" s="1"/>
      <c r="BF173" s="1"/>
    </row>
    <row r="174" spans="2:58">
      <c r="B174" s="318" t="s">
        <v>300</v>
      </c>
      <c r="AL174" s="1"/>
      <c r="AQ174" s="1"/>
      <c r="BF174" s="1"/>
    </row>
    <row r="175" spans="2:58">
      <c r="B175" s="318" t="s">
        <v>301</v>
      </c>
      <c r="AL175" s="1"/>
      <c r="AQ175" s="1"/>
      <c r="BF175" s="1"/>
    </row>
    <row r="176" spans="2:58">
      <c r="B176" s="318" t="s">
        <v>302</v>
      </c>
      <c r="AL176" s="1"/>
      <c r="AQ176" s="1"/>
      <c r="BF176" s="1"/>
    </row>
    <row r="177" spans="2:58">
      <c r="B177" s="318" t="s">
        <v>303</v>
      </c>
      <c r="AL177" s="1"/>
      <c r="AQ177" s="1"/>
      <c r="BF177" s="1"/>
    </row>
    <row r="178" spans="2:58">
      <c r="B178" s="318" t="s">
        <v>304</v>
      </c>
      <c r="AL178" s="1"/>
      <c r="AQ178" s="1"/>
      <c r="BF178" s="1"/>
    </row>
    <row r="179" spans="2:58">
      <c r="B179" s="318" t="s">
        <v>305</v>
      </c>
      <c r="AL179" s="1"/>
      <c r="AQ179" s="1"/>
      <c r="BF179" s="1"/>
    </row>
    <row r="180" spans="2:58">
      <c r="B180" s="318" t="s">
        <v>306</v>
      </c>
      <c r="AL180" s="1"/>
      <c r="AQ180" s="1"/>
      <c r="BF180" s="1"/>
    </row>
    <row r="181" spans="2:58">
      <c r="B181" s="318" t="s">
        <v>307</v>
      </c>
      <c r="AL181" s="1"/>
      <c r="AQ181" s="1"/>
      <c r="BF181" s="1"/>
    </row>
    <row r="182" spans="2:58">
      <c r="B182" s="318" t="s">
        <v>308</v>
      </c>
      <c r="AL182" s="1"/>
      <c r="AQ182" s="1"/>
      <c r="BF182" s="1"/>
    </row>
    <row r="183" spans="2:58">
      <c r="B183" s="318" t="s">
        <v>309</v>
      </c>
      <c r="AL183" s="1"/>
      <c r="AQ183" s="1"/>
      <c r="BF183" s="1"/>
    </row>
    <row r="184" spans="2:58">
      <c r="B184" s="318" t="s">
        <v>310</v>
      </c>
      <c r="AL184" s="1"/>
      <c r="AQ184" s="1"/>
      <c r="BF184" s="1"/>
    </row>
    <row r="185" spans="2:58">
      <c r="B185" s="318" t="s">
        <v>311</v>
      </c>
      <c r="AL185" s="1"/>
      <c r="AQ185" s="1"/>
      <c r="BF185" s="1"/>
    </row>
    <row r="186" spans="2:58">
      <c r="B186" s="318" t="s">
        <v>312</v>
      </c>
      <c r="AL186" s="1"/>
      <c r="AQ186" s="1"/>
      <c r="BF186" s="1"/>
    </row>
    <row r="187" spans="2:58">
      <c r="B187" s="318" t="s">
        <v>313</v>
      </c>
      <c r="AL187" s="1"/>
      <c r="AQ187" s="1"/>
      <c r="BF187" s="1"/>
    </row>
    <row r="188" spans="2:58">
      <c r="B188" s="318" t="s">
        <v>314</v>
      </c>
      <c r="AL188" s="1"/>
      <c r="AQ188" s="1"/>
      <c r="BF188" s="1"/>
    </row>
    <row r="189" spans="2:58">
      <c r="B189" s="318" t="s">
        <v>315</v>
      </c>
      <c r="AL189" s="1"/>
      <c r="AQ189" s="1"/>
      <c r="BF189" s="1"/>
    </row>
    <row r="190" spans="2:58">
      <c r="B190" s="318" t="s">
        <v>316</v>
      </c>
      <c r="AL190" s="1"/>
      <c r="AQ190" s="1"/>
      <c r="BF190" s="1"/>
    </row>
    <row r="191" spans="2:58">
      <c r="B191" s="318" t="s">
        <v>317</v>
      </c>
      <c r="AL191" s="1"/>
      <c r="AQ191" s="1"/>
      <c r="BF191" s="1"/>
    </row>
    <row r="192" spans="2:58">
      <c r="B192" s="318" t="s">
        <v>318</v>
      </c>
      <c r="AL192" s="1"/>
      <c r="AQ192" s="1"/>
      <c r="BF192" s="1"/>
    </row>
    <row r="193" spans="38:58">
      <c r="AL193" s="1"/>
      <c r="AQ193" s="1"/>
      <c r="BF193" s="1"/>
    </row>
    <row r="194" spans="38:58">
      <c r="AL194" s="1"/>
      <c r="AQ194" s="1"/>
      <c r="BF194" s="1"/>
    </row>
    <row r="195" spans="38:58">
      <c r="BF195" s="1"/>
    </row>
    <row r="196" spans="38:58">
      <c r="BF196" s="1"/>
    </row>
    <row r="197" spans="38:58">
      <c r="BF197" s="1"/>
    </row>
    <row r="198" spans="38:58">
      <c r="BF198" s="1"/>
    </row>
    <row r="199" spans="38:58">
      <c r="BF199" s="1"/>
    </row>
    <row r="200" spans="38:58">
      <c r="BF200" s="1"/>
    </row>
    <row r="201" spans="38:58">
      <c r="BF201" s="1"/>
    </row>
    <row r="202" spans="38:58">
      <c r="BF202" s="1"/>
    </row>
    <row r="203" spans="38:58">
      <c r="BF203" s="1"/>
    </row>
    <row r="204" spans="38:58">
      <c r="BF204" s="1"/>
    </row>
    <row r="205" spans="38:58">
      <c r="BF205" s="1"/>
    </row>
    <row r="206" spans="38:58">
      <c r="BF206" s="1"/>
    </row>
    <row r="207" spans="38:58">
      <c r="BF207" s="1"/>
    </row>
    <row r="208" spans="38:58">
      <c r="BF208" s="1"/>
    </row>
    <row r="209" spans="58:58">
      <c r="BF209" s="1"/>
    </row>
    <row r="210" spans="58:58">
      <c r="BF210" s="1"/>
    </row>
    <row r="211" spans="58:58">
      <c r="BF211" s="1"/>
    </row>
    <row r="212" spans="58:58">
      <c r="BF212" s="1"/>
    </row>
    <row r="213" spans="58:58">
      <c r="BF213" s="1"/>
    </row>
    <row r="214" spans="58:58">
      <c r="BF214" s="1"/>
    </row>
    <row r="215" spans="58:58">
      <c r="BF215" s="1"/>
    </row>
    <row r="216" spans="58:58">
      <c r="BF216" s="1"/>
    </row>
    <row r="217" spans="58:58">
      <c r="BF217" s="1"/>
    </row>
    <row r="218" spans="58:58">
      <c r="BF218" s="1"/>
    </row>
    <row r="219" spans="58:58">
      <c r="BF219" s="1"/>
    </row>
    <row r="220" spans="58:58">
      <c r="BF220" s="1"/>
    </row>
    <row r="221" spans="58:58">
      <c r="BF221" s="1"/>
    </row>
    <row r="222" spans="58:58">
      <c r="BF222" s="1"/>
    </row>
    <row r="223" spans="58:58">
      <c r="BF223" s="1"/>
    </row>
    <row r="224" spans="58:58">
      <c r="BF224" s="1"/>
    </row>
    <row r="225" spans="58:58">
      <c r="BF225" s="1"/>
    </row>
    <row r="226" spans="58:58">
      <c r="BF226" s="1"/>
    </row>
    <row r="227" spans="58:58">
      <c r="BF227" s="1"/>
    </row>
    <row r="228" spans="58:58">
      <c r="BF228" s="1"/>
    </row>
    <row r="229" spans="58:58">
      <c r="BF229" s="1"/>
    </row>
    <row r="230" spans="58:58">
      <c r="BF230" s="1"/>
    </row>
    <row r="231" spans="58:58">
      <c r="BF231" s="1"/>
    </row>
    <row r="232" spans="58:58">
      <c r="BF232" s="1"/>
    </row>
    <row r="233" spans="58:58">
      <c r="BF233" s="1"/>
    </row>
    <row r="234" spans="58:58">
      <c r="BF234" s="1"/>
    </row>
    <row r="235" spans="58:58">
      <c r="BF235" s="1"/>
    </row>
    <row r="236" spans="58:58">
      <c r="BF236" s="1"/>
    </row>
    <row r="237" spans="58:58">
      <c r="BF237" s="1"/>
    </row>
    <row r="238" spans="58:58">
      <c r="BF238" s="1"/>
    </row>
    <row r="239" spans="58:58">
      <c r="BF239" s="1"/>
    </row>
    <row r="240" spans="58:58">
      <c r="BF240" s="1"/>
    </row>
    <row r="241" spans="58:58">
      <c r="BF241" s="1"/>
    </row>
    <row r="242" spans="58:58">
      <c r="BF242" s="1"/>
    </row>
    <row r="243" spans="58:58">
      <c r="BF243" s="1"/>
    </row>
    <row r="244" spans="58:58">
      <c r="BF244" s="1"/>
    </row>
    <row r="245" spans="58:58">
      <c r="BF245" s="1"/>
    </row>
    <row r="246" spans="58:58">
      <c r="BF246" s="1"/>
    </row>
    <row r="247" spans="58:58">
      <c r="BF247" s="1"/>
    </row>
    <row r="248" spans="58:58">
      <c r="BF248" s="1"/>
    </row>
    <row r="249" spans="58:58">
      <c r="BF249" s="1"/>
    </row>
    <row r="250" spans="58:58">
      <c r="BF250" s="1"/>
    </row>
    <row r="251" spans="58:58">
      <c r="BF251" s="1"/>
    </row>
    <row r="252" spans="58:58">
      <c r="BF252" s="1"/>
    </row>
    <row r="253" spans="58:58">
      <c r="BF253" s="1"/>
    </row>
    <row r="254" spans="58:58">
      <c r="BF254" s="1"/>
    </row>
    <row r="255" spans="58:58">
      <c r="BF255" s="1"/>
    </row>
    <row r="256" spans="58:58">
      <c r="BF256" s="1"/>
    </row>
    <row r="257" spans="58:58">
      <c r="BF257" s="1"/>
    </row>
    <row r="258" spans="58:58">
      <c r="BF258" s="1"/>
    </row>
    <row r="259" spans="58:58">
      <c r="BF259" s="1"/>
    </row>
    <row r="260" spans="58:58">
      <c r="BF260" s="1"/>
    </row>
    <row r="261" spans="58:58">
      <c r="BF261" s="1"/>
    </row>
    <row r="262" spans="58:58">
      <c r="BF262" s="1"/>
    </row>
    <row r="263" spans="58:58">
      <c r="BF263" s="1"/>
    </row>
    <row r="264" spans="58:58">
      <c r="BF264" s="1"/>
    </row>
    <row r="265" spans="58:58">
      <c r="BF265" s="1"/>
    </row>
    <row r="266" spans="58:58">
      <c r="BF266" s="1"/>
    </row>
    <row r="267" spans="58:58">
      <c r="BF267" s="1"/>
    </row>
    <row r="268" spans="58:58">
      <c r="BF268" s="1"/>
    </row>
    <row r="269" spans="58:58">
      <c r="BF269" s="1"/>
    </row>
    <row r="270" spans="58:58">
      <c r="BF270" s="1"/>
    </row>
    <row r="271" spans="58:58">
      <c r="BF271" s="1"/>
    </row>
    <row r="272" spans="58:58">
      <c r="BF272" s="1"/>
    </row>
    <row r="273" spans="58:58">
      <c r="BF273" s="1"/>
    </row>
    <row r="274" spans="58:58">
      <c r="BF274" s="1"/>
    </row>
    <row r="275" spans="58:58">
      <c r="BF275" s="1"/>
    </row>
    <row r="276" spans="58:58">
      <c r="BF276" s="1"/>
    </row>
    <row r="277" spans="58:58">
      <c r="BF277" s="1"/>
    </row>
    <row r="278" spans="58:58">
      <c r="BF278" s="1"/>
    </row>
    <row r="279" spans="58:58">
      <c r="BF279" s="1"/>
    </row>
    <row r="280" spans="58:58">
      <c r="BF280" s="1"/>
    </row>
    <row r="281" spans="58:58">
      <c r="BF281" s="1"/>
    </row>
    <row r="282" spans="58:58">
      <c r="BF282" s="1"/>
    </row>
    <row r="283" spans="58:58">
      <c r="BF283" s="1"/>
    </row>
    <row r="284" spans="58:58">
      <c r="BF284" s="1"/>
    </row>
    <row r="285" spans="58:58">
      <c r="BF285" s="1"/>
    </row>
    <row r="286" spans="58:58">
      <c r="BF286" s="1"/>
    </row>
    <row r="287" spans="58:58">
      <c r="BF287" s="1"/>
    </row>
    <row r="288" spans="58:58">
      <c r="BF288" s="1"/>
    </row>
    <row r="289" spans="58:58">
      <c r="BF289" s="1"/>
    </row>
    <row r="290" spans="58:58">
      <c r="BF290" s="1"/>
    </row>
    <row r="291" spans="58:58">
      <c r="BF291" s="1"/>
    </row>
    <row r="292" spans="58:58">
      <c r="BF292" s="1"/>
    </row>
    <row r="293" spans="58:58">
      <c r="BF293" s="1"/>
    </row>
    <row r="294" spans="58:58">
      <c r="BF294" s="1"/>
    </row>
    <row r="295" spans="58:58">
      <c r="BF295" s="1"/>
    </row>
    <row r="296" spans="58:58">
      <c r="BF296" s="1"/>
    </row>
    <row r="297" spans="58:58">
      <c r="BF297" s="1"/>
    </row>
    <row r="298" spans="58:58">
      <c r="BF298" s="1"/>
    </row>
    <row r="299" spans="58:58">
      <c r="BF299" s="1"/>
    </row>
    <row r="300" spans="58:58">
      <c r="BF300" s="1"/>
    </row>
    <row r="301" spans="58:58">
      <c r="BF301" s="1"/>
    </row>
    <row r="302" spans="58:58">
      <c r="BF302" s="1"/>
    </row>
    <row r="303" spans="58:58">
      <c r="BF303" s="1"/>
    </row>
    <row r="304" spans="58:58">
      <c r="BF304" s="1"/>
    </row>
    <row r="305" spans="58:58">
      <c r="BF305" s="1"/>
    </row>
    <row r="306" spans="58:58">
      <c r="BF306" s="1"/>
    </row>
    <row r="307" spans="58:58">
      <c r="BF307" s="1"/>
    </row>
    <row r="308" spans="58:58">
      <c r="BF308" s="1"/>
    </row>
    <row r="309" spans="58:58">
      <c r="BF309" s="1"/>
    </row>
    <row r="310" spans="58:58">
      <c r="BF310" s="1"/>
    </row>
    <row r="311" spans="58:58">
      <c r="BF311" s="1"/>
    </row>
    <row r="312" spans="58:58">
      <c r="BF312" s="1"/>
    </row>
    <row r="313" spans="58:58">
      <c r="BF313" s="1"/>
    </row>
    <row r="314" spans="58:58">
      <c r="BF314" s="1"/>
    </row>
    <row r="315" spans="58:58">
      <c r="BF315" s="1"/>
    </row>
    <row r="316" spans="58:58">
      <c r="BF316" s="1"/>
    </row>
    <row r="317" spans="58:58">
      <c r="BF317" s="1"/>
    </row>
    <row r="318" spans="58:58">
      <c r="BF318" s="1"/>
    </row>
    <row r="319" spans="58:58">
      <c r="BF319" s="1"/>
    </row>
    <row r="320" spans="58:58">
      <c r="BF320" s="1"/>
    </row>
    <row r="321" spans="58:58">
      <c r="BF321" s="1"/>
    </row>
    <row r="322" spans="58:58">
      <c r="BF322" s="1"/>
    </row>
    <row r="323" spans="58:58">
      <c r="BF323" s="1"/>
    </row>
    <row r="324" spans="58:58">
      <c r="BF324" s="1"/>
    </row>
  </sheetData>
  <mergeCells count="3">
    <mergeCell ref="A12:A17"/>
    <mergeCell ref="A18:A29"/>
    <mergeCell ref="A34:A41"/>
  </mergeCells>
  <phoneticPr fontId="35" type="noConversion"/>
  <dataValidations count="1">
    <dataValidation type="list" allowBlank="1" showInputMessage="1" showErrorMessage="1" sqref="B12:B16" xr:uid="{BEF069F2-C9B6-4B23-887C-B7CD126763DC}">
      <formula1>$B$120:$B$192</formula1>
    </dataValidation>
  </dataValidations>
  <hyperlinks>
    <hyperlink ref="B47" r:id="rId1" xr:uid="{88AA5EB7-6F79-45FA-A686-B416EBBED2C9}"/>
    <hyperlink ref="B50" r:id="rId2" xr:uid="{1B069157-7530-4A77-8D84-97FA9ABD917E}"/>
  </hyperlinks>
  <pageMargins left="0.7" right="0.7" top="0.75" bottom="0.75" header="0.3" footer="0.3"/>
  <pageSetup paperSize="9" orientation="portrait"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4"/>
  <sheetViews>
    <sheetView zoomScale="85" zoomScaleNormal="85" workbookViewId="0"/>
  </sheetViews>
  <sheetFormatPr defaultRowHeight="14.5"/>
  <cols>
    <col min="1" max="1" width="5.81640625" customWidth="1"/>
    <col min="2" max="2" width="64.81640625" customWidth="1"/>
  </cols>
  <sheetData>
    <row r="1" spans="1:1" s="82" customFormat="1" ht="19.5">
      <c r="A1" s="82" t="s">
        <v>194</v>
      </c>
    </row>
    <row r="2" spans="1:1" s="82" customFormat="1" ht="19.5">
      <c r="A2" s="82" t="s">
        <v>0</v>
      </c>
    </row>
    <row r="3" spans="1:1" s="82" customFormat="1" ht="19.5">
      <c r="A3" s="131" t="s">
        <v>319</v>
      </c>
    </row>
    <row r="4" spans="1:1" s="82" customFormat="1" ht="19.5">
      <c r="A4" s="131" t="s">
        <v>320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SharedWithUsers xmlns="d45e2fd5-3899-454e-81dc-22f73a36a29f">
      <UserInfo>
        <DisplayName/>
        <AccountId xsi:nil="true"/>
        <AccountType/>
      </UserInfo>
    </SharedWithUsers>
    <lcf76f155ced4ddcb4097134ff3c332f xmlns="6d4b928f-fcfe-4258-99ac-24460edfd7fc">
      <Terms xmlns="http://schemas.microsoft.com/office/infopath/2007/PartnerControls"/>
    </lcf76f155ced4ddcb4097134ff3c332f>
    <TaxCatchAll xmlns="d45e2fd5-3899-454e-81dc-22f73a36a29f" xsi:nil="true"/>
  </documentManagement>
</p:properties>
</file>

<file path=customXml/item2.xml><?xml version="1.0" encoding="utf-8"?>
<sisl xmlns:xsd="http://www.w3.org/2001/XMLSchema" xmlns:xsi="http://www.w3.org/2001/XMLSchema-instance" xmlns="http://www.boldonjames.com/2008/01/sie/internal/label" sislVersion="0" policy="973096ae-7329-4b3b-9368-47aeba6959e1" origin="userSelected"/>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9DD23CABC42B4BB161C6ADF772DCB1" ma:contentTypeVersion="18" ma:contentTypeDescription="Create a new document." ma:contentTypeScope="" ma:versionID="d356854c86edde1da58172ab7e134666">
  <xsd:schema xmlns:xsd="http://www.w3.org/2001/XMLSchema" xmlns:xs="http://www.w3.org/2001/XMLSchema" xmlns:p="http://schemas.microsoft.com/office/2006/metadata/properties" xmlns:ns1="http://schemas.microsoft.com/sharepoint/v3" xmlns:ns2="6d4b928f-fcfe-4258-99ac-24460edfd7fc" xmlns:ns3="d45e2fd5-3899-454e-81dc-22f73a36a29f" targetNamespace="http://schemas.microsoft.com/office/2006/metadata/properties" ma:root="true" ma:fieldsID="c98ad12842552bfe44d4498ec2ea3eb1" ns1:_="" ns2:_="" ns3:_="">
    <xsd:import namespace="http://schemas.microsoft.com/sharepoint/v3"/>
    <xsd:import namespace="6d4b928f-fcfe-4258-99ac-24460edfd7fc"/>
    <xsd:import namespace="d45e2fd5-3899-454e-81dc-22f73a36a29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4b928f-fcfe-4258-99ac-24460edfd7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5e2fd5-3899-454e-81dc-22f73a36a29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fe3e07e-0cc1-46d5-a6a4-f949afb09a89}" ma:internalName="TaxCatchAll" ma:showField="CatchAllData" ma:web="d45e2fd5-3899-454e-81dc-22f73a36a29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9107C5-B401-4A16-BB12-3D243B9D13F0}">
  <ds:schemaRef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 ds:uri="c2910f44-9dd9-4097-baae-6ddfbecc480e"/>
    <ds:schemaRef ds:uri="d86873e3-0a93-4195-b4d5-bf348a62e439"/>
    <ds:schemaRef ds:uri="http://schemas.microsoft.com/office/2006/metadata/properties"/>
    <ds:schemaRef ds:uri="http://www.w3.org/XML/1998/namespace"/>
    <ds:schemaRef ds:uri="6d4b928f-fcfe-4258-99ac-24460edfd7fc"/>
    <ds:schemaRef ds:uri="d45e2fd5-3899-454e-81dc-22f73a36a29f"/>
  </ds:schemaRefs>
</ds:datastoreItem>
</file>

<file path=customXml/itemProps2.xml><?xml version="1.0" encoding="utf-8"?>
<ds:datastoreItem xmlns:ds="http://schemas.openxmlformats.org/officeDocument/2006/customXml" ds:itemID="{EA8A64D3-B694-4D66-87A6-9C5AFD886B7E}">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D4A95A5E-0FDD-4FE7-8FBC-450AAD2CB6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Cover</vt:lpstr>
      <vt:lpstr>Changes Log</vt:lpstr>
      <vt:lpstr>Guidance</vt:lpstr>
      <vt:lpstr>Option summary</vt:lpstr>
      <vt:lpstr>Fixed Data</vt:lpstr>
      <vt:lpstr>Fixed Data - Inflation</vt:lpstr>
      <vt:lpstr>Risk Register</vt:lpstr>
      <vt:lpstr>Baseline Scenario</vt:lpstr>
      <vt:lpstr>Workings baseline</vt:lpstr>
      <vt:lpstr>Option 1</vt:lpstr>
      <vt:lpstr>Workings 1</vt:lpstr>
      <vt:lpstr>Option 2</vt:lpstr>
      <vt:lpstr>Workings 2</vt:lpstr>
      <vt:lpstr>'Fixed Data'!InvestmentClass</vt:lpstr>
      <vt:lpstr>'Fixed Data'!OutputList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subject/>
  <dc:creator>Paul Williams</dc:creator>
  <cp:keywords/>
  <dc:description/>
  <cp:lastModifiedBy>Lavisher, Amy (Distribution)</cp:lastModifiedBy>
  <cp:revision/>
  <dcterms:created xsi:type="dcterms:W3CDTF">2012-02-15T20:11:21Z</dcterms:created>
  <dcterms:modified xsi:type="dcterms:W3CDTF">2024-06-20T08:48:06Z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0x010100169DD23CABC42B4BB161C6ADF772DCB1</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4f14cc67-4547-4e64-9adc-32f91e8f14b0</vt:lpwstr>
  </property>
  <property fmtid="{D5CDD505-2E9C-101B-9397-08002B2CF9AE}" pid="27" name="bjDocumentSecurityLabel">
    <vt:lpwstr>This item has no classification</vt:lpwstr>
  </property>
  <property fmtid="{D5CDD505-2E9C-101B-9397-08002B2CF9AE}" pid="28" name="bjSaver">
    <vt:lpwstr>Erjbkgo6VEon1PXd+rFYcqZQ90uuzdgT</vt:lpwstr>
  </property>
  <property fmtid="{D5CDD505-2E9C-101B-9397-08002B2CF9AE}" pid="29" name="bjClsUserRVM">
    <vt:lpwstr>[]</vt:lpwstr>
  </property>
  <property fmtid="{D5CDD505-2E9C-101B-9397-08002B2CF9AE}" pid="30" name="MediaServiceImageTags">
    <vt:lpwstr/>
  </property>
  <property fmtid="{D5CDD505-2E9C-101B-9397-08002B2CF9AE}" pid="31" name="xd_Signature">
    <vt:bool>false</vt:bool>
  </property>
  <property fmtid="{D5CDD505-2E9C-101B-9397-08002B2CF9AE}" pid="32" name="_SourceUrl">
    <vt:lpwstr/>
  </property>
  <property fmtid="{D5CDD505-2E9C-101B-9397-08002B2CF9AE}" pid="33" name="_SharedFileIndex">
    <vt:lpwstr/>
  </property>
  <property fmtid="{D5CDD505-2E9C-101B-9397-08002B2CF9AE}" pid="34" name="ComplianceAssetId">
    <vt:lpwstr/>
  </property>
  <property fmtid="{D5CDD505-2E9C-101B-9397-08002B2CF9AE}" pid="35" name="_ExtendedDescription">
    <vt:lpwstr/>
  </property>
  <property fmtid="{D5CDD505-2E9C-101B-9397-08002B2CF9AE}" pid="36" name="TriggerFlowInfo">
    <vt:lpwstr/>
  </property>
</Properties>
</file>