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drawings/drawing3.xml" ContentType="application/vnd.openxmlformats-officedocument.drawing+xml"/>
  <Override PartName="/xl/customProperty10.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15.bin" ContentType="application/vnd.openxmlformats-officedocument.spreadsheetml.customProperty"/>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ustomProperty16.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17.bin" ContentType="application/vnd.openxmlformats-officedocument.spreadsheetml.customProperty"/>
  <Override PartName="/xl/pivotTables/pivotTable1.xml" ContentType="application/vnd.openxmlformats-officedocument.spreadsheetml.pivotTable+xml"/>
  <Override PartName="/xl/customProperty18.bin" ContentType="application/vnd.openxmlformats-officedocument.spreadsheetml.customProperty"/>
  <Override PartName="/xl/pivotTables/pivotTable2.xml" ContentType="application/vnd.openxmlformats-officedocument.spreadsheetml.pivotTable+xml"/>
  <Override PartName="/xl/customProperty19.bin" ContentType="application/vnd.openxmlformats-officedocument.spreadsheetml.customProperty"/>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20.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codeName="ThisWorkbook" hidePivotFieldList="1" defaultThemeVersion="124226"/>
  <mc:AlternateContent xmlns:mc="http://schemas.openxmlformats.org/markup-compatibility/2006">
    <mc:Choice Requires="x15">
      <x15ac:absPath xmlns:x15ac="http://schemas.microsoft.com/office/spreadsheetml/2010/11/ac" url="https://ssecom.sharepoint.com/teams/ssen-sites-dag/Submission Docs (DAG)/SLC 46 Environment and Innovation/2023-2024/Final Submission/October 2024/"/>
    </mc:Choice>
  </mc:AlternateContent>
  <xr:revisionPtr revIDLastSave="7" documentId="8_{D4FE502C-D42A-4235-BE8C-BC32DCB11392}" xr6:coauthVersionLast="47" xr6:coauthVersionMax="47" xr10:uidLastSave="{BB918E83-C21B-48BF-9E50-E129AD508DCF}"/>
  <bookViews>
    <workbookView xWindow="-120" yWindow="-120" windowWidth="29040" windowHeight="15720" tabRatio="894" firstSheet="2" activeTab="2" xr2:uid="{2D8F437E-6EB0-45FF-B5BD-A6422A53700C}"/>
  </bookViews>
  <sheets>
    <sheet name="Cover Sheet" sheetId="250" r:id="rId1"/>
    <sheet name="Changes Log" sheetId="251" r:id="rId2"/>
    <sheet name="Data Change Log" sheetId="252" r:id="rId3"/>
    <sheet name="E1 - Visual Amenity" sheetId="254" r:id="rId4"/>
    <sheet name="E3 - BCF" sheetId="246" r:id="rId5"/>
    <sheet name="E4 - Losses Snapshot" sheetId="253" r:id="rId6"/>
    <sheet name="E5 - Smart Metering" sheetId="240" r:id="rId7"/>
    <sheet name="IMF1 - Guidance" sheetId="264" r:id="rId8"/>
    <sheet name="IMF2 - Definitions" sheetId="265" r:id="rId9"/>
    <sheet name="IMF3 - Outcome Measures" sheetId="266" r:id="rId10"/>
    <sheet name="IMF 4 - Secondary Indicators" sheetId="267" r:id="rId11"/>
    <sheet name="heatmap" sheetId="269" state="hidden" r:id="rId12"/>
    <sheet name="IMF 5 - Idea log" sheetId="270" r:id="rId13"/>
    <sheet name="IMF 6 - Project log" sheetId="271" r:id="rId14"/>
    <sheet name="Strategic Alignment" sheetId="272" state="hidden" r:id="rId15"/>
    <sheet name="TRL" sheetId="273" state="hidden" r:id="rId16"/>
    <sheet name="IMF 7 - BAU log" sheetId="274" r:id="rId17"/>
    <sheet name="IMF 8 - Project Supporters" sheetId="275" r:id="rId18"/>
    <sheet name="IMF9 - Project Partners " sheetId="276" r:id="rId19"/>
    <sheet name="Data options" sheetId="277" state="hidden" r:id="rId20"/>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'IMF 5 - Idea log'!$A$3:$I$666</definedName>
    <definedName name="_xlnm._FilterDatabase" localSheetId="13" hidden="1">'IMF 6 - Project log'!$A$4:$AO$40</definedName>
    <definedName name="_xlnm._FilterDatabase" localSheetId="16" hidden="1">'IMF 7 - BAU log'!$A$4:$AB$4</definedName>
    <definedName name="_xlnm._FilterDatabase" localSheetId="15" hidden="1">TRL!$A$1:$B$94</definedName>
    <definedName name="_Order2" hidden="1">0</definedName>
    <definedName name="cost_of_cap" localSheetId="19">#REF!</definedName>
    <definedName name="cost_of_cap" localSheetId="11">#REF!</definedName>
    <definedName name="cost_of_cap" localSheetId="10">#REF!</definedName>
    <definedName name="cost_of_cap" localSheetId="12">#REF!</definedName>
    <definedName name="cost_of_cap" localSheetId="13">#REF!</definedName>
    <definedName name="cost_of_cap" localSheetId="16">#REF!</definedName>
    <definedName name="cost_of_cap" localSheetId="17">#REF!</definedName>
    <definedName name="cost_of_cap" localSheetId="7">#REF!</definedName>
    <definedName name="cost_of_cap" localSheetId="8">#REF!</definedName>
    <definedName name="cost_of_cap" localSheetId="9">#REF!</definedName>
    <definedName name="cost_of_cap" localSheetId="18">#REF!</definedName>
    <definedName name="cost_of_cap" localSheetId="14">#REF!</definedName>
    <definedName name="cost_of_cap" localSheetId="15">#REF!</definedName>
    <definedName name="cost_of_cap">#REF!</definedName>
    <definedName name="CPI_201718" localSheetId="19">#REF!</definedName>
    <definedName name="CPI_201718" localSheetId="11">#REF!</definedName>
    <definedName name="CPI_201718" localSheetId="10">#REF!</definedName>
    <definedName name="CPI_201718" localSheetId="12">#REF!</definedName>
    <definedName name="CPI_201718" localSheetId="13">#REF!</definedName>
    <definedName name="CPI_201718" localSheetId="16">#REF!</definedName>
    <definedName name="CPI_201718" localSheetId="17">#REF!</definedName>
    <definedName name="CPI_201718" localSheetId="7">#REF!</definedName>
    <definedName name="CPI_201718" localSheetId="8">#REF!</definedName>
    <definedName name="CPI_201718" localSheetId="9">#REF!</definedName>
    <definedName name="CPI_201718" localSheetId="18">#REF!</definedName>
    <definedName name="CPI_201718" localSheetId="14">#REF!</definedName>
    <definedName name="CPI_201718" localSheetId="15">#REF!</definedName>
    <definedName name="CPI_201718">#REF!</definedName>
    <definedName name="CPI_201819" localSheetId="19">#REF!</definedName>
    <definedName name="CPI_201819" localSheetId="11">#REF!</definedName>
    <definedName name="CPI_201819" localSheetId="10">#REF!</definedName>
    <definedName name="CPI_201819" localSheetId="12">#REF!</definedName>
    <definedName name="CPI_201819" localSheetId="13">#REF!</definedName>
    <definedName name="CPI_201819" localSheetId="16">#REF!</definedName>
    <definedName name="CPI_201819" localSheetId="17">#REF!</definedName>
    <definedName name="CPI_201819" localSheetId="7">#REF!</definedName>
    <definedName name="CPI_201819" localSheetId="8">#REF!</definedName>
    <definedName name="CPI_201819" localSheetId="9">#REF!</definedName>
    <definedName name="CPI_201819" localSheetId="18">#REF!</definedName>
    <definedName name="CPI_201819" localSheetId="14">#REF!</definedName>
    <definedName name="CPI_201819" localSheetId="15">#REF!</definedName>
    <definedName name="CPI_201819">#REF!</definedName>
    <definedName name="CPI_201920" localSheetId="19">#REF!</definedName>
    <definedName name="CPI_201920" localSheetId="11">#REF!</definedName>
    <definedName name="CPI_201920" localSheetId="10">#REF!</definedName>
    <definedName name="CPI_201920" localSheetId="12">#REF!</definedName>
    <definedName name="CPI_201920" localSheetId="13">#REF!</definedName>
    <definedName name="CPI_201920" localSheetId="16">#REF!</definedName>
    <definedName name="CPI_201920" localSheetId="17">#REF!</definedName>
    <definedName name="CPI_201920" localSheetId="7">#REF!</definedName>
    <definedName name="CPI_201920" localSheetId="8">#REF!</definedName>
    <definedName name="CPI_201920" localSheetId="9">#REF!</definedName>
    <definedName name="CPI_201920" localSheetId="18">#REF!</definedName>
    <definedName name="CPI_201920" localSheetId="14">#REF!</definedName>
    <definedName name="CPI_201920" localSheetId="15">#REF!</definedName>
    <definedName name="CPI_201920">#REF!</definedName>
    <definedName name="CPI_202021" localSheetId="19">#REF!</definedName>
    <definedName name="CPI_202021" localSheetId="11">#REF!</definedName>
    <definedName name="CPI_202021" localSheetId="10">#REF!</definedName>
    <definedName name="CPI_202021" localSheetId="12">#REF!</definedName>
    <definedName name="CPI_202021" localSheetId="13">#REF!</definedName>
    <definedName name="CPI_202021" localSheetId="16">#REF!</definedName>
    <definedName name="CPI_202021" localSheetId="17">#REF!</definedName>
    <definedName name="CPI_202021" localSheetId="7">#REF!</definedName>
    <definedName name="CPI_202021" localSheetId="8">#REF!</definedName>
    <definedName name="CPI_202021" localSheetId="9">#REF!</definedName>
    <definedName name="CPI_202021" localSheetId="18">#REF!</definedName>
    <definedName name="CPI_202021" localSheetId="14">#REF!</definedName>
    <definedName name="CPI_202021" localSheetId="15">#REF!</definedName>
    <definedName name="CPI_202021">#REF!</definedName>
    <definedName name="d_rate" localSheetId="19">#REF!</definedName>
    <definedName name="d_rate" localSheetId="11">#REF!</definedName>
    <definedName name="d_rate" localSheetId="10">#REF!</definedName>
    <definedName name="d_rate" localSheetId="12">#REF!</definedName>
    <definedName name="d_rate" localSheetId="13">#REF!</definedName>
    <definedName name="d_rate" localSheetId="16">#REF!</definedName>
    <definedName name="d_rate" localSheetId="17">#REF!</definedName>
    <definedName name="d_rate" localSheetId="7">#REF!</definedName>
    <definedName name="d_rate" localSheetId="8">#REF!</definedName>
    <definedName name="d_rate" localSheetId="9">#REF!</definedName>
    <definedName name="d_rate" localSheetId="18">#REF!</definedName>
    <definedName name="d_rate" localSheetId="14">#REF!</definedName>
    <definedName name="d_rate" localSheetId="15">#REF!</definedName>
    <definedName name="d_rate">#REF!</definedName>
    <definedName name="disc_rate" localSheetId="19">#REF!</definedName>
    <definedName name="disc_rate" localSheetId="11">#REF!</definedName>
    <definedName name="disc_rate" localSheetId="10">#REF!</definedName>
    <definedName name="disc_rate" localSheetId="12">#REF!</definedName>
    <definedName name="disc_rate" localSheetId="13">#REF!</definedName>
    <definedName name="disc_rate" localSheetId="16">#REF!</definedName>
    <definedName name="disc_rate" localSheetId="17">#REF!</definedName>
    <definedName name="disc_rate" localSheetId="7">#REF!</definedName>
    <definedName name="disc_rate" localSheetId="8">#REF!</definedName>
    <definedName name="disc_rate" localSheetId="9">#REF!</definedName>
    <definedName name="disc_rate" localSheetId="18">#REF!</definedName>
    <definedName name="disc_rate" localSheetId="14">#REF!</definedName>
    <definedName name="disc_rate" localSheetId="15">#REF!</definedName>
    <definedName name="disc_rate">#REF!</definedName>
    <definedName name="f_CPI" localSheetId="19">#REF!</definedName>
    <definedName name="f_CPI" localSheetId="11">#REF!</definedName>
    <definedName name="f_CPI" localSheetId="10">#REF!</definedName>
    <definedName name="f_CPI" localSheetId="12">#REF!</definedName>
    <definedName name="f_CPI" localSheetId="13">#REF!</definedName>
    <definedName name="f_CPI" localSheetId="16">#REF!</definedName>
    <definedName name="f_CPI" localSheetId="17">#REF!</definedName>
    <definedName name="f_CPI" localSheetId="7">#REF!</definedName>
    <definedName name="f_CPI" localSheetId="8">#REF!</definedName>
    <definedName name="f_CPI" localSheetId="9">#REF!</definedName>
    <definedName name="f_CPI" localSheetId="18">#REF!</definedName>
    <definedName name="f_CPI" localSheetId="14">#REF!</definedName>
    <definedName name="f_CPI" localSheetId="15">#REF!</definedName>
    <definedName name="f_CPI">#REF!</definedName>
    <definedName name="f_RPI" localSheetId="19">#REF!</definedName>
    <definedName name="f_RPI" localSheetId="11">#REF!</definedName>
    <definedName name="f_RPI" localSheetId="10">#REF!</definedName>
    <definedName name="f_RPI" localSheetId="12">#REF!</definedName>
    <definedName name="f_RPI" localSheetId="13">#REF!</definedName>
    <definedName name="f_RPI" localSheetId="16">#REF!</definedName>
    <definedName name="f_RPI" localSheetId="17">#REF!</definedName>
    <definedName name="f_RPI" localSheetId="7">#REF!</definedName>
    <definedName name="f_RPI" localSheetId="8">#REF!</definedName>
    <definedName name="f_RPI" localSheetId="9">#REF!</definedName>
    <definedName name="f_RPI" localSheetId="18">#REF!</definedName>
    <definedName name="f_RPI" localSheetId="14">#REF!</definedName>
    <definedName name="f_RPI" localSheetId="15">#REF!</definedName>
    <definedName name="f_RPI">#REF!</definedName>
    <definedName name="_xlnm.Print_Area" localSheetId="3">'E1 - Visual Amenity'!$B$2:$Z$24</definedName>
    <definedName name="_xlnm.Print_Area" localSheetId="5">'E4 - Losses Snapshot'!$B$2:$AB$24</definedName>
    <definedName name="_xlnm.Print_Titles" localSheetId="3">'E1 - Visual Amenity'!#REF!</definedName>
    <definedName name="_xlnm.Print_Titles" localSheetId="5">'E4 - Losses Snapshot'!$B:$C</definedName>
    <definedName name="ProjectConclusion" localSheetId="19">#REF!</definedName>
    <definedName name="ProjectConclusion" localSheetId="11">#REF!</definedName>
    <definedName name="ProjectConclusion" localSheetId="10">#REF!</definedName>
    <definedName name="ProjectConclusion" localSheetId="12">#REF!</definedName>
    <definedName name="ProjectConclusion" localSheetId="13">#REF!</definedName>
    <definedName name="ProjectConclusion" localSheetId="16">#REF!</definedName>
    <definedName name="ProjectConclusion" localSheetId="17">#REF!</definedName>
    <definedName name="ProjectConclusion" localSheetId="7">#REF!</definedName>
    <definedName name="ProjectConclusion" localSheetId="8">#REF!</definedName>
    <definedName name="ProjectConclusion" localSheetId="9">#REF!</definedName>
    <definedName name="ProjectConclusion" localSheetId="18">#REF!</definedName>
    <definedName name="ProjectConclusion" localSheetId="14">#REF!</definedName>
    <definedName name="ProjectConclusion" localSheetId="15">#REF!</definedName>
    <definedName name="ProjectConclusion">#REF!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_201718" localSheetId="19">#REF!</definedName>
    <definedName name="RPI_201718" localSheetId="11">#REF!</definedName>
    <definedName name="RPI_201718" localSheetId="10">#REF!</definedName>
    <definedName name="RPI_201718" localSheetId="12">#REF!</definedName>
    <definedName name="RPI_201718" localSheetId="13">#REF!</definedName>
    <definedName name="RPI_201718" localSheetId="16">#REF!</definedName>
    <definedName name="RPI_201718" localSheetId="17">#REF!</definedName>
    <definedName name="RPI_201718" localSheetId="7">#REF!</definedName>
    <definedName name="RPI_201718" localSheetId="8">#REF!</definedName>
    <definedName name="RPI_201718" localSheetId="9">#REF!</definedName>
    <definedName name="RPI_201718" localSheetId="18">#REF!</definedName>
    <definedName name="RPI_201718" localSheetId="14">#REF!</definedName>
    <definedName name="RPI_201718" localSheetId="15">#REF!</definedName>
    <definedName name="RPI_201718">#REF!</definedName>
    <definedName name="RPI_201819" localSheetId="19">#REF!</definedName>
    <definedName name="RPI_201819" localSheetId="11">#REF!</definedName>
    <definedName name="RPI_201819" localSheetId="10">#REF!</definedName>
    <definedName name="RPI_201819" localSheetId="12">#REF!</definedName>
    <definedName name="RPI_201819" localSheetId="13">#REF!</definedName>
    <definedName name="RPI_201819" localSheetId="16">#REF!</definedName>
    <definedName name="RPI_201819" localSheetId="17">#REF!</definedName>
    <definedName name="RPI_201819" localSheetId="7">#REF!</definedName>
    <definedName name="RPI_201819" localSheetId="8">#REF!</definedName>
    <definedName name="RPI_201819" localSheetId="9">#REF!</definedName>
    <definedName name="RPI_201819" localSheetId="18">#REF!</definedName>
    <definedName name="RPI_201819" localSheetId="14">#REF!</definedName>
    <definedName name="RPI_201819" localSheetId="15">#REF!</definedName>
    <definedName name="RPI_201819">#REF!</definedName>
    <definedName name="RPI_201920" localSheetId="19">#REF!</definedName>
    <definedName name="RPI_201920" localSheetId="11">#REF!</definedName>
    <definedName name="RPI_201920" localSheetId="10">#REF!</definedName>
    <definedName name="RPI_201920" localSheetId="12">#REF!</definedName>
    <definedName name="RPI_201920" localSheetId="13">#REF!</definedName>
    <definedName name="RPI_201920" localSheetId="16">#REF!</definedName>
    <definedName name="RPI_201920" localSheetId="17">#REF!</definedName>
    <definedName name="RPI_201920" localSheetId="7">#REF!</definedName>
    <definedName name="RPI_201920" localSheetId="8">#REF!</definedName>
    <definedName name="RPI_201920" localSheetId="9">#REF!</definedName>
    <definedName name="RPI_201920" localSheetId="18">#REF!</definedName>
    <definedName name="RPI_201920" localSheetId="14">#REF!</definedName>
    <definedName name="RPI_201920" localSheetId="15">#REF!</definedName>
    <definedName name="RPI_201920">#REF!</definedName>
    <definedName name="RPI_202021" localSheetId="19">#REF!</definedName>
    <definedName name="RPI_202021" localSheetId="11">#REF!</definedName>
    <definedName name="RPI_202021" localSheetId="10">#REF!</definedName>
    <definedName name="RPI_202021" localSheetId="12">#REF!</definedName>
    <definedName name="RPI_202021" localSheetId="13">#REF!</definedName>
    <definedName name="RPI_202021" localSheetId="16">#REF!</definedName>
    <definedName name="RPI_202021" localSheetId="17">#REF!</definedName>
    <definedName name="RPI_202021" localSheetId="7">#REF!</definedName>
    <definedName name="RPI_202021" localSheetId="8">#REF!</definedName>
    <definedName name="RPI_202021" localSheetId="9">#REF!</definedName>
    <definedName name="RPI_202021" localSheetId="18">#REF!</definedName>
    <definedName name="RPI_202021" localSheetId="14">#REF!</definedName>
    <definedName name="RPI_202021" localSheetId="15">#REF!</definedName>
    <definedName name="RPI_202021">#REF!</definedName>
    <definedName name="SAPBEXhrIndnt" hidden="1">"Wide"</definedName>
    <definedName name="SAPsysID" hidden="1">"708C5W7SBKP804JT78WJ0JNKI"</definedName>
    <definedName name="SAPwbID" hidden="1">"ARS"</definedName>
    <definedName name="Stage1" localSheetId="19">#REF!</definedName>
    <definedName name="Stage1" localSheetId="11">#REF!</definedName>
    <definedName name="Stage1" localSheetId="10">#REF!</definedName>
    <definedName name="Stage1" localSheetId="12">#REF!</definedName>
    <definedName name="Stage1" localSheetId="13">#REF!</definedName>
    <definedName name="Stage1" localSheetId="16">#REF!</definedName>
    <definedName name="Stage1" localSheetId="17">#REF!</definedName>
    <definedName name="Stage1" localSheetId="7">#REF!</definedName>
    <definedName name="Stage1" localSheetId="8">#REF!</definedName>
    <definedName name="Stage1" localSheetId="9">#REF!</definedName>
    <definedName name="Stage1" localSheetId="18">#REF!</definedName>
    <definedName name="Stage1" localSheetId="14">#REF!</definedName>
    <definedName name="Stage1" localSheetId="15">#REF!</definedName>
    <definedName name="Stage1">#REF!</definedName>
    <definedName name="Stage2" localSheetId="19">#REF!</definedName>
    <definedName name="Stage2" localSheetId="11">#REF!</definedName>
    <definedName name="Stage2" localSheetId="10">#REF!</definedName>
    <definedName name="Stage2" localSheetId="12">#REF!</definedName>
    <definedName name="Stage2" localSheetId="13">#REF!</definedName>
    <definedName name="Stage2" localSheetId="16">#REF!</definedName>
    <definedName name="Stage2" localSheetId="17">#REF!</definedName>
    <definedName name="Stage2" localSheetId="7">#REF!</definedName>
    <definedName name="Stage2" localSheetId="8">#REF!</definedName>
    <definedName name="Stage2" localSheetId="9">#REF!</definedName>
    <definedName name="Stage2" localSheetId="18">#REF!</definedName>
    <definedName name="Stage2" localSheetId="14">#REF!</definedName>
    <definedName name="Stage2" localSheetId="15">#REF!</definedName>
    <definedName name="Stage2">#REF!</definedName>
  </definedNames>
  <calcPr calcId="191028"/>
  <pivotCaches>
    <pivotCache cacheId="1179" r:id="rId21"/>
    <pivotCache cacheId="1180"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67" l="1"/>
  <c r="I30" i="267"/>
  <c r="E13" i="267"/>
  <c r="E14" i="267"/>
  <c r="E17" i="267"/>
  <c r="E15" i="267"/>
  <c r="E12" i="267"/>
  <c r="E16" i="267"/>
  <c r="D15" i="267"/>
  <c r="D11" i="267"/>
  <c r="D16" i="267"/>
  <c r="X10" i="254"/>
  <c r="X9" i="254"/>
  <c r="X8" i="254"/>
  <c r="X7" i="254"/>
  <c r="AI32" i="246"/>
  <c r="AB48" i="254"/>
  <c r="AG48" i="254"/>
  <c r="AL48" i="254"/>
  <c r="AL35" i="254"/>
  <c r="AL36" i="254"/>
  <c r="AL37" i="254"/>
  <c r="AL38" i="254"/>
  <c r="AL39" i="254"/>
  <c r="AL40" i="254"/>
  <c r="AL41" i="254"/>
  <c r="AG35" i="254"/>
  <c r="AG36" i="254"/>
  <c r="AG37" i="254"/>
  <c r="AG38" i="254"/>
  <c r="AG39" i="254"/>
  <c r="AG40" i="254"/>
  <c r="AG41" i="254"/>
  <c r="AB35" i="254"/>
  <c r="AB36" i="254"/>
  <c r="AB37" i="254"/>
  <c r="AB38" i="254"/>
  <c r="AB39" i="254"/>
  <c r="AB40" i="254"/>
  <c r="AB41" i="254"/>
  <c r="AL44" i="246"/>
  <c r="AR44" i="246"/>
  <c r="BV38" i="246"/>
  <c r="BV26" i="246"/>
  <c r="BV31" i="246"/>
  <c r="AL19" i="246"/>
  <c r="AR19" i="246"/>
  <c r="AL49" i="246"/>
  <c r="AR49" i="246"/>
  <c r="AL36" i="246"/>
  <c r="AR36" i="246"/>
  <c r="AL29" i="246"/>
  <c r="AR29" i="246"/>
  <c r="AL15" i="246"/>
  <c r="AL17" i="246"/>
  <c r="AR17" i="246"/>
  <c r="W9" i="254"/>
  <c r="W10" i="254"/>
  <c r="W11" i="254"/>
  <c r="W21" i="254"/>
  <c r="W23" i="254"/>
  <c r="W33" i="254"/>
  <c r="W34" i="254"/>
  <c r="W35" i="254"/>
  <c r="W45" i="254"/>
  <c r="R15" i="254"/>
  <c r="R27" i="254"/>
  <c r="R30" i="254"/>
  <c r="R39" i="254"/>
  <c r="R42" i="254"/>
  <c r="M13" i="254"/>
  <c r="M14" i="254"/>
  <c r="M25" i="254"/>
  <c r="M26" i="254"/>
  <c r="M37" i="254"/>
  <c r="M38" i="254"/>
  <c r="M49" i="254"/>
  <c r="H9" i="254"/>
  <c r="H19" i="254"/>
  <c r="H21" i="254"/>
  <c r="H31" i="254"/>
  <c r="H33" i="254"/>
  <c r="H43" i="254"/>
  <c r="H45" i="254"/>
  <c r="O25" i="240"/>
  <c r="Q25" i="240"/>
  <c r="S25" i="240"/>
  <c r="Z20" i="240"/>
  <c r="T25" i="240"/>
  <c r="Z22" i="240"/>
  <c r="Z23" i="240"/>
  <c r="Z24" i="240"/>
  <c r="M25" i="240"/>
  <c r="Z9" i="240"/>
  <c r="N13" i="240"/>
  <c r="Z11" i="240"/>
  <c r="Q13" i="240"/>
  <c r="S13" i="240"/>
  <c r="M13" i="240"/>
  <c r="AE46" i="246"/>
  <c r="AG46" i="246"/>
  <c r="AI46" i="246"/>
  <c r="AQ44" i="246"/>
  <c r="AK46" i="246"/>
  <c r="AK8" i="246"/>
  <c r="AK9" i="246"/>
  <c r="AD46" i="246"/>
  <c r="AE39" i="246"/>
  <c r="AF39" i="246"/>
  <c r="AG39" i="246"/>
  <c r="AH39" i="246"/>
  <c r="AI39" i="246"/>
  <c r="AJ39" i="246"/>
  <c r="AK39" i="246"/>
  <c r="AD39" i="246"/>
  <c r="AE32" i="246"/>
  <c r="AH32" i="246"/>
  <c r="AJ32" i="246"/>
  <c r="AJ8" i="246"/>
  <c r="AJ9" i="246"/>
  <c r="AD32" i="246"/>
  <c r="AH22" i="246"/>
  <c r="AH8" i="246"/>
  <c r="AH9" i="246"/>
  <c r="AQ17" i="246"/>
  <c r="AD22" i="246"/>
  <c r="AM45" i="246"/>
  <c r="AN45" i="246"/>
  <c r="AO45" i="246"/>
  <c r="AP45" i="246"/>
  <c r="AQ45" i="246"/>
  <c r="AM38" i="246"/>
  <c r="AN38" i="246"/>
  <c r="AO38" i="246"/>
  <c r="AP38" i="246"/>
  <c r="AQ38" i="246"/>
  <c r="AM31" i="246"/>
  <c r="AN31" i="246"/>
  <c r="AO31" i="246"/>
  <c r="AP31" i="246"/>
  <c r="AQ31" i="246"/>
  <c r="AL21" i="246"/>
  <c r="AR21" i="246"/>
  <c r="AM21" i="246"/>
  <c r="AN21" i="246"/>
  <c r="AO21" i="246"/>
  <c r="AP21" i="246"/>
  <c r="AQ21" i="246"/>
  <c r="BV45" i="246"/>
  <c r="BV21" i="246"/>
  <c r="M41" i="254"/>
  <c r="W41" i="254"/>
  <c r="W37" i="254"/>
  <c r="R38" i="254"/>
  <c r="H48" i="254"/>
  <c r="H44" i="254"/>
  <c r="H36" i="254"/>
  <c r="W48" i="254"/>
  <c r="W40" i="254"/>
  <c r="W36" i="254"/>
  <c r="H47" i="254"/>
  <c r="H39" i="254"/>
  <c r="H35" i="254"/>
  <c r="M35" i="254"/>
  <c r="R35" i="254"/>
  <c r="AF32" i="246"/>
  <c r="AJ46" i="246"/>
  <c r="AK22" i="246"/>
  <c r="AJ22" i="246"/>
  <c r="AK32" i="246"/>
  <c r="AG32" i="246"/>
  <c r="AI22" i="246"/>
  <c r="AI8" i="246"/>
  <c r="AI9" i="246"/>
  <c r="AF22" i="246"/>
  <c r="AE22" i="246"/>
  <c r="AE8" i="246"/>
  <c r="AE9" i="246"/>
  <c r="AH46" i="246"/>
  <c r="BV37" i="246"/>
  <c r="AQ37" i="246"/>
  <c r="AP37" i="246"/>
  <c r="AO37" i="246"/>
  <c r="AN37" i="246"/>
  <c r="AM37" i="246"/>
  <c r="AL37" i="246"/>
  <c r="BV27" i="246"/>
  <c r="AQ27" i="246"/>
  <c r="AP27" i="246"/>
  <c r="AO27" i="246"/>
  <c r="AN27" i="246"/>
  <c r="AM27" i="246"/>
  <c r="AL27" i="246"/>
  <c r="AR27" i="246"/>
  <c r="AQ26" i="246"/>
  <c r="AP26" i="246"/>
  <c r="AO26" i="246"/>
  <c r="AN26" i="246"/>
  <c r="AM26" i="246"/>
  <c r="BV20" i="246"/>
  <c r="BV18" i="246"/>
  <c r="BV17" i="246"/>
  <c r="BV16" i="246"/>
  <c r="BV15" i="246"/>
  <c r="AL18" i="246"/>
  <c r="AR18" i="246"/>
  <c r="AM18" i="246"/>
  <c r="AN18" i="246"/>
  <c r="AO18" i="246"/>
  <c r="AP18" i="246"/>
  <c r="AQ18" i="246"/>
  <c r="AM19" i="246"/>
  <c r="AN19" i="246"/>
  <c r="AO19" i="246"/>
  <c r="AP19" i="246"/>
  <c r="AQ19" i="246"/>
  <c r="AM15" i="246"/>
  <c r="AN15" i="246"/>
  <c r="AO15" i="246"/>
  <c r="AP15" i="246"/>
  <c r="AQ15" i="246"/>
  <c r="AR37" i="246"/>
  <c r="D14" i="267"/>
  <c r="D12" i="267"/>
  <c r="E11" i="267"/>
  <c r="I77" i="266"/>
  <c r="D37" i="266"/>
  <c r="D36" i="266"/>
  <c r="D35" i="266"/>
  <c r="D34" i="266"/>
  <c r="D33" i="266"/>
  <c r="Q8" i="276"/>
  <c r="P8" i="276"/>
  <c r="O8" i="276"/>
  <c r="N8" i="276"/>
  <c r="M8" i="276"/>
  <c r="L8" i="276"/>
  <c r="K8" i="276"/>
  <c r="J8" i="276"/>
  <c r="Q7" i="275"/>
  <c r="P7" i="275"/>
  <c r="O7" i="275"/>
  <c r="N7" i="275"/>
  <c r="M7" i="275"/>
  <c r="L7" i="275"/>
  <c r="K7" i="275"/>
  <c r="J7" i="275"/>
  <c r="R7" i="275"/>
  <c r="I7" i="273"/>
  <c r="M7" i="273"/>
  <c r="H7" i="273"/>
  <c r="L7" i="273"/>
  <c r="I6" i="273"/>
  <c r="H6" i="273"/>
  <c r="I5" i="273"/>
  <c r="M5" i="273"/>
  <c r="H5" i="273"/>
  <c r="L5" i="273"/>
  <c r="I4" i="273"/>
  <c r="M4" i="273"/>
  <c r="H4" i="273"/>
  <c r="L4" i="273"/>
  <c r="I3" i="273"/>
  <c r="M3" i="273"/>
  <c r="H3" i="273"/>
  <c r="L3" i="273"/>
  <c r="I2" i="273"/>
  <c r="I9" i="273"/>
  <c r="M8" i="273"/>
  <c r="H2" i="273"/>
  <c r="H9" i="273"/>
  <c r="L8" i="273"/>
  <c r="H30" i="267"/>
  <c r="I83" i="266"/>
  <c r="D14" i="266"/>
  <c r="C14" i="266"/>
  <c r="D13" i="266"/>
  <c r="C13" i="266"/>
  <c r="D12" i="266"/>
  <c r="C12" i="266"/>
  <c r="D11" i="266"/>
  <c r="C11" i="266"/>
  <c r="L6" i="273"/>
  <c r="M6" i="273"/>
  <c r="L2" i="273"/>
  <c r="M2" i="273"/>
  <c r="A1" i="240"/>
  <c r="A1" i="253"/>
  <c r="A1" i="246"/>
  <c r="A1" i="254"/>
  <c r="BV49" i="246"/>
  <c r="BV14" i="246"/>
  <c r="AL7" i="254"/>
  <c r="AL8" i="254"/>
  <c r="AL9" i="254"/>
  <c r="AL10" i="254"/>
  <c r="AL11" i="254"/>
  <c r="AL12" i="254"/>
  <c r="AL13" i="254"/>
  <c r="AL14" i="254"/>
  <c r="AL15" i="254"/>
  <c r="AL16" i="254"/>
  <c r="AL17" i="254"/>
  <c r="AL18" i="254"/>
  <c r="AL19" i="254"/>
  <c r="AL20" i="254"/>
  <c r="AL21" i="254"/>
  <c r="AL22" i="254"/>
  <c r="AL23" i="254"/>
  <c r="AL24" i="254"/>
  <c r="AL25" i="254"/>
  <c r="AL26" i="254"/>
  <c r="AL27" i="254"/>
  <c r="AL28" i="254"/>
  <c r="AL29" i="254"/>
  <c r="AL30" i="254"/>
  <c r="AL31" i="254"/>
  <c r="AL32" i="254"/>
  <c r="AL33" i="254"/>
  <c r="AL34" i="254"/>
  <c r="AL42" i="254"/>
  <c r="AL43" i="254"/>
  <c r="AL44" i="254"/>
  <c r="AL45" i="254"/>
  <c r="AL46" i="254"/>
  <c r="AL47" i="254"/>
  <c r="AL49" i="254"/>
  <c r="AL50" i="254"/>
  <c r="AK50" i="254"/>
  <c r="AJ50" i="254"/>
  <c r="AI50" i="254"/>
  <c r="AH50" i="254"/>
  <c r="AG7" i="254"/>
  <c r="AG8" i="254"/>
  <c r="AG9" i="254"/>
  <c r="AG10" i="254"/>
  <c r="AG11" i="254"/>
  <c r="AG12" i="254"/>
  <c r="AG13" i="254"/>
  <c r="AG14" i="254"/>
  <c r="AG15" i="254"/>
  <c r="AG16" i="254"/>
  <c r="AG17" i="254"/>
  <c r="AG18" i="254"/>
  <c r="AG19" i="254"/>
  <c r="AG20" i="254"/>
  <c r="AG21" i="254"/>
  <c r="AG22" i="254"/>
  <c r="AG23" i="254"/>
  <c r="AG24" i="254"/>
  <c r="AG25" i="254"/>
  <c r="AG26" i="254"/>
  <c r="AG27" i="254"/>
  <c r="AG28" i="254"/>
  <c r="AG29" i="254"/>
  <c r="AG30" i="254"/>
  <c r="AG31" i="254"/>
  <c r="AG32" i="254"/>
  <c r="AG33" i="254"/>
  <c r="AG34" i="254"/>
  <c r="AG42" i="254"/>
  <c r="AG43" i="254"/>
  <c r="AG44" i="254"/>
  <c r="AG45" i="254"/>
  <c r="AG46" i="254"/>
  <c r="AG47" i="254"/>
  <c r="AG49" i="254"/>
  <c r="AF50" i="254"/>
  <c r="AE50" i="254"/>
  <c r="AD50" i="254"/>
  <c r="AC50" i="254"/>
  <c r="AB7" i="254"/>
  <c r="AB8" i="254"/>
  <c r="AB9" i="254"/>
  <c r="AB10" i="254"/>
  <c r="AB11" i="254"/>
  <c r="AB12" i="254"/>
  <c r="AB13" i="254"/>
  <c r="AB14" i="254"/>
  <c r="AB15" i="254"/>
  <c r="AB16" i="254"/>
  <c r="AB17" i="254"/>
  <c r="AB18" i="254"/>
  <c r="AB19" i="254"/>
  <c r="AB20" i="254"/>
  <c r="AB21" i="254"/>
  <c r="AB22" i="254"/>
  <c r="AB23" i="254"/>
  <c r="AB24" i="254"/>
  <c r="AB25" i="254"/>
  <c r="AB26" i="254"/>
  <c r="AB27" i="254"/>
  <c r="AB28" i="254"/>
  <c r="AB29" i="254"/>
  <c r="AB30" i="254"/>
  <c r="AB31" i="254"/>
  <c r="AB32" i="254"/>
  <c r="AB33" i="254"/>
  <c r="AB34" i="254"/>
  <c r="AB42" i="254"/>
  <c r="AB43" i="254"/>
  <c r="AB44" i="254"/>
  <c r="AB45" i="254"/>
  <c r="AB46" i="254"/>
  <c r="AB47" i="254"/>
  <c r="AB49" i="254"/>
  <c r="AA50" i="254"/>
  <c r="Z50" i="254"/>
  <c r="Y50" i="254"/>
  <c r="X50" i="254"/>
  <c r="W8" i="254"/>
  <c r="W12" i="254"/>
  <c r="W13" i="254"/>
  <c r="W16" i="254"/>
  <c r="W17" i="254"/>
  <c r="W20" i="254"/>
  <c r="W22" i="254"/>
  <c r="W24" i="254"/>
  <c r="W25" i="254"/>
  <c r="W28" i="254"/>
  <c r="W29" i="254"/>
  <c r="W32" i="254"/>
  <c r="W43" i="254"/>
  <c r="W44" i="254"/>
  <c r="W49" i="254"/>
  <c r="R7" i="254"/>
  <c r="R9" i="254"/>
  <c r="R10" i="254"/>
  <c r="R11" i="254"/>
  <c r="R14" i="254"/>
  <c r="R19" i="254"/>
  <c r="R22" i="254"/>
  <c r="R23" i="254"/>
  <c r="R26" i="254"/>
  <c r="R31" i="254"/>
  <c r="R34" i="254"/>
  <c r="R43" i="254"/>
  <c r="R46" i="254"/>
  <c r="R47" i="254"/>
  <c r="Q50" i="254"/>
  <c r="M9" i="254"/>
  <c r="M10" i="254"/>
  <c r="M16" i="254"/>
  <c r="M17" i="254"/>
  <c r="M18" i="254"/>
  <c r="M21" i="254"/>
  <c r="M22" i="254"/>
  <c r="M29" i="254"/>
  <c r="M30" i="254"/>
  <c r="M33" i="254"/>
  <c r="M34" i="254"/>
  <c r="M42" i="254"/>
  <c r="M45" i="254"/>
  <c r="M46" i="254"/>
  <c r="L50" i="254"/>
  <c r="K50" i="254"/>
  <c r="H8" i="254"/>
  <c r="H11" i="254"/>
  <c r="H12" i="254"/>
  <c r="H13" i="254"/>
  <c r="H15" i="254"/>
  <c r="H16" i="254"/>
  <c r="H20" i="254"/>
  <c r="H23" i="254"/>
  <c r="H24" i="254"/>
  <c r="H25" i="254"/>
  <c r="H27" i="254"/>
  <c r="H28" i="254"/>
  <c r="H32" i="254"/>
  <c r="E50" i="254"/>
  <c r="A3" i="254"/>
  <c r="A2" i="254"/>
  <c r="U25" i="240"/>
  <c r="AA25" i="240"/>
  <c r="V25" i="240"/>
  <c r="W25" i="240"/>
  <c r="X25" i="240"/>
  <c r="Y25" i="240"/>
  <c r="AA23" i="240"/>
  <c r="AA24" i="240"/>
  <c r="AA22" i="240"/>
  <c r="AA21" i="240"/>
  <c r="AA20" i="240"/>
  <c r="AA19" i="240"/>
  <c r="AA18" i="240"/>
  <c r="AA10" i="240"/>
  <c r="AA11" i="240"/>
  <c r="AA12" i="240"/>
  <c r="AA9" i="240"/>
  <c r="Y13" i="240"/>
  <c r="U13" i="240"/>
  <c r="V13" i="240"/>
  <c r="W13" i="240"/>
  <c r="X13" i="240"/>
  <c r="AP49" i="246"/>
  <c r="AO49" i="246"/>
  <c r="AN49" i="246"/>
  <c r="AM49" i="246"/>
  <c r="AP44" i="246"/>
  <c r="AP46" i="246"/>
  <c r="AO44" i="246"/>
  <c r="AO46" i="246"/>
  <c r="AN44" i="246"/>
  <c r="AN46" i="246"/>
  <c r="AM44" i="246"/>
  <c r="AM46" i="246"/>
  <c r="AP43" i="246"/>
  <c r="AO43" i="246"/>
  <c r="AN43" i="246"/>
  <c r="AM43" i="246"/>
  <c r="AL43" i="246"/>
  <c r="AP42" i="246"/>
  <c r="AO42" i="246"/>
  <c r="AN42" i="246"/>
  <c r="AM42" i="246"/>
  <c r="AL42" i="246"/>
  <c r="AM36" i="246"/>
  <c r="AN36" i="246"/>
  <c r="AO36" i="246"/>
  <c r="AP36" i="246"/>
  <c r="AP35" i="246"/>
  <c r="AO35" i="246"/>
  <c r="AN35" i="246"/>
  <c r="AN39" i="246"/>
  <c r="AM35" i="246"/>
  <c r="AL35" i="246"/>
  <c r="AR35" i="246" s="1"/>
  <c r="AR39" i="246" s="1"/>
  <c r="AP30" i="246"/>
  <c r="AO30" i="246"/>
  <c r="AN30" i="246"/>
  <c r="AM30" i="246"/>
  <c r="AL30" i="246"/>
  <c r="AR30" i="246"/>
  <c r="AP29" i="246"/>
  <c r="AO29" i="246"/>
  <c r="AN29" i="246"/>
  <c r="AM29" i="246"/>
  <c r="AP28" i="246"/>
  <c r="AO28" i="246"/>
  <c r="AN28" i="246"/>
  <c r="AM28" i="246"/>
  <c r="AL28" i="246"/>
  <c r="AP25" i="246"/>
  <c r="AO25" i="246"/>
  <c r="AN25" i="246"/>
  <c r="AM25" i="246"/>
  <c r="AL25" i="246"/>
  <c r="AM14" i="246"/>
  <c r="AN14" i="246"/>
  <c r="AO14" i="246"/>
  <c r="AP14" i="246"/>
  <c r="AM16" i="246"/>
  <c r="AN16" i="246"/>
  <c r="AO16" i="246"/>
  <c r="AP16" i="246"/>
  <c r="AM17" i="246"/>
  <c r="AN17" i="246"/>
  <c r="AO17" i="246"/>
  <c r="AP17" i="246"/>
  <c r="AM20" i="246"/>
  <c r="AN20" i="246"/>
  <c r="AO20" i="246"/>
  <c r="AP20" i="246"/>
  <c r="AL16" i="246"/>
  <c r="AL20" i="246"/>
  <c r="AL14" i="246"/>
  <c r="AR14" i="246"/>
  <c r="A3" i="253"/>
  <c r="A2" i="253"/>
  <c r="S23" i="253"/>
  <c r="T23" i="253"/>
  <c r="U23" i="253"/>
  <c r="V23" i="253"/>
  <c r="W23" i="253"/>
  <c r="X23" i="253"/>
  <c r="Y23" i="253"/>
  <c r="Z23" i="253"/>
  <c r="AA23" i="253"/>
  <c r="AB23" i="253"/>
  <c r="AC23" i="253"/>
  <c r="AD23" i="253"/>
  <c r="AE23" i="253"/>
  <c r="AF23" i="253"/>
  <c r="AG23" i="253"/>
  <c r="AH23" i="253"/>
  <c r="AJ23" i="253"/>
  <c r="AL23" i="253"/>
  <c r="AN23" i="253"/>
  <c r="A3" i="240"/>
  <c r="A2" i="240"/>
  <c r="A3" i="246"/>
  <c r="A2" i="246"/>
  <c r="A1" i="252"/>
  <c r="A1" i="251"/>
  <c r="A2" i="250"/>
  <c r="BV44" i="246"/>
  <c r="BV43" i="246"/>
  <c r="BV42" i="246"/>
  <c r="BV36" i="246"/>
  <c r="BV35" i="246"/>
  <c r="BV30" i="246"/>
  <c r="BV29" i="246"/>
  <c r="BV28" i="246"/>
  <c r="BV25" i="246"/>
  <c r="Z12" i="240"/>
  <c r="O13" i="240"/>
  <c r="R13" i="240"/>
  <c r="T13" i="240"/>
  <c r="Z19" i="240"/>
  <c r="Z21" i="240"/>
  <c r="N25" i="240"/>
  <c r="P25" i="240"/>
  <c r="R25" i="240"/>
  <c r="AQ36" i="246"/>
  <c r="AQ20" i="246"/>
  <c r="AQ49" i="246"/>
  <c r="AQ25" i="246"/>
  <c r="AQ28" i="246"/>
  <c r="AQ14" i="246"/>
  <c r="AQ16" i="246"/>
  <c r="AQ43" i="246"/>
  <c r="AA13" i="240"/>
  <c r="AB50" i="254"/>
  <c r="AG50" i="254"/>
  <c r="AM39" i="246"/>
  <c r="AO39" i="246"/>
  <c r="AP39" i="246"/>
  <c r="AM32" i="246"/>
  <c r="AM22" i="246"/>
  <c r="AN32" i="246"/>
  <c r="AO32" i="246"/>
  <c r="AP32" i="246"/>
  <c r="AP22" i="246"/>
  <c r="AO22" i="246"/>
  <c r="AN22" i="246"/>
  <c r="AR16" i="246"/>
  <c r="AR25" i="246"/>
  <c r="AR28" i="246"/>
  <c r="AR20" i="246"/>
  <c r="AR42" i="246"/>
  <c r="AM8" i="246"/>
  <c r="AM9" i="246"/>
  <c r="AN8" i="246"/>
  <c r="AN9" i="246"/>
  <c r="AO8" i="246"/>
  <c r="AO9" i="246"/>
  <c r="AP8" i="246"/>
  <c r="AP9" i="246"/>
  <c r="AD8" i="246"/>
  <c r="AQ32" i="246"/>
  <c r="AR15" i="246"/>
  <c r="AL22" i="246"/>
  <c r="AR22" i="246"/>
  <c r="AQ42" i="246"/>
  <c r="AG22" i="246"/>
  <c r="AG8" i="246"/>
  <c r="AG9" i="246"/>
  <c r="AQ30" i="246"/>
  <c r="AF46" i="246"/>
  <c r="AF8" i="246"/>
  <c r="AF9" i="246"/>
  <c r="AL31" i="246"/>
  <c r="AR31" i="246"/>
  <c r="Z10" i="240"/>
  <c r="Z13" i="240"/>
  <c r="AQ29" i="246"/>
  <c r="P13" i="240"/>
  <c r="AQ35" i="246"/>
  <c r="AQ39" i="246"/>
  <c r="BV19" i="246"/>
  <c r="AL45" i="246"/>
  <c r="AR45" i="246"/>
  <c r="Z18" i="240"/>
  <c r="Z25" i="240"/>
  <c r="AL26" i="246"/>
  <c r="AR26" i="246"/>
  <c r="H49" i="254"/>
  <c r="M44" i="254"/>
  <c r="M40" i="254"/>
  <c r="M36" i="254"/>
  <c r="M32" i="254"/>
  <c r="M28" i="254"/>
  <c r="M24" i="254"/>
  <c r="M20" i="254"/>
  <c r="M12" i="254"/>
  <c r="M8" i="254"/>
  <c r="N50" i="254"/>
  <c r="R33" i="254"/>
  <c r="W39" i="254"/>
  <c r="W31" i="254"/>
  <c r="W27" i="254"/>
  <c r="W19" i="254"/>
  <c r="W15" i="254"/>
  <c r="V50" i="254"/>
  <c r="H7" i="254"/>
  <c r="R18" i="254"/>
  <c r="W47" i="254"/>
  <c r="W7" i="254"/>
  <c r="H42" i="254"/>
  <c r="H38" i="254"/>
  <c r="H34" i="254"/>
  <c r="H30" i="254"/>
  <c r="H26" i="254"/>
  <c r="H22" i="254"/>
  <c r="H18" i="254"/>
  <c r="H14" i="254"/>
  <c r="H10" i="254"/>
  <c r="R41" i="254"/>
  <c r="R29" i="254"/>
  <c r="R17" i="254"/>
  <c r="R49" i="254"/>
  <c r="R45" i="254"/>
  <c r="R25" i="254"/>
  <c r="R21" i="254"/>
  <c r="R13" i="254"/>
  <c r="O50" i="254"/>
  <c r="W46" i="254"/>
  <c r="W42" i="254"/>
  <c r="W38" i="254"/>
  <c r="W30" i="254"/>
  <c r="W26" i="254"/>
  <c r="W18" i="254"/>
  <c r="W14" i="254"/>
  <c r="U50" i="254"/>
  <c r="H41" i="254"/>
  <c r="H29" i="254"/>
  <c r="H17" i="254"/>
  <c r="G50" i="254"/>
  <c r="M47" i="254"/>
  <c r="M23" i="254"/>
  <c r="I50" i="254"/>
  <c r="M43" i="254"/>
  <c r="M39" i="254"/>
  <c r="M31" i="254"/>
  <c r="M27" i="254"/>
  <c r="M19" i="254"/>
  <c r="M15" i="254"/>
  <c r="M7" i="254"/>
  <c r="R44" i="254"/>
  <c r="R40" i="254"/>
  <c r="R36" i="254"/>
  <c r="R32" i="254"/>
  <c r="R28" i="254"/>
  <c r="R24" i="254"/>
  <c r="R20" i="254"/>
  <c r="R16" i="254"/>
  <c r="R12" i="254"/>
  <c r="R8" i="254"/>
  <c r="D50" i="254"/>
  <c r="F50" i="254"/>
  <c r="S50" i="254"/>
  <c r="T50" i="254"/>
  <c r="P50" i="254"/>
  <c r="H40" i="254"/>
  <c r="H37" i="254"/>
  <c r="M11" i="254"/>
  <c r="J50" i="254"/>
  <c r="H46" i="254"/>
  <c r="R37" i="254"/>
  <c r="AL38" i="246"/>
  <c r="AR38" i="246"/>
  <c r="AR43" i="246"/>
  <c r="AL46" i="246"/>
  <c r="AR46" i="246"/>
  <c r="AL32" i="246"/>
  <c r="AR32" i="246"/>
  <c r="AQ46" i="246"/>
  <c r="AD9" i="246"/>
  <c r="AQ9" i="246"/>
  <c r="AQ8" i="246"/>
  <c r="AQ22" i="246"/>
  <c r="M50" i="254"/>
  <c r="W50" i="254"/>
  <c r="R50" i="254"/>
  <c r="H50" i="254"/>
  <c r="AL39" i="246" l="1"/>
  <c r="AL8" i="246" s="1"/>
  <c r="AR8" i="246"/>
  <c r="AL9" i="246"/>
  <c r="AR9" i="246" s="1"/>
  <c r="D10" i="267"/>
  <c r="I67" i="267"/>
  <c r="I6" i="267"/>
  <c r="I70" i="267"/>
  <c r="D17" i="267"/>
  <c r="D13" i="267"/>
  <c r="H6" i="267" s="1"/>
  <c r="L8" i="269"/>
  <c r="I86" i="266"/>
  <c r="H8" i="269"/>
  <c r="I56" i="266"/>
  <c r="I61" i="267"/>
  <c r="K8" i="269"/>
  <c r="I33" i="267"/>
  <c r="E37" i="267"/>
  <c r="F7" i="269"/>
  <c r="I53" i="266"/>
  <c r="M8" i="269"/>
  <c r="K7" i="269"/>
  <c r="I8" i="269"/>
  <c r="E8" i="269"/>
  <c r="J8" i="269"/>
  <c r="F8" i="269"/>
  <c r="H7" i="269"/>
  <c r="L7" i="269"/>
  <c r="E7" i="269"/>
  <c r="M7" i="269"/>
  <c r="I7" i="269"/>
  <c r="J7" i="269"/>
  <c r="I27" i="267"/>
  <c r="I74" i="266"/>
  <c r="I80" i="266"/>
  <c r="E36" i="267"/>
  <c r="I64" i="2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tc={05088E57-EA8B-4728-BC2A-2AAA340C3895}</author>
    <author>Down (ESO), Geoff</author>
  </authors>
  <commentList>
    <comment ref="Q50" authorId="0" shapeId="0" xr:uid="{05088E57-EA8B-4728-BC2A-2AAA340C3895}">
      <text>
        <t>[Threaded comment]
Your version of Excel allows you to read this threaded comment; however, any edits to it will get removed if the file is opened in a newer version of Excel. Learn more: https://go.microsoft.com/fwlink/?linkid=870924
Comment:
    CSAT/SSAT</t>
      </text>
    </comment>
    <comment ref="I77" authorId="1" shapeId="0" xr:uid="{B326AA56-7DDA-4352-BCA9-8A385E5ECB79}">
      <text>
        <r>
          <rPr>
            <b/>
            <sz val="9"/>
            <color indexed="81"/>
            <rFont val="Tahoma"/>
            <family val="2"/>
          </rPr>
          <t>Down (ESO), Geoff:</t>
        </r>
        <r>
          <rPr>
            <sz val="9"/>
            <color indexed="81"/>
            <rFont val="Tahoma"/>
            <family val="2"/>
          </rPr>
          <t xml:space="preserve">
Broken formula
</t>
        </r>
      </text>
    </comment>
    <comment ref="I80" authorId="1" shapeId="0" xr:uid="{0C95AAA5-BBD1-4D00-969B-615B03481BCC}">
      <text>
        <r>
          <rPr>
            <b/>
            <sz val="9"/>
            <color indexed="81"/>
            <rFont val="Tahoma"/>
            <family val="2"/>
          </rPr>
          <t>Down (ESO), Geoff:</t>
        </r>
        <r>
          <rPr>
            <sz val="9"/>
            <color indexed="81"/>
            <rFont val="Tahoma"/>
            <family val="2"/>
          </rPr>
          <t xml:space="preserve">
This formula needs revisiting as doesn't work. Not all projects that are implemented finished at level 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tc={D4131A26-2ABF-41DE-82BC-7026C1BD19EE}</author>
    <author>tc={F47A520A-2001-4E8B-83F9-93C004E54199}</author>
  </authors>
  <commentList>
    <comment ref="N95" authorId="0" shapeId="0" xr:uid="{D4131A26-2ABF-41DE-82BC-7026C1BD19EE}">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 ref="P95" authorId="1" shapeId="0" xr:uid="{F47A520A-2001-4E8B-83F9-93C004E54199}">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tc={CBF6F437-B170-4000-84A4-9416F1156B65}</author>
  </authors>
  <commentList>
    <comment ref="B36" authorId="0" shapeId="0" xr:uid="{CBF6F437-B170-4000-84A4-9416F1156B65}">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List>
</comments>
</file>

<file path=xl/sharedStrings.xml><?xml version="1.0" encoding="utf-8"?>
<sst xmlns="http://schemas.openxmlformats.org/spreadsheetml/2006/main" count="3478" uniqueCount="1391">
  <si>
    <t>Environment and Innovation Reporting Pack</t>
  </si>
  <si>
    <t>Version</t>
  </si>
  <si>
    <t>DNO Name:</t>
  </si>
  <si>
    <t>SSEH</t>
  </si>
  <si>
    <t>Reporting year (e.g. enter 2024 for 2023/24):</t>
  </si>
  <si>
    <t>Navigation</t>
  </si>
  <si>
    <t>E1 - Visual Amenity</t>
  </si>
  <si>
    <t>E3 - BCF</t>
  </si>
  <si>
    <t>E4 - Losses Snapshot</t>
  </si>
  <si>
    <t>E5 - Smart Metering</t>
  </si>
  <si>
    <t>IMF1 - Guidance</t>
  </si>
  <si>
    <t>IMF2 - Definitions</t>
  </si>
  <si>
    <t>IMF3 - Outcome Measures</t>
  </si>
  <si>
    <t>IMF4 - Secondary Indicators</t>
  </si>
  <si>
    <t>IMF5 - Idea log</t>
  </si>
  <si>
    <t>IMF6 - Project log</t>
  </si>
  <si>
    <t>IMF7 - BAU log</t>
  </si>
  <si>
    <t>IMF8 - Project Supporters</t>
  </si>
  <si>
    <t>IMF9 - Project Partners</t>
  </si>
  <si>
    <t>DNO Name</t>
  </si>
  <si>
    <t>ENWL</t>
  </si>
  <si>
    <t>NPgN</t>
  </si>
  <si>
    <t>NPgY</t>
  </si>
  <si>
    <t>WMID</t>
  </si>
  <si>
    <t>EMID</t>
  </si>
  <si>
    <t>SWALES</t>
  </si>
  <si>
    <t>SWEST</t>
  </si>
  <si>
    <t>LPN</t>
  </si>
  <si>
    <t>SPN</t>
  </si>
  <si>
    <t>EPN</t>
  </si>
  <si>
    <t>SPD</t>
  </si>
  <si>
    <t>SPMW</t>
  </si>
  <si>
    <t>SSES</t>
  </si>
  <si>
    <t>Reporting year</t>
  </si>
  <si>
    <t>Key</t>
  </si>
  <si>
    <t>Input cells</t>
  </si>
  <si>
    <t>Within worksheet formula cells (eg totals, averages)</t>
  </si>
  <si>
    <t>Link to cells within worksheet</t>
  </si>
  <si>
    <t>Link to other worksheets</t>
  </si>
  <si>
    <t>Link to other reporting packs</t>
  </si>
  <si>
    <t>Check cells</t>
  </si>
  <si>
    <t>No Input</t>
  </si>
  <si>
    <t>Descriptions and pack data</t>
  </si>
  <si>
    <t>For DNO and Ofgem to log changes that are made to the template</t>
  </si>
  <si>
    <t>Date</t>
  </si>
  <si>
    <t>Who made change</t>
  </si>
  <si>
    <t>Amendment (inc cell reference)</t>
  </si>
  <si>
    <t>Ofgem</t>
  </si>
  <si>
    <t>Removed link to 'E8' tab from cover sheet.</t>
  </si>
  <si>
    <t>Removed E1, E2 and E7 tabs</t>
  </si>
  <si>
    <t>Added ED2 years to tables</t>
  </si>
  <si>
    <t>Updated headings in E3</t>
  </si>
  <si>
    <t>Reinstated tab E1 - Visual Amenity with amended tables</t>
  </si>
  <si>
    <t>Removed DPCR5 years reporting</t>
  </si>
  <si>
    <t>Aligned BCF table to AER KPI table</t>
  </si>
  <si>
    <t xml:space="preserve">IMF reporting guidance and templates added into Annex </t>
  </si>
  <si>
    <t>DNO</t>
  </si>
  <si>
    <t>The IMF tabs that were originally in this pack at publication in June 2023 were incomplete and intended as place holders. Since then, the IMF Update Delivery Group has worked with the ENA to further develop these tabs in the 'ENIP Appendix D - Benefits Table 2023 Template' version 4.0 worksheet. These new tabs have been approved by Ofgem but never migrated to the overall Environment and Innovation reporting pack.
We have now migrated these tabs into the pack, replacing the original placeholder versions of these tabs. The tabs swapped out are:
IMF1 - Guidance; IMF2 - Definitions; IMF3 - Outcome Measures; IMF4 - Secondary Indicators; IMF5 - Idea Log; IMF6 - Project log; IMF7 - BAU log; IMF8 - Project Supporters; and IMF9 - Project Partners.
This is as per issue 1 of the ENA Annex J log</t>
  </si>
  <si>
    <t>The new versions of the tabs listed above required a number of background tabs to allow for calculations to run through the pack. These have been added to the pack but hidden, to be consistent with the 'ENIP Appendix D - Benefits Table 2023 Template' version 4.0 worksheet approved by Ofgem, where the tabs were also hidden.
These additional tabs are:
'Heatmap'; 'Strategic Alignment'; 'TLR'; and 'Data options'
This is following resolution of issue 1 of the ENA Annex J log</t>
  </si>
  <si>
    <t>Unlike for the E tabs, the 'Navigation' section for the 'Cover Sheet' tab did not hyperlink to the IMF tabs, perhaps due to the placeholder nature of the previous versions of the tabs. Now that the new versions of the tabs has been incorporated, we have added the relevant hyperlinks to each tab to make sure the 'Navigation' section is fully working.
This is following resolution of issue 1 of the ENA Annex J log</t>
  </si>
  <si>
    <t>Extended the drop down list on Column E of 'Ideas log' tab. This list was inconsistently applied. Extended drop down list from rows 5 to 460 to keep consistency with columns F and G. As per issue 6 of the ENA Annex J log</t>
  </si>
  <si>
    <t>Extended the drop down list on Column C of 'Project Log' tab. This list only began on Row 24 so has now been extended upwards to top data entry row, row 5</t>
  </si>
  <si>
    <t>Extended the drop down list on Column D of 'Project Log' tab. This list only began on Row 24 so has now been extended upwards to top data entry row, row 5. This is the resolution of issue 13 of the ENA Annex J log</t>
  </si>
  <si>
    <t>Extended the drop down list on Column J of 'Project Log' tab. This list only began on Row 24 so has now been extended upwards to top data entry row, row 5. This is the resolution of issue 14 of the ENA Annex J log</t>
  </si>
  <si>
    <t>Extended the drop down list on Column K of 'Project Log' tab. This list only began on Row 24 so has now been extended upwards to top data entry row, row 5</t>
  </si>
  <si>
    <t>Extended the drop down list on Column L of 'Project Log' tab. This list only began on Row 24 so has now been extended upwards to top data entry row, row 5</t>
  </si>
  <si>
    <t>Extended the drop down list on Column R of 'Project Log' tab. This list only began on Row 24 so has now been extended upwards to top data entry row, row 5</t>
  </si>
  <si>
    <t>Extended the drop down list on Column AA of 'Project Log' tab. This list only began on Row 24 so has now been extended upwards to top data entry row, row 5</t>
  </si>
  <si>
    <t>Drop down list for Column AB of 'Project Log' tab was inconsistently applied and only visible on some rows. Extended the drop down for rows 5 to 240 for consistency.</t>
  </si>
  <si>
    <t>Corrected formula in cell I56 of 'Outcome measures' tab. During the addition and deletion of columns for the IMF review, the reference column for 'External solutions precursor' was removed, breaking this formula. This reference is now replaced with column E of the 'BAU log' tab, labelled 'Follow through from other network' which serves the same purpose within the formula.</t>
  </si>
  <si>
    <t>Corrected formula in cell I74 of 'Outcome measure' tab. During the addition and deletion of columns in the IMF review, the reference column AN for 'Forecast CBA - Net benefit (project end)' of IMF6 was deleted, breaking the formula. This reference is now replaced with Column AE of IMF6, 'Financial Forecast Benefits (Project End) (£)' which serves the same purpose within the formula</t>
  </si>
  <si>
    <t>Additional rows added to the 'Business Energy Usage' section of the 'E3 - BCF' tab. This further disaggregation was required as these categories have different conversion factors for carbon emissions. 
The additional rows are rows 15 [Buildings - Green electricity]; 18 [Substation electricity]; and 19 [Radiobase stations].
All input cells and formulas have been resolved for these new rows. This is part of the resolution of issue 24 of the ENA Annex J log</t>
  </si>
  <si>
    <t>Additional rows added to the 'Operational transport' section of the 'E3 - BCF' tab. This further disaggregation was required as these categories have different conversion factors for carbon emissions. 
The additional rows are rows 25 [Road (Petrol)] and 26 [Road (EV)]. Furthermore the existing Row 24 has become disaggregated as [Road (Diesel)]
All input cells and formulas have been resolved for these new rows. This is part of the resolution of issue 24 of the ENA Annex J log</t>
  </si>
  <si>
    <t>Additional row added to the 'Fugitive Emissions' section of the 'E3 - BCF' tab. This further disaggregation was required as these categories have different conversion factors for carbon emissions. 
The additional row is rows 35 [Gases Other Fugitive Emissions]. Furthermore the existing Row 24 has become disaggregated as [Gases Other - IIG]
All input cells and formulas have been resolved for these new rows. This is part of the resolution of issue 24 of the ENA Annex J log</t>
  </si>
  <si>
    <t>The disaggregation in the 'Fuel combustion' section of the 'E3 - BCF' tab has been updated. This new disaggregation was required as these categories have different conversion factors for carbon emissions. 
The new categorisation is rows 39 [Diesel]; Row 40 [HVO]; and Row 41 [Fuels Other] This is part of the resolution of issue 24 of the ENA Annex J log</t>
  </si>
  <si>
    <t>To allow flexibility in future reporting, and to bring the tab in line with a similar addition in ET packs, an additional row has been added to each table section the 'E3 - BCF' tab (rows 21, 31, 38 and 45). This will act as a placeholder in case DNOs have other emissions that need reporting in each category.
All relevant formulas have been updated to incorporate the extra rows. This is part of the resolution of issue 24 of the ENA Annex J log</t>
  </si>
  <si>
    <t>For DNO to record any changes that it has made to historical, and therefore, previously submitted, data.</t>
  </si>
  <si>
    <t>Changes to historical (ie, previously submitted) values and reason
(inc cell reference)</t>
  </si>
  <si>
    <t>E3 - BCF - Previous years emissions from the "Buildings - Other Fuels" row (AD16:AK16) have been moved to the new Gas row (AD20:AK20).</t>
  </si>
  <si>
    <t>E3 - BFC - Data from cell AK25 has been broke down into Diesel and Petrol data according to the new rows names.</t>
  </si>
  <si>
    <t>E3 - BFC - Data from cell AJ25 has been broke down into Diesel and Petrol data according to the new rows names. The Diesel row contains Diesel, LPG and Gasoil data.</t>
  </si>
  <si>
    <t>E3 - BFC - Data from cell AI25 has been broke down into Diesel and Petrol data according to the new rows names. The Diesel row contains Diesel, LPG and Gasoil data.</t>
  </si>
  <si>
    <t>E3 - BFC - Data from cell AH25 has been broke down into Diesel and Petrol data according to the new rows names. The Diesel row contains Diesel, LPG and Gasoil data.</t>
  </si>
  <si>
    <t>E3 - BFC - Data from cell AG25 has been broke down into Diesel and Petrol data according to the new rows names. The Diesel row contains Diesel, LPG and Gasoil data.</t>
  </si>
  <si>
    <t>E3 - BFC - Data from cell AF25 has been broke down into Diesel and Petrol data according to the new rows names. The Diesel row contains Diesel and Gasoil data.</t>
  </si>
  <si>
    <t>E3 - BFC - Data from cell AE25 has been broke down into Diesel and Petrol data according to the new rows names. The Diesel row contains Diesel and Gasoil data.</t>
  </si>
  <si>
    <t>E3 - BFC - Data from cell AD25 has been broke down into Diesel and Petrol data according to the new rows names. The Diesel row contains Diesel, LPG and Gasoil data.</t>
  </si>
  <si>
    <t xml:space="preserve"> E3 - BCF - Data from cells AI49:AK49 have been updated to reflect updated numbers for losses. </t>
  </si>
  <si>
    <t>E3 - BCF (BQ35) changed from 2.51 to 2.36</t>
  </si>
  <si>
    <t>Undergrounding Activity Under ED2 Visual Amenity Allowance</t>
  </si>
  <si>
    <t>Designated Areas</t>
  </si>
  <si>
    <t xml:space="preserve">OHL Inside Designated Areas at End of Reporting Year (km) </t>
  </si>
  <si>
    <t>Visual Amenity Inside Designated Areas: 
OHL (km) Removed During Year</t>
  </si>
  <si>
    <t xml:space="preserve">Visual Amenity Inside Designated Areas: 
UG Cables Installed During Year (km) </t>
  </si>
  <si>
    <t>Visual Amenity Inside Designated Areas: 
Visual Amenity Expenditure (£m) on Visual Amenity Inside Designated Areas by voltage</t>
  </si>
  <si>
    <t>Visual Amenity Outside Designated Areas:
OHL (km) Removed During Year</t>
  </si>
  <si>
    <t xml:space="preserve">Visual Amenity Outside Designated Areas:
UG Cables Installed During Year (km) </t>
  </si>
  <si>
    <t>Visual Amenity Outside Designated Areas:
Visual Amenity Expenditure (£m) on Visual Amenity Outside Designated Areas by voltage</t>
  </si>
  <si>
    <t>LV</t>
  </si>
  <si>
    <t>HV</t>
  </si>
  <si>
    <t>33kV &amp; 66kV</t>
  </si>
  <si>
    <t>132kV</t>
  </si>
  <si>
    <t>Total</t>
  </si>
  <si>
    <t>Callander, Loch Lomond &amp; Trossachs National Park</t>
  </si>
  <si>
    <t>DA1</t>
  </si>
  <si>
    <t>Cairngorm National Park</t>
  </si>
  <si>
    <t>DA2</t>
  </si>
  <si>
    <t>Assynt - Coigach National Scenic Area</t>
  </si>
  <si>
    <t>DA3</t>
  </si>
  <si>
    <t>Ben Nevis and Glen Coe National Scenic Area</t>
  </si>
  <si>
    <t>DA4</t>
  </si>
  <si>
    <t>Deeside and Lochnagar National Scenic Area</t>
  </si>
  <si>
    <t>DA5</t>
  </si>
  <si>
    <t>Dornoch Firth National Scenic Area</t>
  </si>
  <si>
    <t>DA6</t>
  </si>
  <si>
    <t>Fair Isle National Scenic Area</t>
  </si>
  <si>
    <t>DA7</t>
  </si>
  <si>
    <t>Foula National Scenic Area</t>
  </si>
  <si>
    <t>DA8</t>
  </si>
  <si>
    <t>Glen Affric National Scenic Area</t>
  </si>
  <si>
    <t>DA9</t>
  </si>
  <si>
    <t>Glen Strathfarrar National Scenic Area</t>
  </si>
  <si>
    <t>DA10</t>
  </si>
  <si>
    <t>Hoy and West Mainland National Scenic Area</t>
  </si>
  <si>
    <t>DA11</t>
  </si>
  <si>
    <t>Jura National Scenic Area</t>
  </si>
  <si>
    <t>DA12</t>
  </si>
  <si>
    <t>Kintail National Scenic Area</t>
  </si>
  <si>
    <t>DA13</t>
  </si>
  <si>
    <t>Knapdale National Scenic Area</t>
  </si>
  <si>
    <t>DA14</t>
  </si>
  <si>
    <t>Knoydart National Scenic Area</t>
  </si>
  <si>
    <t>DA15</t>
  </si>
  <si>
    <t>Kyles of Bute National Scenic Area</t>
  </si>
  <si>
    <t>DA16</t>
  </si>
  <si>
    <t>Loch Lomond National Scenic Area</t>
  </si>
  <si>
    <t>DA17</t>
  </si>
  <si>
    <t>Loch Rannoch and Glen Lyon National Scenic Area</t>
  </si>
  <si>
    <t>DA18</t>
  </si>
  <si>
    <t>Loch Shiel National Scenic Area</t>
  </si>
  <si>
    <t>DA19</t>
  </si>
  <si>
    <t>Loch Tummel National Scenic Area</t>
  </si>
  <si>
    <t>DA20</t>
  </si>
  <si>
    <t>Loch na Keal National Scenic Area</t>
  </si>
  <si>
    <t>DA21</t>
  </si>
  <si>
    <t>Lynn of Lorn National Scenic Area</t>
  </si>
  <si>
    <t>DA22</t>
  </si>
  <si>
    <t>Moidart and Ardnainurcha National Scenic Area</t>
  </si>
  <si>
    <t>DA23</t>
  </si>
  <si>
    <t>North - West Sutherland National Scenic Area</t>
  </si>
  <si>
    <t>DA24</t>
  </si>
  <si>
    <t>North Arran National Scenic Area</t>
  </si>
  <si>
    <t>DA25</t>
  </si>
  <si>
    <t>River Earn National Scenic Area</t>
  </si>
  <si>
    <t>DA26</t>
  </si>
  <si>
    <t>River Tay National Scenic Area</t>
  </si>
  <si>
    <t>DA27</t>
  </si>
  <si>
    <t>Scarba National Scenic Area</t>
  </si>
  <si>
    <t>DA28</t>
  </si>
  <si>
    <t>Shetland - Esha Ness National Scenic Area</t>
  </si>
  <si>
    <t>DA29</t>
  </si>
  <si>
    <t>Shetland - Fethaland National Scenic Area</t>
  </si>
  <si>
    <t>DA30</t>
  </si>
  <si>
    <t>Shetland - Herma Ness National Scenic Area</t>
  </si>
  <si>
    <t>DA31</t>
  </si>
  <si>
    <t>Shetland - Muckle Roe National Scenic Area</t>
  </si>
  <si>
    <t>DA32</t>
  </si>
  <si>
    <t>Shetland - S W Mainland National Scenic Area</t>
  </si>
  <si>
    <t>DA33</t>
  </si>
  <si>
    <t>Harris and North U National Scenic Area</t>
  </si>
  <si>
    <t>DA34</t>
  </si>
  <si>
    <t>South Usit Machair National Scenic Area</t>
  </si>
  <si>
    <t>DA35</t>
  </si>
  <si>
    <t>St Kilda National Scenic Area</t>
  </si>
  <si>
    <t>DA36</t>
  </si>
  <si>
    <t>The Cairngorm Mountains National Scenic Area</t>
  </si>
  <si>
    <t>DA37</t>
  </si>
  <si>
    <t>The Small Isles National Scenic Area</t>
  </si>
  <si>
    <t>DA38</t>
  </si>
  <si>
    <t>The Trossachs National Scenic Area</t>
  </si>
  <si>
    <t>DA39</t>
  </si>
  <si>
    <t>The cuillin Hills National Scenic Area</t>
  </si>
  <si>
    <t>DA40</t>
  </si>
  <si>
    <t>Trotternish National Scenic Area</t>
  </si>
  <si>
    <t>DA41</t>
  </si>
  <si>
    <t>Wester Ross National Scenic Area</t>
  </si>
  <si>
    <t>DA42</t>
  </si>
  <si>
    <t>Kyle of Tongue National Scenic Area</t>
  </si>
  <si>
    <t>DA43</t>
  </si>
  <si>
    <t>Volumes/ Additions</t>
  </si>
  <si>
    <t>DPCR5</t>
  </si>
  <si>
    <t>RIIO-ED1</t>
  </si>
  <si>
    <t>RIIO-ED2</t>
  </si>
  <si>
    <t>Units</t>
  </si>
  <si>
    <t>£m</t>
  </si>
  <si>
    <t>#</t>
  </si>
  <si>
    <t>Total BCF (excl. losses)</t>
  </si>
  <si>
    <t>tCO2e</t>
  </si>
  <si>
    <t>Total BCF (incl. losses)</t>
  </si>
  <si>
    <t>Scope 1 &amp; 2 Emissions</t>
  </si>
  <si>
    <t>Conversion factors</t>
  </si>
  <si>
    <t>Volume</t>
  </si>
  <si>
    <t>Buildings Energy Usage</t>
  </si>
  <si>
    <t>Buildings energy usage</t>
  </si>
  <si>
    <t>Buildings - Electricity</t>
  </si>
  <si>
    <t>Scalar</t>
  </si>
  <si>
    <t>kWh</t>
  </si>
  <si>
    <t>Buildings - Green electricity</t>
  </si>
  <si>
    <t>Buildings - Other Fuels</t>
  </si>
  <si>
    <t>Substation Electricity</t>
  </si>
  <si>
    <t>Substation Green electricity</t>
  </si>
  <si>
    <t>Radiobase stations</t>
  </si>
  <si>
    <t>Gas</t>
  </si>
  <si>
    <t>Operational Transport</t>
  </si>
  <si>
    <t>Road (Diesel)</t>
  </si>
  <si>
    <t>litres</t>
  </si>
  <si>
    <t>Road (Petrol)</t>
  </si>
  <si>
    <t>Road (EV)</t>
  </si>
  <si>
    <t>Rail</t>
  </si>
  <si>
    <t>Sea</t>
  </si>
  <si>
    <t>Air</t>
  </si>
  <si>
    <t>Fugitive Emissions</t>
  </si>
  <si>
    <t>SF6</t>
  </si>
  <si>
    <t>kg</t>
  </si>
  <si>
    <t>Gases Other - IIG</t>
  </si>
  <si>
    <t>Gases Other Fugitive Emissions</t>
  </si>
  <si>
    <t>Fuel Combustion</t>
  </si>
  <si>
    <t>Diesel</t>
  </si>
  <si>
    <t>HVO</t>
  </si>
  <si>
    <t>Fuels Other</t>
  </si>
  <si>
    <t>Fuels Other - LPG</t>
  </si>
  <si>
    <t>Losses</t>
  </si>
  <si>
    <t>RIIO-ED2 CBA Tool summary - estimated cumulative values for RIIO-ED2 and 45 years</t>
  </si>
  <si>
    <t>Activity</t>
  </si>
  <si>
    <t>Units and estimated unit costs</t>
  </si>
  <si>
    <t>Volumes</t>
  </si>
  <si>
    <t>Estimated total costs</t>
  </si>
  <si>
    <r>
      <t>Estimated</t>
    </r>
    <r>
      <rPr>
        <b/>
        <sz val="10"/>
        <color rgb="FFFF0000"/>
        <rFont val="Verdana"/>
        <family val="2"/>
      </rPr>
      <t xml:space="preserve"> </t>
    </r>
    <r>
      <rPr>
        <b/>
        <sz val="10"/>
        <rFont val="Verdana"/>
        <family val="2"/>
      </rPr>
      <t>Distribution Losses-Justified Costs</t>
    </r>
  </si>
  <si>
    <t>Estimated Distribution Losses benefits over 'Baseline Scenario'</t>
  </si>
  <si>
    <t>Distribution Losses-Justified Costs over 'Baseline Scenario'</t>
  </si>
  <si>
    <t>Avoided DNO costs over 'Baseline Scenario'</t>
  </si>
  <si>
    <t>Distribution Losses benefits over 'Baseline Scenario'</t>
  </si>
  <si>
    <t>Cumulative discounted net benefits</t>
  </si>
  <si>
    <t>Category</t>
  </si>
  <si>
    <t>Programme/project title</t>
  </si>
  <si>
    <r>
      <t xml:space="preserve">Type of Distribution Losses managed by the activity </t>
    </r>
    <r>
      <rPr>
        <b/>
        <i/>
        <sz val="10"/>
        <rFont val="Verdana"/>
        <family val="2"/>
      </rPr>
      <t>(Select from list)</t>
    </r>
    <r>
      <rPr>
        <b/>
        <sz val="10"/>
        <rFont val="Verdana"/>
        <family val="2"/>
      </rPr>
      <t xml:space="preserve">
</t>
    </r>
  </si>
  <si>
    <r>
      <t xml:space="preserve">Primary driver of activity   
</t>
    </r>
    <r>
      <rPr>
        <b/>
        <i/>
        <sz val="10"/>
        <rFont val="Verdana"/>
        <family val="2"/>
      </rPr>
      <t>(Select from list)</t>
    </r>
    <r>
      <rPr>
        <b/>
        <sz val="10"/>
        <rFont val="Verdana"/>
        <family val="2"/>
      </rPr>
      <t xml:space="preserve">
</t>
    </r>
  </si>
  <si>
    <t>Please indicate where else in the RIGs the activity has been reported</t>
  </si>
  <si>
    <r>
      <t xml:space="preserve">Activity identified in DNO's final RIIO-ED2 Business Plan? </t>
    </r>
    <r>
      <rPr>
        <b/>
        <i/>
        <sz val="10"/>
        <rFont val="Verdana"/>
        <family val="2"/>
      </rPr>
      <t>(Yes/No)</t>
    </r>
  </si>
  <si>
    <r>
      <t>Cross-reference to relevant paragraph(s) of current Distribution Losses Strategy</t>
    </r>
    <r>
      <rPr>
        <i/>
        <sz val="10"/>
        <rFont val="Verdana"/>
        <family val="2"/>
      </rPr>
      <t xml:space="preserve">
</t>
    </r>
  </si>
  <si>
    <t xml:space="preserve">Description of unit </t>
  </si>
  <si>
    <r>
      <t xml:space="preserve">Estimated unit cost of activity </t>
    </r>
    <r>
      <rPr>
        <i/>
        <sz val="10"/>
        <rFont val="Verdana"/>
        <family val="2"/>
      </rPr>
      <t xml:space="preserve">
</t>
    </r>
  </si>
  <si>
    <t>Title of 'Baseline Scenario'</t>
  </si>
  <si>
    <r>
      <t xml:space="preserve">Estimated unit cost of 'Baseline Scenario'
</t>
    </r>
    <r>
      <rPr>
        <i/>
        <sz val="10"/>
        <rFont val="Verdana"/>
        <family val="2"/>
      </rPr>
      <t/>
    </r>
  </si>
  <si>
    <t xml:space="preserve">Estimated Distribution Losses-Justified Cost
</t>
  </si>
  <si>
    <t>2023/24</t>
  </si>
  <si>
    <t>2024/25</t>
  </si>
  <si>
    <t>2025/26</t>
  </si>
  <si>
    <t>2026/27</t>
  </si>
  <si>
    <t>2027/28</t>
  </si>
  <si>
    <t>45 years (if appropriate)</t>
  </si>
  <si>
    <r>
      <t xml:space="preserve">45 years (if appropriate)
</t>
    </r>
    <r>
      <rPr>
        <i/>
        <sz val="10"/>
        <rFont val="Verdana"/>
        <family val="2"/>
      </rPr>
      <t xml:space="preserve">
</t>
    </r>
  </si>
  <si>
    <t>Text</t>
  </si>
  <si>
    <t>£k/unit</t>
  </si>
  <si>
    <t xml:space="preserve">£k/unit </t>
  </si>
  <si>
    <t>MWh</t>
  </si>
  <si>
    <t xml:space="preserve">£m </t>
  </si>
  <si>
    <t>Cable</t>
  </si>
  <si>
    <t>LV Cable Upsizing</t>
  </si>
  <si>
    <t>Technical losses</t>
  </si>
  <si>
    <t>Other</t>
  </si>
  <si>
    <t>CV1, CV2, CV3, CV7, CV26</t>
  </si>
  <si>
    <t>Yes</t>
  </si>
  <si>
    <t>Section 6.1.2</t>
  </si>
  <si>
    <t>km cable upsized</t>
  </si>
  <si>
    <t>Install cables to meet load requirements</t>
  </si>
  <si>
    <t>N/A</t>
  </si>
  <si>
    <t>11kV Cable Upsizing</t>
  </si>
  <si>
    <t xml:space="preserve">Transformer  </t>
  </si>
  <si>
    <t>33kV Transformers</t>
  </si>
  <si>
    <t>Asset Replacement</t>
  </si>
  <si>
    <t>CV7</t>
  </si>
  <si>
    <t>Section 6.2.1</t>
  </si>
  <si>
    <t>Transformer volume replaced</t>
  </si>
  <si>
    <t>Replace like for like</t>
  </si>
  <si>
    <t>Pre-1960 Transformers</t>
  </si>
  <si>
    <t>Section 6.2.2</t>
  </si>
  <si>
    <t>Keeping pre-1960 transformers in place</t>
  </si>
  <si>
    <t>Innovative Solution</t>
  </si>
  <si>
    <t>Substation Efficiencies</t>
  </si>
  <si>
    <t>Non-technical losses</t>
  </si>
  <si>
    <t>Operational activities to manage losses</t>
  </si>
  <si>
    <t>C5</t>
  </si>
  <si>
    <t>Section 6.5.1</t>
  </si>
  <si>
    <t>Substation volume upgraded</t>
  </si>
  <si>
    <t>Do Nothing</t>
  </si>
  <si>
    <t>Smart Meters</t>
  </si>
  <si>
    <t>Relevant Theft of Electricity</t>
  </si>
  <si>
    <t>DUOS recovery SHEPD - domestic</t>
  </si>
  <si>
    <t>I5</t>
  </si>
  <si>
    <t>Section 6.5.2</t>
  </si>
  <si>
    <t>No. MPANs rectified</t>
  </si>
  <si>
    <t>DUOS recovery SHEPD - non domestic</t>
  </si>
  <si>
    <t>Other (please specify)</t>
  </si>
  <si>
    <t>DPCR4</t>
  </si>
  <si>
    <t>Costs</t>
  </si>
  <si>
    <t>Cost</t>
  </si>
  <si>
    <t>Smart Meter Communication Licensee Costs (pass through)</t>
  </si>
  <si>
    <t>Smart Meter Information Technology Costs (pass through)</t>
  </si>
  <si>
    <t>Elective Communication Services (outside price control)</t>
  </si>
  <si>
    <t>Smart Meter Communication Licensee Costs (outside price control)</t>
  </si>
  <si>
    <t>Estimated Benefits</t>
  </si>
  <si>
    <t>Estimated benefits</t>
  </si>
  <si>
    <t>Avoided losses to network operators</t>
  </si>
  <si>
    <t>Reduction in CML</t>
  </si>
  <si>
    <t>Reduction in operational costs to fix faults</t>
  </si>
  <si>
    <t>Reduction in calls to faults and emergencies lines</t>
  </si>
  <si>
    <t>Better informed investment decisions for electricity network enforcement</t>
  </si>
  <si>
    <t>Avoided cost of investigation of customer complaints about voltage quality of supply</t>
  </si>
  <si>
    <t>Network capacity investment savings from electricity demand shift</t>
  </si>
  <si>
    <t>Key:</t>
  </si>
  <si>
    <t xml:space="preserve">      Indicates a cell into which data should be entered in the "Outcome Measures" and "Secondary Indicators" tabs</t>
  </si>
  <si>
    <t xml:space="preserve">      Indicates a line item in the "Outcome Measures" and "Secondary Indicators" tabs that is optional</t>
  </si>
  <si>
    <t xml:space="preserve">      Conditional formatting on a cell where data isn't required</t>
  </si>
  <si>
    <t>Acronyms:</t>
  </si>
  <si>
    <r>
      <rPr>
        <b/>
        <sz val="11"/>
        <color theme="1"/>
        <rFont val="Arial"/>
        <family val="2"/>
      </rPr>
      <t>BAU</t>
    </r>
    <r>
      <rPr>
        <sz val="11"/>
        <color theme="1"/>
        <rFont val="Arial"/>
        <family val="2"/>
      </rPr>
      <t xml:space="preserve"> - Business as Usual</t>
    </r>
  </si>
  <si>
    <r>
      <rPr>
        <b/>
        <sz val="11"/>
        <color theme="1"/>
        <rFont val="Arial"/>
        <family val="2"/>
      </rPr>
      <t>CBA</t>
    </r>
    <r>
      <rPr>
        <sz val="11"/>
        <color theme="1"/>
        <rFont val="Arial"/>
        <family val="2"/>
      </rPr>
      <t xml:space="preserve"> - Cost Benefit Analysis</t>
    </r>
  </si>
  <si>
    <r>
      <rPr>
        <b/>
        <sz val="11"/>
        <color theme="1"/>
        <rFont val="Arial"/>
        <family val="2"/>
      </rPr>
      <t>EIC</t>
    </r>
    <r>
      <rPr>
        <sz val="11"/>
        <color theme="1"/>
        <rFont val="Arial"/>
        <family val="2"/>
      </rPr>
      <t xml:space="preserve"> - Energy Innovation Centre</t>
    </r>
  </si>
  <si>
    <r>
      <rPr>
        <b/>
        <sz val="11"/>
        <color theme="1"/>
        <rFont val="Arial"/>
        <family val="2"/>
      </rPr>
      <t>ENA</t>
    </r>
    <r>
      <rPr>
        <sz val="11"/>
        <color theme="1"/>
        <rFont val="Arial"/>
        <family val="2"/>
      </rPr>
      <t xml:space="preserve"> - Energy Networks Association</t>
    </r>
  </si>
  <si>
    <r>
      <rPr>
        <b/>
        <sz val="11"/>
        <color theme="1"/>
        <rFont val="Arial"/>
        <family val="2"/>
      </rPr>
      <t>LNO</t>
    </r>
    <r>
      <rPr>
        <sz val="11"/>
        <color theme="1"/>
        <rFont val="Arial"/>
        <family val="2"/>
      </rPr>
      <t xml:space="preserve"> - Licensed Network Operator</t>
    </r>
  </si>
  <si>
    <r>
      <rPr>
        <b/>
        <sz val="11"/>
        <color theme="1"/>
        <rFont val="Arial"/>
        <family val="2"/>
      </rPr>
      <t>SNP</t>
    </r>
    <r>
      <rPr>
        <sz val="11"/>
        <color theme="1"/>
        <rFont val="Arial"/>
        <family val="2"/>
      </rPr>
      <t xml:space="preserve"> - Smarter Networks Portal</t>
    </r>
  </si>
  <si>
    <t>Data capture guidance:</t>
  </si>
  <si>
    <t xml:space="preserve">Data will be captured at various points in the innovation process. The logs should be updated with the appropriate data to reflect the projects progression from Idea through to BAU solution implementation. </t>
  </si>
  <si>
    <t>Contextual measures are reported directly into the "Outcome measures" and "Secondary indicators" tabs, while individual project data is entered directly into "Idea log", "Project log" and "BAU log" as appropriate.</t>
  </si>
  <si>
    <r>
      <t xml:space="preserve">Please note: </t>
    </r>
    <r>
      <rPr>
        <sz val="11"/>
        <color theme="1"/>
        <rFont val="Arial"/>
        <family val="2"/>
      </rPr>
      <t>In "Outcome Measures" and "Secondary Indicators" tabs, cells are grouped for readability - but can be expanded for additional detail / data entry.</t>
    </r>
  </si>
  <si>
    <t>The below graphic shows the appropriate points at which all project data points will be captured:</t>
  </si>
  <si>
    <t>Additional points:</t>
  </si>
  <si>
    <t>Adding rows:</t>
  </si>
  <si>
    <t>To add additional rows into Idea log, Project log or BAU log, please insert new rows between the current ones contained within the boundaries - rather than adding to the bottom of the sheet.</t>
  </si>
  <si>
    <t>Time periods to be used for CBAs:</t>
  </si>
  <si>
    <t>Two different assessment time periods for CBA can be used, to  reflect the different nature of innovation projects and innovative solutions.</t>
  </si>
  <si>
    <t>These should be reflected in column AB in the Project log, and column F in the BAU log. And the net benefits reflect the CBA methodology used:</t>
  </si>
  <si>
    <r>
      <t xml:space="preserve">      • </t>
    </r>
    <r>
      <rPr>
        <b/>
        <sz val="11"/>
        <color theme="1"/>
        <rFont val="Arial"/>
        <family val="2"/>
      </rPr>
      <t>Asset based</t>
    </r>
    <r>
      <rPr>
        <sz val="11"/>
        <color theme="1"/>
        <rFont val="Arial"/>
        <family val="2"/>
      </rPr>
      <t xml:space="preserve"> </t>
    </r>
    <r>
      <rPr>
        <b/>
        <sz val="11"/>
        <color theme="1"/>
        <rFont val="Arial"/>
        <family val="2"/>
      </rPr>
      <t>assessment</t>
    </r>
    <r>
      <rPr>
        <sz val="11"/>
        <color theme="1"/>
        <rFont val="Arial"/>
        <family val="2"/>
      </rPr>
      <t xml:space="preserve"> – Where the Method or solution is focussed on delivering asset benefits, then the CBA should be undertaken across the lifetime of the asset e.g. 45 years </t>
    </r>
  </si>
  <si>
    <r>
      <t xml:space="preserve">      • </t>
    </r>
    <r>
      <rPr>
        <b/>
        <sz val="11"/>
        <color theme="1"/>
        <rFont val="Arial"/>
        <family val="2"/>
      </rPr>
      <t>Operational improvements assessment</t>
    </r>
    <r>
      <rPr>
        <sz val="11"/>
        <color theme="1"/>
        <rFont val="Arial"/>
        <family val="2"/>
      </rPr>
      <t xml:space="preserve"> – Where the Method or solution is focussed on delivering operational benefits, then the CBA should be undertaken out to the end of the next price control (RIIO-3)</t>
    </r>
  </si>
  <si>
    <t>Handling variations of benefits in BAU log rollout tracking:</t>
  </si>
  <si>
    <t>It has been highlighted that the benefits of a solution could vary by location. For the majority of solutions the  CBA will make assumptions for the average net benefit delivered. However  where the location of deployment makes a material difference to the per deployment net benefit (e.g. +/-50%) then the reporting LNO can report that as a separate line in the BAU log and track the number of deployments separately.</t>
  </si>
  <si>
    <t>We are aware that as a solution is rolled out, it may become apparent that the assumed net benefit per deployment is different from that initially captured. We propose that these are only updated at the end of the price control period, in order to avoid figures changing year on year and making it difficult for stakeholders to interpret the data</t>
  </si>
  <si>
    <t xml:space="preserve">Definitions </t>
  </si>
  <si>
    <t xml:space="preserve">The definitions below relate to the data capture columns in the Idea, Project and BAU log and should be read in conjunction with Ofgem's NIA Innovation Governance document </t>
  </si>
  <si>
    <t>Idea Log:</t>
  </si>
  <si>
    <t>Please note that the ideas log should be used to capture all internally documented and submitted ideas (i.e. anything with an auditable paper trail, not conversations).</t>
  </si>
  <si>
    <t>Reporting parameter</t>
  </si>
  <si>
    <t>Reporting parameter definition</t>
  </si>
  <si>
    <t>Additional information</t>
  </si>
  <si>
    <t>Idea Capture - Financial year</t>
  </si>
  <si>
    <r>
      <rPr>
        <b/>
        <i/>
        <sz val="11"/>
        <color theme="1"/>
        <rFont val="Arial"/>
        <family val="2"/>
      </rPr>
      <t>(Newly added &amp; approved by Ofgem - 2023)</t>
    </r>
    <r>
      <rPr>
        <sz val="11"/>
        <color theme="1"/>
        <rFont val="Arial"/>
        <family val="2"/>
      </rPr>
      <t xml:space="preserve"> Idea Capture - Financial year of submission such as 2022/23. In 2022 submission a number of ideas were marked out of scope as the date was not within the RIIO2/ED2 window.</t>
    </r>
  </si>
  <si>
    <t>Network</t>
  </si>
  <si>
    <t>Network name such as ESO, UKPN, WWU etc.</t>
  </si>
  <si>
    <t xml:space="preserve">Date (idea captured) </t>
  </si>
  <si>
    <t>The date on which any innovation idea was documented in the Idea log (or other internal logging mechanism). The ideas logged should include all responses to ENA or EIC call for ideas, and ideas proposed through the Smarter Network Portal.</t>
  </si>
  <si>
    <t xml:space="preserve">Idea name </t>
  </si>
  <si>
    <t xml:space="preserve">The name given to the idea by the reporting LNO (free-form entry) </t>
  </si>
  <si>
    <t>LNO = Licence Network Operator</t>
  </si>
  <si>
    <t>Idea origin (internal)</t>
  </si>
  <si>
    <t xml:space="preserve">An idea which has been proposed by an internal staff member of the reporting LNO </t>
  </si>
  <si>
    <t>Idea origin (external)</t>
  </si>
  <si>
    <t xml:space="preserve">An idea which has been proposed by an individual or party who is not an internal staff member of the reporting LNO </t>
  </si>
  <si>
    <t>Idea taken forward?</t>
  </si>
  <si>
    <r>
      <rPr>
        <b/>
        <i/>
        <sz val="11"/>
        <rFont val="Arial"/>
        <family val="2"/>
      </rPr>
      <t>(Newly added &amp; approved by Ofgem - 2023)</t>
    </r>
    <r>
      <rPr>
        <sz val="11"/>
        <rFont val="Arial"/>
        <family val="2"/>
      </rPr>
      <t xml:space="preserve"> A simple yes/no to if it was decided that the idea would be taken forward to be trialled or tested by the reporting LNO</t>
    </r>
  </si>
  <si>
    <t>Funding Opportunity Progressed</t>
  </si>
  <si>
    <r>
      <rPr>
        <b/>
        <i/>
        <sz val="11"/>
        <rFont val="Arial"/>
        <family val="2"/>
      </rPr>
      <t>(Newly added &amp; approved by Ofgem - 2023)</t>
    </r>
    <r>
      <rPr>
        <sz val="11"/>
        <rFont val="Arial"/>
        <family val="2"/>
      </rPr>
      <t xml:space="preserve"> Which funding stream did the project idea proceed with for example NIA, SIF, Self funded etc.</t>
    </r>
  </si>
  <si>
    <t>Date when decision was taken</t>
  </si>
  <si>
    <t>The date on which the idea was approved to be developed into a project or trial, or rejected</t>
  </si>
  <si>
    <t>Notes on why the idea was not progressed</t>
  </si>
  <si>
    <t>Internal notes for the reporting LNO on why an idea was not progressed. This will not be used for reporting or appear on the Smarter Networks Portal</t>
  </si>
  <si>
    <t>Project Log:</t>
  </si>
  <si>
    <t>Year Started</t>
  </si>
  <si>
    <r>
      <rPr>
        <b/>
        <i/>
        <sz val="11"/>
        <rFont val="Arial"/>
        <family val="2"/>
      </rPr>
      <t>(Newly added &amp; approved by Ofgem - 2023)</t>
    </r>
    <r>
      <rPr>
        <sz val="11"/>
        <rFont val="Arial"/>
        <family val="2"/>
      </rPr>
      <t xml:space="preserve"> Financial year of project registration such as 2022/23.</t>
    </r>
  </si>
  <si>
    <r>
      <rPr>
        <b/>
        <sz val="11"/>
        <rFont val="Arial"/>
        <family val="2"/>
      </rPr>
      <t>(Newly added &amp; approved by Ofgem - 2023)</t>
    </r>
    <r>
      <rPr>
        <sz val="11"/>
        <rFont val="Arial"/>
        <family val="2"/>
      </rPr>
      <t xml:space="preserve"> Network name such as ESO, UKPN, WWU etc.</t>
    </r>
  </si>
  <si>
    <t>Collaborative</t>
  </si>
  <si>
    <r>
      <rPr>
        <b/>
        <sz val="11"/>
        <rFont val="Arial"/>
        <family val="2"/>
      </rPr>
      <t>(Newly added &amp; approved by Ofgem - 2023)</t>
    </r>
    <r>
      <rPr>
        <sz val="11"/>
        <rFont val="Arial"/>
        <family val="2"/>
      </rPr>
      <t xml:space="preserve"> Is more than one LNO providing funding? (drop down list Yes/No)</t>
    </r>
  </si>
  <si>
    <t>Funding Type</t>
  </si>
  <si>
    <r>
      <rPr>
        <b/>
        <sz val="11"/>
        <rFont val="Arial"/>
        <family val="2"/>
      </rPr>
      <t>(Newly added &amp; approved by Ofgem - 2023)</t>
    </r>
    <r>
      <rPr>
        <sz val="11"/>
        <rFont val="Arial"/>
        <family val="2"/>
      </rPr>
      <t xml:space="preserve">  Which regulatory funding mechanism was used to fund project? (drop down list) NIA, SIF, NIC, BAU </t>
    </r>
  </si>
  <si>
    <t>Project Reference Number</t>
  </si>
  <si>
    <r>
      <rPr>
        <b/>
        <sz val="11"/>
        <rFont val="Arial"/>
        <family val="2"/>
      </rPr>
      <t>(Newly added &amp; approved by Ofgem - 2023)</t>
    </r>
    <r>
      <rPr>
        <sz val="11"/>
        <rFont val="Arial"/>
        <family val="2"/>
      </rPr>
      <t xml:space="preserve">  The registered project number as per the Smarter Networks Portal</t>
    </r>
  </si>
  <si>
    <t>Project Name</t>
  </si>
  <si>
    <t>The registered project name as per the Smarter Networks Portal</t>
  </si>
  <si>
    <t>Previous Project Reference Number</t>
  </si>
  <si>
    <r>
      <rPr>
        <b/>
        <sz val="11"/>
        <rFont val="Arial"/>
        <family val="2"/>
      </rPr>
      <t>(Newly added &amp; approved by Ofgem - 2023)</t>
    </r>
    <r>
      <rPr>
        <sz val="11"/>
        <rFont val="Arial"/>
        <family val="2"/>
      </rPr>
      <t xml:space="preserve">  The previous projects registered project number as per the Smarter Networks Portal</t>
    </r>
  </si>
  <si>
    <t>Start date</t>
  </si>
  <si>
    <t>The date on which the project will start/has started (not just the date when the project is uploaded to the Smarter Networks Portal)</t>
  </si>
  <si>
    <t xml:space="preserve">Expected end date </t>
  </si>
  <si>
    <t xml:space="preserve">The date on which the project is expected to conclude (including completion of the close-down reports)  </t>
  </si>
  <si>
    <t>Project Type</t>
  </si>
  <si>
    <t>What type of project is this? Research, Development or Demonstration (drop down list - Research, Development, Demonstration)</t>
  </si>
  <si>
    <t>Primary Strategy Theme</t>
  </si>
  <si>
    <t>What is the primary strategy area as per joint ENA Innovation Strategy (drop down list)</t>
  </si>
  <si>
    <t>Secondary Strategy Theme</t>
  </si>
  <si>
    <t>What is the seconday strategy area as per joint ENA Innovation Strategy (drop down list)</t>
  </si>
  <si>
    <t xml:space="preserve">TRL at project start </t>
  </si>
  <si>
    <t xml:space="preserve">Technology Readiness Level of the Method at the start of the project (based on agreed ENA TRL definitions) </t>
  </si>
  <si>
    <t>Using Ofgem definition of Method</t>
  </si>
  <si>
    <t>Forecast project cost</t>
  </si>
  <si>
    <t xml:space="preserve">The estimated cost of running the project (for NIA projects this can be the cost reported in the Project Eligibility Assessment) </t>
  </si>
  <si>
    <t xml:space="preserve">All cost price bases used should be in line with the price base used for Ofgem regulatory reporting </t>
  </si>
  <si>
    <t>3rd Party Funding Contribution</t>
  </si>
  <si>
    <t xml:space="preserve">Third party funding that isn't via Ofgem or LNO. For example third party funding award such as EPSRC or Horizon 2020, or supplier funding contribution. </t>
  </si>
  <si>
    <t>Ofgem Funding</t>
  </si>
  <si>
    <t>Total regulatory funding (NIA or SIF) request not inlcuding LNO contribution.</t>
  </si>
  <si>
    <t>LNO Funding Contribution</t>
  </si>
  <si>
    <t xml:space="preserve">The financial contribution which is being covered by the reporting LNO (separate to any regulatory innovation funding mechanism) </t>
  </si>
  <si>
    <t>Financial Benefits Type</t>
  </si>
  <si>
    <r>
      <t xml:space="preserve">What type of benefit: One of the two will be selected. </t>
    </r>
    <r>
      <rPr>
        <b/>
        <sz val="11"/>
        <color theme="1"/>
        <rFont val="Arial"/>
        <family val="2"/>
      </rPr>
      <t>CAPEX “asset bases assessment”</t>
    </r>
    <r>
      <rPr>
        <sz val="11"/>
        <color theme="1"/>
        <rFont val="Arial"/>
        <family val="2"/>
      </rPr>
      <t xml:space="preserve"> or </t>
    </r>
    <r>
      <rPr>
        <b/>
        <sz val="11"/>
        <color theme="1"/>
        <rFont val="Arial"/>
        <family val="2"/>
      </rPr>
      <t>OPEX “operational improvement assessment”.</t>
    </r>
    <r>
      <rPr>
        <sz val="11"/>
        <color theme="1"/>
        <rFont val="Arial"/>
        <family val="2"/>
      </rPr>
      <t xml:space="preserve"> Splease see definitions further down defintion list.</t>
    </r>
  </si>
  <si>
    <t>Financial Forecast Benefits (Project Start) (£)</t>
  </si>
  <si>
    <t>Financial Forecast Benefits (£) - a single value either detailed in the PEA (start of the project) or detailed in the Net Benefits Statement (project completion report)</t>
  </si>
  <si>
    <t>Explainer for the Financial Forecast Benefits</t>
  </si>
  <si>
    <t>Explainer for the Financial Forecast Benefits - additional free text field explaining the basis of the benefit as detailed in the PEA (start of the project) or detailed in the Net Benefits Statement (project completion report)</t>
  </si>
  <si>
    <t>Emissions Savings/ Environmental Impact Benefits  (CO2e/t)</t>
  </si>
  <si>
    <r>
      <rPr>
        <b/>
        <i/>
        <sz val="11"/>
        <rFont val="Arial"/>
        <family val="2"/>
      </rPr>
      <t>(Newly added &amp; approved by Ofgem - 2023)</t>
    </r>
    <r>
      <rPr>
        <sz val="11"/>
        <rFont val="Arial"/>
        <family val="2"/>
      </rPr>
      <t xml:space="preserve"> Emissions Savings/ Environmental Impact Benefits  (CO2e/t) - single value either detailed in the PEA (start of the project) or detailed in the Net Benefits Statement (project completion report)</t>
    </r>
  </si>
  <si>
    <t xml:space="preserve">Explainer for the Emissions Savings/Environmental Impact </t>
  </si>
  <si>
    <r>
      <rPr>
        <b/>
        <i/>
        <sz val="11"/>
        <rFont val="Arial"/>
        <family val="2"/>
      </rPr>
      <t>(Newly added &amp; approved by Ofgem - 2023)</t>
    </r>
    <r>
      <rPr>
        <b/>
        <sz val="11"/>
        <rFont val="Arial"/>
        <family val="2"/>
      </rPr>
      <t xml:space="preserve"> </t>
    </r>
    <r>
      <rPr>
        <sz val="11"/>
        <rFont val="Arial"/>
        <family val="2"/>
      </rPr>
      <t>Explainer for the Emissions Savings/Environmental Impact - additional free text field explaining the basis of the benefit as detailed in the PEA (start of the project) or detailed in the Net Benefits Statement (project completion report)</t>
    </r>
  </si>
  <si>
    <t xml:space="preserve">Knowledge Benefits </t>
  </si>
  <si>
    <r>
      <rPr>
        <b/>
        <i/>
        <sz val="11"/>
        <rFont val="Arial"/>
        <family val="2"/>
      </rPr>
      <t xml:space="preserve">(Newly added &amp; approved by Ofgem - 2023) </t>
    </r>
    <r>
      <rPr>
        <sz val="11"/>
        <rFont val="Arial"/>
        <family val="2"/>
      </rPr>
      <t>Knowledge Benefits - free text field for explaining any knowledge based outcomes as detailed in the PEA (start of the project) or detailed in the Net Benefits Statement (project completion report)</t>
    </r>
  </si>
  <si>
    <t>Other Benefits</t>
  </si>
  <si>
    <r>
      <rPr>
        <b/>
        <i/>
        <sz val="11"/>
        <rFont val="Arial"/>
        <family val="2"/>
      </rPr>
      <t xml:space="preserve">(Newly added &amp; approved by Ofgem - 2023) </t>
    </r>
    <r>
      <rPr>
        <sz val="11"/>
        <rFont val="Arial"/>
        <family val="2"/>
      </rPr>
      <t>Other Benefits - free text field for explaining any other benefits as detailed in the PEA (start of the project) or detailed in the Net Benefits Statement (project completion report)</t>
    </r>
  </si>
  <si>
    <t>Project end date</t>
  </si>
  <si>
    <t xml:space="preserve">The date at which a project close down report or internal handover report is submitted </t>
  </si>
  <si>
    <t>Duration</t>
  </si>
  <si>
    <t>Time between project start and end date (to be automated)</t>
  </si>
  <si>
    <t xml:space="preserve">Project recommended next steps </t>
  </si>
  <si>
    <t xml:space="preserve">The recommended next steps included in the project close down report or internal handover report </t>
  </si>
  <si>
    <t>Failed Fast (Yes/No)</t>
  </si>
  <si>
    <t>Was a decision taken to stop the project before intended the intended scope had been completed? Drop down list Yes/No</t>
  </si>
  <si>
    <t>Total Project Cost (Final PEA Value including change controls)</t>
  </si>
  <si>
    <t>The outcome of a final CBA run at the end of the project, based on the observed performance of the Method(s) being trialled. The CBA should be undertaken to the same scale and time horizon as the Forecast CBA undertaken at the start of the project</t>
  </si>
  <si>
    <t xml:space="preserve">TRL at project end </t>
  </si>
  <si>
    <t xml:space="preserve">The Technology Readiness Level of the Method at the end of the project (based on agreed ENA TRL definitions) </t>
  </si>
  <si>
    <t>Financial Forecast Benefits (Project End) (£)</t>
  </si>
  <si>
    <t>Explainer for the Financial Forecast Benefits (Project End)</t>
  </si>
  <si>
    <t>Emissions Savings/ Environmental Impact Benefits (Project End) (CO2e/t)</t>
  </si>
  <si>
    <r>
      <rPr>
        <b/>
        <i/>
        <sz val="11"/>
        <color theme="1"/>
        <rFont val="Arial"/>
        <family val="2"/>
      </rPr>
      <t>(Newly added &amp; approved by Ofgem - 2023)</t>
    </r>
    <r>
      <rPr>
        <sz val="11"/>
        <color theme="1"/>
        <rFont val="Arial"/>
        <family val="2"/>
      </rPr>
      <t xml:space="preserve"> single value either detailed in the PEA (start of the project) or detailed in the Net Benefits Statement (project completion report)</t>
    </r>
  </si>
  <si>
    <t>Explainer for the Emissions Savings/Environmental Impact (Project End)</t>
  </si>
  <si>
    <r>
      <rPr>
        <b/>
        <i/>
        <sz val="11"/>
        <color theme="1"/>
        <rFont val="Arial"/>
        <family val="2"/>
      </rPr>
      <t>(Newly added &amp; approved by Ofgem - 2023)</t>
    </r>
    <r>
      <rPr>
        <sz val="11"/>
        <color theme="1"/>
        <rFont val="Arial"/>
        <family val="2"/>
      </rPr>
      <t xml:space="preserve"> additional free text field explaining the basis of the benefit as detailed in the PEA (start of the project) or detailed in the Net Benefits Statement (project completion report)</t>
    </r>
  </si>
  <si>
    <t>Knowledge Benefits (Project End)</t>
  </si>
  <si>
    <r>
      <rPr>
        <b/>
        <i/>
        <sz val="11"/>
        <color theme="1"/>
        <rFont val="Arial"/>
        <family val="2"/>
      </rPr>
      <t>(Newly added &amp; approved by Ofgem - 2023)</t>
    </r>
    <r>
      <rPr>
        <sz val="11"/>
        <color theme="1"/>
        <rFont val="Arial"/>
        <family val="2"/>
      </rPr>
      <t xml:space="preserve"> free text field for explaining any knowledge based outcomes as detailed in the PEA (start of the project) or detailed in the Net Benefits Statement (project completion report)</t>
    </r>
  </si>
  <si>
    <t>Other Benefits (Project End)</t>
  </si>
  <si>
    <r>
      <rPr>
        <b/>
        <i/>
        <sz val="11"/>
        <color theme="1"/>
        <rFont val="Arial"/>
        <family val="2"/>
      </rPr>
      <t>(Newly added &amp; approved by Ofgem - 2023)</t>
    </r>
    <r>
      <rPr>
        <sz val="11"/>
        <color theme="1"/>
        <rFont val="Arial"/>
        <family val="2"/>
      </rPr>
      <t xml:space="preserve"> free text field for explaining any other benefits as detailed in the PEA (start of the project) or detailed in the Net Benefits Statement (project completion report)</t>
    </r>
  </si>
  <si>
    <t>BAU log:</t>
  </si>
  <si>
    <t>Note - BAU log is used to track BAU implementation of innovation projects only</t>
  </si>
  <si>
    <r>
      <rPr>
        <b/>
        <i/>
        <sz val="11"/>
        <color theme="1"/>
        <rFont val="Arial"/>
        <family val="2"/>
      </rPr>
      <t>(Newly added &amp; approved by Ofgem - 2023)</t>
    </r>
    <r>
      <rPr>
        <sz val="11"/>
        <color theme="1"/>
        <rFont val="Arial"/>
        <family val="2"/>
      </rPr>
      <t xml:space="preserve"> Network name such as ESO, UKPN, WWU etc.</t>
    </r>
  </si>
  <si>
    <t xml:space="preserve">Date of solution rollout </t>
  </si>
  <si>
    <t xml:space="preserve">The date at which the solution was available to be deployed (or used) and had been integrated into business as usual processes and procedures. This should be separate from any legacy of a completed innovation project. For example if the innovation project trialled a new type of transformer and that transformer was left in service on the network at the end of a successful innovation project, that would not count as a solution rollout. The Solution rollout would be when another new transformer(s) was available to be deployed on the network. </t>
  </si>
  <si>
    <t>Solution name</t>
  </si>
  <si>
    <t xml:space="preserve">The name of the solution which has been implemented. Where the net benefits per deployment vary significantly (e.g. +/-50% or more) depending on the location where the solution is deployed (or other factors), then the LNO can report it as two separate solutions </t>
  </si>
  <si>
    <t>Previous Project Reference</t>
  </si>
  <si>
    <r>
      <rPr>
        <b/>
        <i/>
        <sz val="11"/>
        <rFont val="Arial"/>
        <family val="2"/>
      </rPr>
      <t xml:space="preserve">(Newly added &amp; approved by Ofgem - 2023) </t>
    </r>
    <r>
      <rPr>
        <sz val="11"/>
        <rFont val="Arial"/>
        <family val="2"/>
      </rPr>
      <t xml:space="preserve"> The previous projects registered project number as per the Smarter Networks Portal</t>
    </r>
  </si>
  <si>
    <t>Fast follow from other network</t>
  </si>
  <si>
    <t>Implementation from another network-led innovation project</t>
  </si>
  <si>
    <t>This is the type of CBA approach used. Please see definitions further down definition list. One of the below will be selected:</t>
  </si>
  <si>
    <r>
      <t xml:space="preserve">      • </t>
    </r>
    <r>
      <rPr>
        <b/>
        <sz val="11"/>
        <color theme="1"/>
        <rFont val="Arial"/>
        <family val="2"/>
      </rPr>
      <t>Asset based</t>
    </r>
    <r>
      <rPr>
        <sz val="11"/>
        <color theme="1"/>
        <rFont val="Arial"/>
        <family val="2"/>
      </rPr>
      <t xml:space="preserve"> </t>
    </r>
    <r>
      <rPr>
        <b/>
        <sz val="11"/>
        <color theme="1"/>
        <rFont val="Arial"/>
        <family val="2"/>
      </rPr>
      <t>assessment</t>
    </r>
  </si>
  <si>
    <t xml:space="preserve"> </t>
  </si>
  <si>
    <r>
      <t xml:space="preserve">      • </t>
    </r>
    <r>
      <rPr>
        <b/>
        <sz val="11"/>
        <color theme="1"/>
        <rFont val="Arial"/>
        <family val="2"/>
      </rPr>
      <t>Operational improvements assessment</t>
    </r>
  </si>
  <si>
    <t>Forecast CBA net benefits of solution to LNO</t>
  </si>
  <si>
    <t>The outcome of a CBA based on the value to the LNO of deploying the solution (over the appropriate timeframe - see rows 83 and 84).</t>
  </si>
  <si>
    <t xml:space="preserve">Unit of deployment </t>
  </si>
  <si>
    <t>An appropriate unit of deployment for the solution (as deemed by the reporting LNO). The default for this should be the number of times the solution is deployed or utilised but where this is not appropriate, the reporting LNO can chose another unit such as km of deployment</t>
  </si>
  <si>
    <t xml:space="preserve">Forecast CBA net benefit per unit of deployment </t>
  </si>
  <si>
    <t>The forecast net benefit of the solution per unit of deployment. This should be based on the forecast level of deployment over the timeframe used for the CBA - see rows 83 and 83.</t>
  </si>
  <si>
    <t xml:space="preserve">The average annual net benefit per unit of deployment </t>
  </si>
  <si>
    <t>The forecast net benefit of the solution, per unit of deployment (as per row 74) divided by the time horizon of the CBA. For example, if the CBA indicates that the NPV benefits per unit of deployment are £450k over 45 years, then the average annual net benefit of the deployment per year is £10k. This means that any fixed (enabling) costs required for the solution are spread across the forecast level of deployment assumed within the CBA</t>
  </si>
  <si>
    <t xml:space="preserve">Forecast number of deployments of the solution </t>
  </si>
  <si>
    <t>A forecast of the number of times the solution will be deployed or utilised. This should be based on the forecast level of deployment assumed in the CBA</t>
  </si>
  <si>
    <t>Original benefit estimate (£)</t>
  </si>
  <si>
    <r>
      <rPr>
        <b/>
        <i/>
        <sz val="11"/>
        <rFont val="Arial"/>
        <family val="2"/>
      </rPr>
      <t>(Newly added &amp; approved by Ofgem - 2023)</t>
    </r>
    <r>
      <rPr>
        <sz val="11"/>
        <rFont val="Arial"/>
        <family val="2"/>
      </rPr>
      <t xml:space="preserve"> Original benefit estimate (£)</t>
    </r>
  </si>
  <si>
    <t>Latest benefit estimate (£)</t>
  </si>
  <si>
    <r>
      <rPr>
        <b/>
        <i/>
        <sz val="11"/>
        <rFont val="Arial"/>
        <family val="2"/>
      </rPr>
      <t>(Newly added &amp; approved by Ofgem - 2023)</t>
    </r>
    <r>
      <rPr>
        <sz val="11"/>
        <rFont val="Arial"/>
        <family val="2"/>
      </rPr>
      <t xml:space="preserve"> Latest benefit estimate (£)</t>
    </r>
  </si>
  <si>
    <t>Benefit realised to date (£)</t>
  </si>
  <si>
    <r>
      <rPr>
        <b/>
        <i/>
        <sz val="11"/>
        <rFont val="Arial"/>
        <family val="2"/>
      </rPr>
      <t xml:space="preserve">(Newly added &amp; approved by Ofgem - 2023) </t>
    </r>
    <r>
      <rPr>
        <sz val="11"/>
        <rFont val="Arial"/>
        <family val="2"/>
      </rPr>
      <t>Realised benefit estimate (£)</t>
    </r>
  </si>
  <si>
    <t>Timeframe used to estimate benefit (years)</t>
  </si>
  <si>
    <r>
      <rPr>
        <b/>
        <i/>
        <sz val="11"/>
        <rFont val="Arial"/>
        <family val="2"/>
      </rPr>
      <t>(Newly added &amp; approved by Ofgem - 2023)</t>
    </r>
    <r>
      <rPr>
        <sz val="11"/>
        <rFont val="Arial"/>
        <family val="2"/>
      </rPr>
      <t xml:space="preserve"> Timeframe used to estimate benefit (years)</t>
    </r>
  </si>
  <si>
    <t>Comments</t>
  </si>
  <si>
    <r>
      <rPr>
        <b/>
        <i/>
        <sz val="11"/>
        <rFont val="Arial"/>
        <family val="2"/>
      </rPr>
      <t>(Newly added &amp; approved by Ofgem - 2023)</t>
    </r>
    <r>
      <rPr>
        <sz val="11"/>
        <rFont val="Arial"/>
        <family val="2"/>
      </rPr>
      <t xml:space="preserve"> Comments</t>
    </r>
  </si>
  <si>
    <t>Environmental benefits realised</t>
  </si>
  <si>
    <r>
      <rPr>
        <b/>
        <i/>
        <sz val="11"/>
        <rFont val="Arial"/>
        <family val="2"/>
      </rPr>
      <t xml:space="preserve">(Newly added &amp; approved by Ofgem - 2023) </t>
    </r>
    <r>
      <rPr>
        <sz val="11"/>
        <rFont val="Arial"/>
        <family val="2"/>
      </rPr>
      <t>Environmental benefits realised - CO2e/t</t>
    </r>
  </si>
  <si>
    <t>Other benefits realised</t>
  </si>
  <si>
    <r>
      <rPr>
        <b/>
        <i/>
        <sz val="11"/>
        <rFont val="Arial"/>
        <family val="2"/>
      </rPr>
      <t xml:space="preserve">(Newly added &amp; approved by Ofgem - 2023) </t>
    </r>
    <r>
      <rPr>
        <sz val="11"/>
        <rFont val="Arial"/>
        <family val="2"/>
      </rPr>
      <t>Other benefits realised - free text</t>
    </r>
  </si>
  <si>
    <t>Actual number of deployments of the solution (years are year of price control)</t>
  </si>
  <si>
    <t>Through from years 1-5 of the price control</t>
  </si>
  <si>
    <t>CBA Timeframe</t>
  </si>
  <si>
    <t>NEW FOR  2023 - Subject to Ofgem approva: Other benefits realised - free text</t>
  </si>
  <si>
    <t>Asset based innovation</t>
  </si>
  <si>
    <t xml:space="preserve">Where the Method or solution is focussed on delivering asset benefits, then the CBA should be undertaken across the lifetime of the asset e.g. 45 years </t>
  </si>
  <si>
    <t xml:space="preserve">Operational improvement innovation </t>
  </si>
  <si>
    <t>Where the Method or solution is focussed on delivering operational benefits, then the CBA should be undertaken out to the end of the next price control (RIIO-3)</t>
  </si>
  <si>
    <t>Project Partners:</t>
  </si>
  <si>
    <t>(financial commitment to projects)</t>
  </si>
  <si>
    <t>Project Partner</t>
  </si>
  <si>
    <t>A non-Network Licensee Participant that makes a contractual commitment to contribute equity to the Project (e.g. in the form of funding, personnel, equipment etc.) the return on which is related to the success of the Project</t>
  </si>
  <si>
    <t>Using Ofgem definition of Project Partner</t>
  </si>
  <si>
    <t>Private sector (small)</t>
  </si>
  <si>
    <t>The company has a turnover of less than £25m per year or employs less than 250 people</t>
  </si>
  <si>
    <t xml:space="preserve">Taken from: https://www.gov.uk/government/collections/mid-sized-businesses </t>
  </si>
  <si>
    <t>Private sector (medium)</t>
  </si>
  <si>
    <t xml:space="preserve">The company has a turnover of £25-£500m per year </t>
  </si>
  <si>
    <t>Private sector (large)</t>
  </si>
  <si>
    <t>The company has a turnover of more than £500m per year</t>
  </si>
  <si>
    <t>Academia</t>
  </si>
  <si>
    <t>An organistion which is focussed on higher education and learning. UK Academic institutions should be officially recognised by the UK Government - see link opposite</t>
  </si>
  <si>
    <t>https://www.gov.uk/check-a-university-is-officially-recognised</t>
  </si>
  <si>
    <t>Public sector</t>
  </si>
  <si>
    <t xml:space="preserve">An organisation which is not for profit and is publically funded via central or local government </t>
  </si>
  <si>
    <t>Non-profit</t>
  </si>
  <si>
    <t xml:space="preserve">A non-public sector organisation which does not deliver returns or profits for its owners. These will typically be charities or non governmental organisations (NGOs) </t>
  </si>
  <si>
    <t>Project Supporters:</t>
  </si>
  <si>
    <t>(no financial commitment to projects)</t>
  </si>
  <si>
    <t>Project Supporter</t>
  </si>
  <si>
    <t>A party that makes no contractual or binding commitment to the Network Licensee or any other Project Participant in relation to the Project but who intends to endorse and provide support to the Project and agrees to be publicly named as a supporter of the Project.</t>
  </si>
  <si>
    <t>Using Ofgem definition of Project Supporter</t>
  </si>
  <si>
    <r>
      <t xml:space="preserve">Outcome Measures
</t>
    </r>
    <r>
      <rPr>
        <b/>
        <i/>
        <sz val="11"/>
        <color theme="4"/>
        <rFont val="Arial"/>
        <family val="2"/>
      </rPr>
      <t>Note: some cells are grouped for readability but can be expanded for additional detail / data entry.</t>
    </r>
  </si>
  <si>
    <t>ID</t>
  </si>
  <si>
    <t>Reporting measure</t>
  </si>
  <si>
    <t>Sentiment</t>
  </si>
  <si>
    <t>Definition (where not linked to Idea log, Project log, or BAU log)</t>
  </si>
  <si>
    <t>Key summary</t>
  </si>
  <si>
    <t>GT&amp;M</t>
  </si>
  <si>
    <t>SGN</t>
  </si>
  <si>
    <t>NGN</t>
  </si>
  <si>
    <t>Cadent</t>
  </si>
  <si>
    <t>W&amp;W</t>
  </si>
  <si>
    <t>NGET</t>
  </si>
  <si>
    <t>NGESO</t>
  </si>
  <si>
    <t>SPEN</t>
  </si>
  <si>
    <t>SSE</t>
  </si>
  <si>
    <t>OM1</t>
  </si>
  <si>
    <t>An innovation strategy is in place and has been published</t>
  </si>
  <si>
    <t>Demonstration that a strategy is in place which has buy in from senior management and is available to stakeholders to hold the LNO to account.</t>
  </si>
  <si>
    <t>The LNO's latest innovation strategy which has been approved by the reporting LNO's senior management and published</t>
  </si>
  <si>
    <t>Link to innovation strategy:</t>
  </si>
  <si>
    <t>https://ssen-innovation.co.uk/innovation-strategy/</t>
  </si>
  <si>
    <t>OM2</t>
  </si>
  <si>
    <r>
      <t xml:space="preserve">Projects which focus on areas which stakeholders value </t>
    </r>
    <r>
      <rPr>
        <b/>
        <i/>
        <u/>
        <sz val="11"/>
        <rFont val="Arial"/>
        <family val="2"/>
      </rPr>
      <t>(optional)</t>
    </r>
  </si>
  <si>
    <t>Demonstrate that innovation projects are seeking to deliver improvements in the areas which an LNOs customers and/or stakeholders have said they value most.</t>
  </si>
  <si>
    <t>n/a - populated automatically from Project log (with results shown below - see grouped cells on row 29). This will be for use by the reporting LNO and will not be uploaded to the Smarter Networks Portal</t>
  </si>
  <si>
    <t>Values</t>
  </si>
  <si>
    <t>Count</t>
  </si>
  <si>
    <t>OM3</t>
  </si>
  <si>
    <t>Innovation projects are aligned with ENA innovation strategy</t>
  </si>
  <si>
    <t>Innovation projects which align with the strategic themes set out in the ENA's innovation strategy.</t>
  </si>
  <si>
    <t>n/a - populated automatically from Project log (with results shown below - see grouped cells on row 49)
Includes Primary and Secondary mappings.</t>
  </si>
  <si>
    <t>ENA innovation strategy area</t>
  </si>
  <si>
    <t>Primary and Secondary strategy alignments</t>
  </si>
  <si>
    <t xml:space="preserve">Consumer vulnerability </t>
  </si>
  <si>
    <t xml:space="preserve">Optimised assets and practices </t>
  </si>
  <si>
    <t xml:space="preserve">Net zero and the energy system transition </t>
  </si>
  <si>
    <t xml:space="preserve">Flexibility and commercial evolution </t>
  </si>
  <si>
    <t xml:space="preserve">Whole energy systems </t>
  </si>
  <si>
    <t>OM4</t>
  </si>
  <si>
    <r>
      <t xml:space="preserve">Average internal score on innovation survey </t>
    </r>
    <r>
      <rPr>
        <b/>
        <i/>
        <u/>
        <sz val="11"/>
        <rFont val="Arial"/>
        <family val="2"/>
      </rPr>
      <t>(optional)</t>
    </r>
  </si>
  <si>
    <t xml:space="preserve">That staff are empowered to challenge conventions and propose new approaches/processes/etc. </t>
  </si>
  <si>
    <r>
      <t xml:space="preserve">A summary outcome (e.g. engagement score) from an internal staff survey.
Baringa has included some suggested questions for a staff survey which is LNO is free to use, or it can chose to use existing staff survey questions 
</t>
    </r>
    <r>
      <rPr>
        <b/>
        <i/>
        <sz val="11"/>
        <rFont val="Arial"/>
        <family val="2"/>
      </rPr>
      <t>Please use cell I50 to provide the required data.</t>
    </r>
  </si>
  <si>
    <t>Recent annual survey score:</t>
  </si>
  <si>
    <t>OM5</t>
  </si>
  <si>
    <r>
      <t xml:space="preserve">Average time taken to progress an idea through to </t>
    </r>
    <r>
      <rPr>
        <b/>
        <sz val="11"/>
        <rFont val="Arial"/>
        <family val="2"/>
      </rPr>
      <t xml:space="preserve">a </t>
    </r>
    <r>
      <rPr>
        <b/>
        <sz val="11"/>
        <color theme="1"/>
        <rFont val="Arial"/>
        <family val="2"/>
      </rPr>
      <t>project</t>
    </r>
  </si>
  <si>
    <t xml:space="preserve">Progressing innovation quickly to deliver learning </t>
  </si>
  <si>
    <t xml:space="preserve">n/a - populated automatically from Project log (with results shown in I53) </t>
  </si>
  <si>
    <t>Average time in days:</t>
  </si>
  <si>
    <t>OM6</t>
  </si>
  <si>
    <t>Percentage of solutions that come from successful innovations implemented by other LNOs (fast follow)</t>
  </si>
  <si>
    <r>
      <t xml:space="preserve">To adopt successful innovation which has been developed by other GB networks </t>
    </r>
    <r>
      <rPr>
        <b/>
        <i/>
        <sz val="11"/>
        <color theme="1"/>
        <rFont val="Arial"/>
        <family val="2"/>
      </rPr>
      <t xml:space="preserve">Note: </t>
    </r>
    <r>
      <rPr>
        <i/>
        <sz val="11"/>
        <color theme="1"/>
        <rFont val="Arial"/>
        <family val="2"/>
      </rPr>
      <t>ESO will not report on this measure</t>
    </r>
  </si>
  <si>
    <t xml:space="preserve">n/a - populated automatically from Project log (with results shown in I56) </t>
  </si>
  <si>
    <t>Percentage of solutions coming from other LNOs:</t>
  </si>
  <si>
    <t>OM7</t>
  </si>
  <si>
    <t xml:space="preserve">Score from external innovation survey (sector specific) </t>
  </si>
  <si>
    <t>That LNOs are engaging well with external parties to test ideas and are open to new (external) ideas</t>
  </si>
  <si>
    <r>
      <t xml:space="preserve">Score received on the most recent survey issued by the ENA to external stakeholders that regularly engage with the LNOs
</t>
    </r>
    <r>
      <rPr>
        <b/>
        <i/>
        <sz val="11"/>
        <rFont val="Arial"/>
        <family val="2"/>
      </rPr>
      <t>Please use cell I59 to provide the survey score data.</t>
    </r>
  </si>
  <si>
    <t>Recent survey score:</t>
  </si>
  <si>
    <t>OM8</t>
  </si>
  <si>
    <t>TRL heatmap</t>
  </si>
  <si>
    <t xml:space="preserve">To illustrate the focus of innovation projects to provide context for the results across other measures </t>
  </si>
  <si>
    <t xml:space="preserve">n/a - populated automatically from Project log (with results shown below - see drop down menu on row 70) </t>
  </si>
  <si>
    <t>TRL Number</t>
  </si>
  <si>
    <t>TRL at Start</t>
  </si>
  <si>
    <t>TRL at End</t>
  </si>
  <si>
    <t>TRL Change</t>
  </si>
  <si>
    <t>OM9</t>
  </si>
  <si>
    <r>
      <t>Forecast net benefit of TRL 7-8 (Deployment ready) projects</t>
    </r>
    <r>
      <rPr>
        <b/>
        <i/>
        <u/>
        <sz val="11"/>
        <rFont val="Arial"/>
        <family val="2"/>
      </rPr>
      <t xml:space="preserve"> (optional) </t>
    </r>
  </si>
  <si>
    <t>Summation of the updated net benefits analysis for completed projects which reach TRL 7-8. The breakdown of individual project benefits and details can also be found (Smarter Networks Portal as well as this workbook with the "Project log")</t>
  </si>
  <si>
    <t xml:space="preserve">n/a - populated automatically from Project log (with results shown in I74) </t>
  </si>
  <si>
    <t>Total benefits for TRL 7-8 projects:</t>
  </si>
  <si>
    <t>OM10</t>
  </si>
  <si>
    <t>Time from TRL 8 to BAU</t>
  </si>
  <si>
    <t xml:space="preserve">To move successful innovation into the business at appropriate pace to deliver benefits for consumers </t>
  </si>
  <si>
    <t xml:space="preserve">n/a - populated automatically from Project log (with results shown in I77) </t>
  </si>
  <si>
    <t>OM11</t>
  </si>
  <si>
    <t>Percentage of successful TRL 8 projects moved into BAU</t>
  </si>
  <si>
    <t xml:space="preserve">To move successful innovation into the business to deliver benefits for consumers </t>
  </si>
  <si>
    <t xml:space="preserve">n/a - populated automatically from Project log (with results shown in I80) </t>
  </si>
  <si>
    <t>% TRL 8 to BAU:</t>
  </si>
  <si>
    <t>OM12</t>
  </si>
  <si>
    <t>Level of RIIO-2 committed benefits</t>
  </si>
  <si>
    <t xml:space="preserve">To demonstrate the initial benefits which the RIIO-1 innovation portfolio has enabled </t>
  </si>
  <si>
    <r>
      <t xml:space="preserve">The figure in the RIIO-2 price control business plan, which represents the savings due to innovation in the previous price control
</t>
    </r>
    <r>
      <rPr>
        <b/>
        <i/>
        <sz val="11"/>
        <color theme="1"/>
        <rFont val="Arial"/>
        <family val="2"/>
      </rPr>
      <t>Please use cell I83 to provide the RIIO-2 benefit data.</t>
    </r>
  </si>
  <si>
    <t>Total committed RIIO-2 benefit:</t>
  </si>
  <si>
    <t>OM13</t>
  </si>
  <si>
    <t>Tracked net benefit from solution rollout</t>
  </si>
  <si>
    <t>To demonstrate the savings delivered to consumers through the roll out of successful innovation</t>
  </si>
  <si>
    <t>n/a - populated automatically from the BAU log (with results shown in I86)</t>
  </si>
  <si>
    <t>Total net benefit delivered in RIIO-2 to date:</t>
  </si>
  <si>
    <t>Red</t>
  </si>
  <si>
    <t>Amber</t>
  </si>
  <si>
    <t>Green</t>
  </si>
  <si>
    <t>Please choose an option</t>
  </si>
  <si>
    <t>Secondary Indicators</t>
  </si>
  <si>
    <t>Definition (where not linked to Idea log, Project log or BAU log)</t>
  </si>
  <si>
    <t>S1</t>
  </si>
  <si>
    <t>Project Partners and Project Supporters engaged in innovation projects</t>
  </si>
  <si>
    <t>To attract external contributions to innovation project and demonstrate the commitment of external parties in making the project a success.</t>
  </si>
  <si>
    <t>The number of Project Partners is populated automatically from "Project Partners" worksheet.
The number of Project Supporters is populated automatically from "Project Supporters" worksheet.</t>
  </si>
  <si>
    <t>Project Partners</t>
  </si>
  <si>
    <t>Project Supporters</t>
  </si>
  <si>
    <t>Sector</t>
  </si>
  <si>
    <t>Project partners</t>
  </si>
  <si>
    <t>Project supporters</t>
  </si>
  <si>
    <t>GB Networks</t>
  </si>
  <si>
    <t>Non-GB Networks</t>
  </si>
  <si>
    <t>S2</t>
  </si>
  <si>
    <t>Percentage of network company funding in innovation projects</t>
  </si>
  <si>
    <r>
      <t xml:space="preserve">To demonstrate the level of financial commitment to innovation within the LNO.
</t>
    </r>
    <r>
      <rPr>
        <b/>
        <i/>
        <sz val="11"/>
        <color theme="1"/>
        <rFont val="Arial"/>
        <family val="2"/>
      </rPr>
      <t>Note: This is based off the forecast figures</t>
    </r>
  </si>
  <si>
    <t>n/a - populated automatically from Project log (with results shown in I27)</t>
  </si>
  <si>
    <t>Funding %:</t>
  </si>
  <si>
    <t>S3</t>
  </si>
  <si>
    <t>Number of FTE working on innovation projects within the reporting LNO</t>
  </si>
  <si>
    <t>Promoting having the resource and capacity to innovation across the business.</t>
  </si>
  <si>
    <r>
      <t xml:space="preserve">The number of full time equivalent employees working on innovation projects within the LNO. To be congruent with the figure reported for the </t>
    </r>
    <r>
      <rPr>
        <b/>
        <sz val="11"/>
        <rFont val="Arial"/>
        <family val="2"/>
      </rPr>
      <t>ONS Survey of Research and Development</t>
    </r>
    <r>
      <rPr>
        <sz val="11"/>
        <rFont val="Arial"/>
        <family val="2"/>
      </rPr>
      <t xml:space="preserve"> which captures innovation FTE</t>
    </r>
  </si>
  <si>
    <t>S4</t>
  </si>
  <si>
    <t>Innovation ideas generated</t>
  </si>
  <si>
    <t>Empowering staff to challenge conventions and propose new approaches/processes/etc. As well as being open to external ideas.</t>
  </si>
  <si>
    <t>n/a - populated automatically from Project log (with results shown in I33)</t>
  </si>
  <si>
    <t>Total number of ideas generated:</t>
  </si>
  <si>
    <t>Internal ideas:</t>
  </si>
  <si>
    <t>External ideas:</t>
  </si>
  <si>
    <t>S5</t>
  </si>
  <si>
    <t>Percentage of innovation ideas taken forward as projects</t>
  </si>
  <si>
    <t>To provide context over the "funnel rate" of ideas to projects.</t>
  </si>
  <si>
    <t>n/a - populated automatically from Project log (with results shown in I61)</t>
  </si>
  <si>
    <t>% of innovation ideas taken forward as projects</t>
  </si>
  <si>
    <t>S6</t>
  </si>
  <si>
    <t>Percentage of RIIO-2 TRL 2-6 projects leading to further projects</t>
  </si>
  <si>
    <t>Progressing innovation in an effective manner through incremental development to help de-risk funding.</t>
  </si>
  <si>
    <t>n/a - populated automatically from Project log (with results shown in I64)</t>
  </si>
  <si>
    <t>% TRL 2-6 continuing:</t>
  </si>
  <si>
    <t>S7</t>
  </si>
  <si>
    <t>Percentage of projects that concluded with a positive CBA</t>
  </si>
  <si>
    <t>Demonstrating the projects which have the potential to deliver benefits to network consumers.</t>
  </si>
  <si>
    <t>n/a - populated automatically from Project log (with results shown in I67)</t>
  </si>
  <si>
    <t>% of projects with a positive CBA:</t>
  </si>
  <si>
    <t>S8</t>
  </si>
  <si>
    <t>Percentage of projects with negative CBA (and other failure reasons) that failed fast</t>
  </si>
  <si>
    <t>Demonstrating that an LNO acts on the observed results during a project to recognise failure early, and capture relevant learning at lowest cost.</t>
  </si>
  <si>
    <t>n/a - populated automatically from Project log (with results shown in I70)</t>
  </si>
  <si>
    <t>% of projects that are failed fast</t>
  </si>
  <si>
    <t>TRL number</t>
  </si>
  <si>
    <t>Cost percentage</t>
  </si>
  <si>
    <t>Project number percentage</t>
  </si>
  <si>
    <r>
      <rPr>
        <b/>
        <sz val="22"/>
        <color theme="4"/>
        <rFont val="Arial"/>
        <family val="2"/>
      </rPr>
      <t>Ideas Log</t>
    </r>
    <r>
      <rPr>
        <b/>
        <sz val="20"/>
        <color theme="4"/>
        <rFont val="Arial"/>
        <family val="2"/>
      </rPr>
      <t xml:space="preserve">
</t>
    </r>
    <r>
      <rPr>
        <b/>
        <i/>
        <sz val="14"/>
        <color theme="4"/>
        <rFont val="Arial"/>
        <family val="2"/>
      </rPr>
      <t>Please refer to the 'Defintions' tab for full descriptions of column headers</t>
    </r>
  </si>
  <si>
    <t>Idea capture - Financial Year</t>
  </si>
  <si>
    <t>Date of idea capture</t>
  </si>
  <si>
    <t>Idea name</t>
  </si>
  <si>
    <t>Idea origin (internal/external)</t>
  </si>
  <si>
    <t>Funding opportunity progressed</t>
  </si>
  <si>
    <t>Guidance notes - DO NOT DELETE</t>
  </si>
  <si>
    <t>Internal</t>
  </si>
  <si>
    <t>2023-24</t>
  </si>
  <si>
    <t xml:space="preserve">Link Box Fault Finding (EIP122)
</t>
  </si>
  <si>
    <t>External</t>
  </si>
  <si>
    <t>In review</t>
  </si>
  <si>
    <t>Only include ideas received for the year to be reported on! Please add new lines below the existing data set, amend only where required - don't delete existing data. Please complete all fields</t>
  </si>
  <si>
    <t xml:space="preserve">Recreating Load Diversity (EIP115)
</t>
  </si>
  <si>
    <t>Corrosion of Coastal Assets (EIP117)</t>
  </si>
  <si>
    <t>Column</t>
  </si>
  <si>
    <t>Title</t>
  </si>
  <si>
    <t>Method</t>
  </si>
  <si>
    <t>Modular Standardised BSP (EIP103)</t>
  </si>
  <si>
    <t>A</t>
  </si>
  <si>
    <r>
      <rPr>
        <b/>
        <i/>
        <sz val="11"/>
        <color theme="1"/>
        <rFont val="Arial"/>
        <family val="2"/>
      </rPr>
      <t>(Newly added &amp; approved by Ofgem - 2023)</t>
    </r>
    <r>
      <rPr>
        <sz val="11"/>
        <color theme="1"/>
        <rFont val="Arial"/>
        <family val="2"/>
      </rPr>
      <t xml:space="preserve"> </t>
    </r>
    <r>
      <rPr>
        <b/>
        <sz val="11"/>
        <color theme="1"/>
        <rFont val="Arial"/>
        <family val="2"/>
      </rPr>
      <t>I</t>
    </r>
    <r>
      <rPr>
        <sz val="11"/>
        <color theme="1"/>
        <rFont val="Arial"/>
        <family val="2"/>
      </rPr>
      <t>dea Capture - Financial year of submission such as 2022/23. In 2022 submission a number of ideas were marked out of scope as the date not within the RIIO2/ED2 window.</t>
    </r>
  </si>
  <si>
    <t>LV Interventions (EIP128)</t>
  </si>
  <si>
    <t>B</t>
  </si>
  <si>
    <t>Network - Network name such as ESO, UKPN, WWU etc.</t>
  </si>
  <si>
    <t>Visualisation of Consumer Options for Net Zero (EIP132)</t>
  </si>
  <si>
    <t>C</t>
  </si>
  <si>
    <t>Date (idea captured) - date idea was first recorded/received/presented</t>
  </si>
  <si>
    <t>HV Phase Connectivity (EIP120)</t>
  </si>
  <si>
    <t>D</t>
  </si>
  <si>
    <t>Idea name - name of the idea</t>
  </si>
  <si>
    <t>Automated Routing of Infrastructure (EIP101)</t>
  </si>
  <si>
    <t>E</t>
  </si>
  <si>
    <t>Idea origin (internal/external) - where did the idea come from was it internal or external? (drop down list)</t>
  </si>
  <si>
    <t>Non-Technical Losses (EIP124)</t>
  </si>
  <si>
    <t>F</t>
  </si>
  <si>
    <r>
      <rPr>
        <b/>
        <i/>
        <sz val="11"/>
        <color theme="1"/>
        <rFont val="Arial"/>
        <family val="2"/>
      </rPr>
      <t xml:space="preserve">(Newly added &amp; approved by Ofgem - 2023) </t>
    </r>
    <r>
      <rPr>
        <sz val="11"/>
        <color theme="1"/>
        <rFont val="Arial"/>
        <family val="2"/>
      </rPr>
      <t>Funding opportunity progressed - how was the project funded for example: SIF, NIA, NIC, Self-funded, UIOLI, ReOpener, Other (drop down list)</t>
    </r>
  </si>
  <si>
    <t>Challenges of a Fully Electric Fleet (EIP107)</t>
  </si>
  <si>
    <t>G</t>
  </si>
  <si>
    <t>Date when decision was taken - data of decision to proceed or reject.</t>
  </si>
  <si>
    <t>Optimising Asset Replacement Timing (EIP126)</t>
  </si>
  <si>
    <t>H</t>
  </si>
  <si>
    <t>Transport, Mobile Plant &amp; Powered Equipment (EIP112)</t>
  </si>
  <si>
    <t>I</t>
  </si>
  <si>
    <t>EV Fleet Recharging in System Emergencies (EIP110)</t>
  </si>
  <si>
    <t>2022-23</t>
  </si>
  <si>
    <t>Improved design or specification for tree cutting poles</t>
  </si>
  <si>
    <t xml:space="preserve">Fair Flexibility- Turn up services for low income or vulnerable households </t>
  </si>
  <si>
    <t xml:space="preserve">Cable stay insulator faults
</t>
  </si>
  <si>
    <t xml:space="preserve">Loss of mobile signal for automation equipment
</t>
  </si>
  <si>
    <t>Extending the Life of Assets (EIP118)</t>
  </si>
  <si>
    <t>Decarbonising Transport &amp; Construction (EIP108)</t>
  </si>
  <si>
    <t>2024-25</t>
  </si>
  <si>
    <t xml:space="preserve">Tackling Non-Technical Losses - EA Technologies </t>
  </si>
  <si>
    <t>Internet Connection in remote areas or where power is down.</t>
  </si>
  <si>
    <t xml:space="preserve">Non-Technical Losses Insights - ElectraLink
</t>
  </si>
  <si>
    <t xml:space="preserve">Patrol - AI for Non-Technical Losses - Digital Catapult
</t>
  </si>
  <si>
    <t xml:space="preserve">Found (Non-Technical Losses) - CGI 
</t>
  </si>
  <si>
    <t xml:space="preserve">Predictive modelling of energy theft - Frontier Economics 
</t>
  </si>
  <si>
    <t xml:space="preserve">Data and Analytics Assessment of Non-Technical Losses - Itron
</t>
  </si>
  <si>
    <t xml:space="preserve">NOn-technical lOsS idEntification (NOOSE) - VT Electron
</t>
  </si>
  <si>
    <t xml:space="preserve">Identifying non-technical losses through forensic statistics - University of Edinburgh and TNEI
</t>
  </si>
  <si>
    <t>Preventing transformer bund oil and switchgear SF6 gas entering the environment.</t>
  </si>
  <si>
    <t>Utilisation of AI to promote safety on Streetworks and CDM Sites</t>
  </si>
  <si>
    <t>Not progressed</t>
  </si>
  <si>
    <t>Heat Pump Monitoring</t>
  </si>
  <si>
    <t>Call For Innovation: Switch Gear for Future Networks</t>
  </si>
  <si>
    <t>Sees.ai - Remote, autonomous, beyond the visual line of site (BVLOS)</t>
  </si>
  <si>
    <t xml:space="preserve">Nashguard - Leak Prevention Coating System for gas and Oil Filled equipment </t>
  </si>
  <si>
    <t>LV Cabinet Pillar Cover</t>
  </si>
  <si>
    <t>2021-22</t>
  </si>
  <si>
    <t>Sustainable Suitcase Generators - Battery Trial</t>
  </si>
  <si>
    <t>Project developed</t>
  </si>
  <si>
    <t>Self-funded</t>
  </si>
  <si>
    <t>Pole Storage (Temp/Permanent)</t>
  </si>
  <si>
    <t>Proactive LCT Connect</t>
  </si>
  <si>
    <t>NIA</t>
  </si>
  <si>
    <t>DEMIM</t>
  </si>
  <si>
    <t xml:space="preserve">Impedance Inference Model </t>
  </si>
  <si>
    <t>Passed to PNDC</t>
  </si>
  <si>
    <t xml:space="preserve">Wayleaves - Looped Connections </t>
  </si>
  <si>
    <t>Unlocking Wayleaves</t>
  </si>
  <si>
    <t>2 part jointing for subsea cables</t>
  </si>
  <si>
    <t xml:space="preserve">Echotec- Vegetation Management Machinery 
</t>
  </si>
  <si>
    <t>Keeping Comms Open [prev. Bat Phone]</t>
  </si>
  <si>
    <t>SSEN StarLink</t>
  </si>
  <si>
    <t>Arwen Reopener</t>
  </si>
  <si>
    <t>(Now - EqualLCT) Fair Flexibility</t>
  </si>
  <si>
    <t>LIND Flow (NGN-led) To see if a flow battery could provide emergency power</t>
  </si>
  <si>
    <t>Safer and easier to navigate street works (now StreetScore2)</t>
  </si>
  <si>
    <t xml:space="preserve">Vulnerability Visualisation Tool Phase 2
 NGN-led New vulnerability mapping. </t>
  </si>
  <si>
    <t xml:space="preserve">E.On Dynamix (now Dynamic Network - SIF R2 Discovery  </t>
  </si>
  <si>
    <t>SIF R2 Discovery</t>
  </si>
  <si>
    <t xml:space="preserve">VIVID - SIF R2 Discovery 
(Prev. Vulnerability Assessor) </t>
  </si>
  <si>
    <t>LEO-N  - SIF R2 Discovery</t>
  </si>
  <si>
    <t>HOMEFlex - Creating a code of conduct for household and microbusiness flexibility</t>
  </si>
  <si>
    <t xml:space="preserve">AUS Link Box Lifter - single operative </t>
  </si>
  <si>
    <t>BAU</t>
  </si>
  <si>
    <t xml:space="preserve">Arnold Link Box Lifter - heavy lid
</t>
  </si>
  <si>
    <t>Predict4Resilience- SIF R1 Beta (UKPN Leading)</t>
  </si>
  <si>
    <t>SIF R1 Beta</t>
  </si>
  <si>
    <t xml:space="preserve">LEO-N - SIF R2 Alpha
</t>
  </si>
  <si>
    <t xml:space="preserve">SIF R2 Alpha </t>
  </si>
  <si>
    <t xml:space="preserve">VIVID - SIF R2 Alpha 
</t>
  </si>
  <si>
    <t xml:space="preserve">(Now - UN:LOCK, R3 Discovery) REGEN SW- Overcoming generation constraints on the Isle of Wight 
</t>
  </si>
  <si>
    <t>SIF R3 Discovery</t>
  </si>
  <si>
    <t xml:space="preserve">(Now - MaxFlex) BARINGA - Energy Flexibility Certificate (EFC) rating for households and businesses. </t>
  </si>
  <si>
    <t>(Now - Sea Change) THE EUROPEAN MARINE ENERGY CENTRE LIMITED - EcoShip (10091947)</t>
  </si>
  <si>
    <t>ExtenDER</t>
  </si>
  <si>
    <t xml:space="preserve">Power Supply for Pole Mounted LV Monitoring Devices where no Neutral is Present
</t>
  </si>
  <si>
    <t xml:space="preserve">New Approach to Losses Apportionment </t>
  </si>
  <si>
    <t xml:space="preserve">Nimbus - SIF R2 Alpha 
</t>
  </si>
  <si>
    <t>Crowdflex - SIF R1 Beta</t>
  </si>
  <si>
    <t>Guidelight - SIF R2 Alpha</t>
  </si>
  <si>
    <t>Regional Energy System Optimisation Planning (RESOP)</t>
  </si>
  <si>
    <t>(Now - Nature 4 Networks, R3 Discovery) Nature Based Solutions for Flood Mitigation</t>
  </si>
  <si>
    <t xml:space="preserve">Trinity - SIF R2 Alpha 
</t>
  </si>
  <si>
    <t>HOMEflex Compliance</t>
  </si>
  <si>
    <t xml:space="preserve">(Now - VIVID, R2 Discovery and Alpha) How can we improve accuracy of our PSR register. </t>
  </si>
  <si>
    <t xml:space="preserve">(Now - Nature 4 Networks, R3 Discovery)  GHD - Safeguarding our energy network – an NbS approach
</t>
  </si>
  <si>
    <t xml:space="preserve">(Now - Nature 4 Networks, R3 Discovery)  Frontier Economics - Framework for Evaluating Nature-based Solutions (FENS)
</t>
  </si>
  <si>
    <t>(Now - Sea Change) RICARDO PLC - Connected Island Grid (10089795)</t>
  </si>
  <si>
    <t>How can we increase stakeholder knowledge of DNO responsibility and help available during power cuts or to assist with energy related vulnerabilities</t>
  </si>
  <si>
    <t xml:space="preserve">Not progressing - solution not meeting the need </t>
  </si>
  <si>
    <t xml:space="preserve">How can we improve accuracy and dissemination of information during power cuts. </t>
  </si>
  <si>
    <t>Suitcase Petrol Generator Alternative - Battery Packs</t>
  </si>
  <si>
    <t xml:space="preserve">Impact of BT copper line withdrawal on customer communication during power cuts. </t>
  </si>
  <si>
    <t>How can we improve resource allocation during power cuts and storms.</t>
  </si>
  <si>
    <t>Field communications improvements</t>
  </si>
  <si>
    <t xml:space="preserve">Edenhall - Low Carbon Brick </t>
  </si>
  <si>
    <t>Digitising Green Labels</t>
  </si>
  <si>
    <t>Similar items already within current portfolio</t>
  </si>
  <si>
    <t xml:space="preserve">Exc@v8 - Vegetation Management Machinery
</t>
  </si>
  <si>
    <t xml:space="preserve">Vyntelligence - Vegetation Management Surveying Tool
</t>
  </si>
  <si>
    <t xml:space="preserve">Low  Carbon Concrete and cement alternatives </t>
  </si>
  <si>
    <t>PCB Detection Tooling</t>
  </si>
  <si>
    <t>Zero Emission Paint</t>
  </si>
  <si>
    <t>Analytic prioritisation of home efficiency improvement funding</t>
  </si>
  <si>
    <t>LiveEO - vegetation management system</t>
  </si>
  <si>
    <t xml:space="preserve">The Growth Modelling element of the VMS optimisation has been submitted as SIF R3 Discovery. </t>
  </si>
  <si>
    <t xml:space="preserve">Palantir - Enhanced Digital Vegetation Management
</t>
  </si>
  <si>
    <t xml:space="preserve">Satelytics - Geospatial analytics to manage tree cutting
</t>
  </si>
  <si>
    <t xml:space="preserve">Spottitt - Complete vegetation management, powered by satellites and AI
</t>
  </si>
  <si>
    <t>Enline - Intelligent Vegetation Management System</t>
  </si>
  <si>
    <t>CNI Guard - Underground Asset Monitoring</t>
  </si>
  <si>
    <t>Wluper - AI voice technology for field operatives</t>
  </si>
  <si>
    <t>Percepto - Autonomous substation inspection</t>
  </si>
  <si>
    <t>SMART Hammer Tech Watch</t>
  </si>
  <si>
    <t xml:space="preserve">Wight Ferry - Ferry charging solutions </t>
  </si>
  <si>
    <t>Solution is too location specific, would not be benefiting a large enough consumer pool. It may be looked at in the future.</t>
  </si>
  <si>
    <t>Icebreaker One Limited - Data assurance and verification (10086780)</t>
  </si>
  <si>
    <t>Not progressing - solution not meeting current strategic direction</t>
  </si>
  <si>
    <t xml:space="preserve">MYSOCIETY - Catalysing domestic demand-side response through conditional commitment </t>
  </si>
  <si>
    <t>CACI - Vegetation Management</t>
  </si>
  <si>
    <t>Live condition monitoring of subsea cables</t>
  </si>
  <si>
    <t xml:space="preserve">Bodytrack - staff safety tracker
</t>
  </si>
  <si>
    <t>Alternative coatings for assets within marine environments</t>
  </si>
  <si>
    <t xml:space="preserve">Electric Tool Field Efficiency </t>
  </si>
  <si>
    <t xml:space="preserve">AI technology for Asset Inspection quality control </t>
  </si>
  <si>
    <t xml:space="preserve">
Honda - Smart Use of Remaining Energy (SURE) </t>
  </si>
  <si>
    <t xml:space="preserve">Neara - Digital Twin 
</t>
  </si>
  <si>
    <t xml:space="preserve">AUSMOS - underground asset detection </t>
  </si>
  <si>
    <t xml:space="preserve">Geofield - Vegetation Management System; Growth Modelling </t>
  </si>
  <si>
    <t>Intive -Plant Disease Recognition</t>
  </si>
  <si>
    <t>MeshAI</t>
  </si>
  <si>
    <t xml:space="preserve">AIDash - Vegetation Management 
</t>
  </si>
  <si>
    <t>Monitoring of Monitoring Devices</t>
  </si>
  <si>
    <t xml:space="preserve">Gridspan </t>
  </si>
  <si>
    <t>Probabilistic cost/risk of curtailment modelling</t>
  </si>
  <si>
    <t>AI condition assessment</t>
  </si>
  <si>
    <t>Diesel alternatives for mobile generation</t>
  </si>
  <si>
    <t>Bird Nesting Deterrent</t>
  </si>
  <si>
    <t>Qualcomm connected inclinometers (POLES)</t>
  </si>
  <si>
    <t>Portable Battery</t>
  </si>
  <si>
    <t>RealTimeFaultLevelMonitoring</t>
  </si>
  <si>
    <t xml:space="preserve">Vehicle to Home / Home to Headlights </t>
  </si>
  <si>
    <t xml:space="preserve">SIF Funding not awarded by Ofgem </t>
  </si>
  <si>
    <t xml:space="preserve">WARN - SIF R2 Alpha 
Weather Alerts and Risk Analysis for Networks </t>
  </si>
  <si>
    <t xml:space="preserve">Dynamic Network - SIF R2 Alpha 
</t>
  </si>
  <si>
    <t xml:space="preserve">(Now - Leaf Logic, R3 Discovery) Optimisation of Vegetation Management Processes 
</t>
  </si>
  <si>
    <t xml:space="preserve">(Now - Leaf Logic, R3 Discovery) BARINGA - VMS
</t>
  </si>
  <si>
    <t>Partial Discharge</t>
  </si>
  <si>
    <t>We have previously under taken work investigating the area of Partial Discharge and our Distribution Network. This was done in collaboration with EA Technology. In conclusion the results did not produce anything advantageous from a Distribution Perspective.</t>
  </si>
  <si>
    <t xml:space="preserve">Operational Technology Security Assessment and Asset Discovery </t>
  </si>
  <si>
    <t>Traxis</t>
  </si>
  <si>
    <t>Future Control Room</t>
  </si>
  <si>
    <t xml:space="preserve">Accurate reporting of substation Losses reduction </t>
  </si>
  <si>
    <t xml:space="preserve">AWS - Digitising Wayleaves and Consenting 
</t>
  </si>
  <si>
    <t xml:space="preserve">AWS - Digital wayleaves renewals
</t>
  </si>
  <si>
    <t xml:space="preserve">Proposal did not meet the need. We did not take it through to interview stage. </t>
  </si>
  <si>
    <t xml:space="preserve">GHD - Vegetation Management </t>
  </si>
  <si>
    <t xml:space="preserve">Proposal was rejected as not meeting the business nee - feedback was provided to the presenters. </t>
  </si>
  <si>
    <t xml:space="preserve">Palantir - Streamline wayleaves renewals
</t>
  </si>
  <si>
    <t xml:space="preserve">Palantir - Streamline the wayleaves and consenting process
</t>
  </si>
  <si>
    <t xml:space="preserve">GHD - Digital self-service wayleaves and consents platform
</t>
  </si>
  <si>
    <t>Presentation was too generic, and not addressed the specifics of the challenge.</t>
  </si>
  <si>
    <t xml:space="preserve">Vexa - AI powered vegetation management – Cut-IT
</t>
  </si>
  <si>
    <t>Following a face to face pitch in Twickenham, it is deemed that the proposal did not meet the criteria.</t>
  </si>
  <si>
    <t xml:space="preserve">1Spatial - Self Service Wayleaves
</t>
  </si>
  <si>
    <t>Local Energy in Low Income Areas (LEILIA)</t>
  </si>
  <si>
    <t>Validating the ReDEAM model of Smart Local Energy Systems</t>
  </si>
  <si>
    <t>Tree Surveying tool trial (Tree Hammer)</t>
  </si>
  <si>
    <t>360 Geolantis - Pelican Corp - Accurate mapping of underground infrastructures</t>
  </si>
  <si>
    <t>Geodrome Survey</t>
  </si>
  <si>
    <t>Grid Planning for LCT Connections</t>
  </si>
  <si>
    <t>CGI IT UK LIMITED- QuATRO - Quantum Algorithms and Technology for Resilient network Optimisation (10094017)</t>
  </si>
  <si>
    <t>EA TECHNOLOGY LIMITED- SANND: Scenario Analysis for Non-domestic Network Decarbonisation  (1009369</t>
  </si>
  <si>
    <t xml:space="preserve">NTT DATA UK LIMITED- AI-based Self-service LV/HV Connection Portal for DNOs (10093967)  </t>
  </si>
  <si>
    <t>Regen - FairFlex: citizen-led solutions to widen participation in flexibility markets</t>
  </si>
  <si>
    <t xml:space="preserve">THE EUROPEAN MARINE ENERGY CENTRE LIMITED- Rural Flexigrid: Empowering Energy Agility ANM &amp; Flex Services (10090902)   </t>
  </si>
  <si>
    <t>BARINGA PARTNERS LLP - Long Duration Energy Storage For Islands (LoDESFI) (10093828)</t>
  </si>
  <si>
    <t>BURO HAPPOLD LIMITED - Enhanced local area energy planning (10093563)</t>
  </si>
  <si>
    <t xml:space="preserve">Cable end preparation </t>
  </si>
  <si>
    <t>LV OHL Service Box Cover Replacement</t>
  </si>
  <si>
    <t>ULC - MV Splice Technology</t>
  </si>
  <si>
    <t xml:space="preserve">MVD (Grapple Saw) 
</t>
  </si>
  <si>
    <t xml:space="preserve">Seve - Pruning Shears 
</t>
  </si>
  <si>
    <t xml:space="preserve">Seve - Disc Head (Vegetation Management) 
</t>
  </si>
  <si>
    <t xml:space="preserve">Macosx - Vegetation Management Machinery
</t>
  </si>
  <si>
    <t xml:space="preserve">Biojack - Vegetation Management Machinery 
</t>
  </si>
  <si>
    <t xml:space="preserve">Poseidon Digital - Vegetation Management Machinery 
</t>
  </si>
  <si>
    <t xml:space="preserve">Pulse EV - Vegetation Management Machinery
</t>
  </si>
  <si>
    <t xml:space="preserve">Tiger Aviation - Vegetation Management Machinery 
</t>
  </si>
  <si>
    <t xml:space="preserve">Seve - FORESTRY SHEARS S350
</t>
  </si>
  <si>
    <t xml:space="preserve">Barrnon - Vegetation Management Machinery
</t>
  </si>
  <si>
    <t xml:space="preserve">Digital Concepts Engineering - Vegetation Management Machinery 
</t>
  </si>
  <si>
    <t>Low Cost Optical CT and VT</t>
  </si>
  <si>
    <t>Intive - presentation on company's portfolio - two areas of interest identified, see description</t>
  </si>
  <si>
    <t xml:space="preserve">Distribution ties faults 
</t>
  </si>
  <si>
    <t xml:space="preserve">Glass Reinforced Plastic (GRP) Housing 
</t>
  </si>
  <si>
    <t xml:space="preserve">Management of Ash Dieback using remotely controlled mechanical technology. </t>
  </si>
  <si>
    <t>Closed as logged under another item</t>
  </si>
  <si>
    <t>(Now - Sea Change, R3 Discovery) Decarbonisation of shipping</t>
  </si>
  <si>
    <t xml:space="preserve">CACI - Extracting data from wayleaves documents
</t>
  </si>
  <si>
    <t xml:space="preserve">Idea logged under related item which is still being investigated </t>
  </si>
  <si>
    <t xml:space="preserve">Sopra Steria - Digital platform for Wayleaves and Consenting.
</t>
  </si>
  <si>
    <t xml:space="preserve">EsriUk - A geographic approach to a wayleaves consent hub
</t>
  </si>
  <si>
    <t xml:space="preserve">EsriUK - A geographic approach to a wayleaves renewals
</t>
  </si>
  <si>
    <t xml:space="preserve">Sopra Steria - Streamline Wayleaves Renewals
</t>
  </si>
  <si>
    <t>Coastal Flooding and Erosion Challenge</t>
  </si>
  <si>
    <t>RheEnergise - HD Hydro Energy Storage</t>
  </si>
  <si>
    <r>
      <t xml:space="preserve">Project Log
</t>
    </r>
    <r>
      <rPr>
        <b/>
        <i/>
        <sz val="12"/>
        <color theme="4"/>
        <rFont val="Arial"/>
        <family val="2"/>
      </rPr>
      <t>Please refer to the 'Defintions' tab for full descriptions of column headers</t>
    </r>
  </si>
  <si>
    <t>Project start</t>
  </si>
  <si>
    <t>Primary project precursor</t>
  </si>
  <si>
    <t>Innovation projects are aligned with strategy</t>
  </si>
  <si>
    <t>Project Funding</t>
  </si>
  <si>
    <t>Project end</t>
  </si>
  <si>
    <t>Year started</t>
  </si>
  <si>
    <t>Funding type</t>
  </si>
  <si>
    <t>Project reference Number</t>
  </si>
  <si>
    <t>Project name</t>
  </si>
  <si>
    <t>Previous Project Reference Number (if applicable)</t>
  </si>
  <si>
    <t>Expected end date</t>
  </si>
  <si>
    <t>Project type</t>
  </si>
  <si>
    <t>TRL at project start</t>
  </si>
  <si>
    <t>Forecast project cost (Total) (as per PEA)</t>
  </si>
  <si>
    <t>LNO Funding</t>
  </si>
  <si>
    <t>Explainer for the Financial Forecast Benefits (Project Start)</t>
  </si>
  <si>
    <t>Emissions Savings/ Environmental Impact Benefits (Project Start) (CO2e/t)</t>
  </si>
  <si>
    <t>Explainer for the Emissions Savings/Environmental Impact (Project Start)</t>
  </si>
  <si>
    <t>Knowledge Benefits (Project Start)</t>
  </si>
  <si>
    <t>Other Benefits (Project Start)</t>
  </si>
  <si>
    <t>Project recommended next steps</t>
  </si>
  <si>
    <t>Failed fast?</t>
  </si>
  <si>
    <t>TRL at project end</t>
  </si>
  <si>
    <t>Only include projects for the year to be reported on! Please complete all fields</t>
  </si>
  <si>
    <t>SIF</t>
  </si>
  <si>
    <t>10061710</t>
  </si>
  <si>
    <t>Predict4Resilience (R1Beta)</t>
  </si>
  <si>
    <t>10037451 - Alpha // nia_spen_0066 - Discovery</t>
  </si>
  <si>
    <t>Demonstration</t>
  </si>
  <si>
    <t>Optimised assets and practices</t>
  </si>
  <si>
    <t>OPEX "Operational improvement assessment"</t>
  </si>
  <si>
    <t>'Cost savings to consumers (£m)' Year 10: £12,128,932
PLUS 
CML Savings: Year 10: £1,393,766</t>
  </si>
  <si>
    <t>Carbon reductions £76,230
Fuel Savings Year 10: £160,825</t>
  </si>
  <si>
    <t>Guaranteed Standards of Performance (GSP) Year 10: £413,333 
Storm Support: Year 10: £989,865</t>
  </si>
  <si>
    <t xml:space="preserve">Projects highlighted red not included as outside of RIIO2
Column headers highlighted orange are for approval/further discussion with Ofgem. </t>
  </si>
  <si>
    <t>NIA_NGN_422</t>
  </si>
  <si>
    <t>Vulnerability Visualisation Tool (VVT)</t>
  </si>
  <si>
    <t>NIA_NGN_300</t>
  </si>
  <si>
    <t>Development</t>
  </si>
  <si>
    <t>Consumer vulnerability</t>
  </si>
  <si>
    <t>Net zero / energy system transition</t>
  </si>
  <si>
    <t xml:space="preserve">Financial
o Increased efficiency and customer service scores as Initiatives can be targeted not just on known vulnerability such as the PSR, but
modelled vulnerability.
o Other projects can use the data to skip ahead of needing to research and source their own data and also use the visualisation tool
as a presentation layer, saving the time and expense of producing their own.
· Customers
o Creating a single point of reference for vulnerability data will allow for greater visibility and sharing of information, reducing the
likelihood of customers’ needs being missed or replicated unnecessarily. Ultimately the system provides better insights into a
customer’s needs for almost all aspects of customer contact.
</t>
  </si>
  <si>
    <t xml:space="preserve">Project must have the potential to deliver a Solution that delivers a net benefit to consumers of the Gas Transporter and/or Electricity
Transmission or Electricity Distribution licensee, as the context requires. This could include delivering a Solution at a lower cost than
the most efficient Method currently in use on the GB Gas Transportation System, the Gas Transporter’s and/or Electricity Transmission
or Electricity Distribution licensee’s network, or wider benefits, such as social or environmental.
</t>
  </si>
  <si>
    <t xml:space="preserve">Cross sector and industry collaboration for vulnerability planning, energy efficiency support and emergency response. </t>
  </si>
  <si>
    <t>No</t>
  </si>
  <si>
    <t>NIA_SSEN_0068</t>
  </si>
  <si>
    <t>New Approach To Losses</t>
  </si>
  <si>
    <t>Research</t>
  </si>
  <si>
    <t>Net zero and the energy system transition</t>
  </si>
  <si>
    <t>The project is not expected to provide any overall financial benefits. It will ensure that losses on the distribution network are equitably 
apportioned across all network users.</t>
  </si>
  <si>
    <t>The learning generated will be a greater understanding of where losses are incurred on the network This new learning will be able to be 
applied by all DNOs to allow fair apportionment of losses</t>
  </si>
  <si>
    <r>
      <rPr>
        <b/>
        <i/>
        <sz val="11"/>
        <color theme="1"/>
        <rFont val="Arial"/>
        <family val="2"/>
      </rPr>
      <t xml:space="preserve">(Newly added &amp; approved by Ofgem - 2023) </t>
    </r>
    <r>
      <rPr>
        <sz val="11"/>
        <color theme="1"/>
        <rFont val="Arial"/>
        <family val="2"/>
      </rPr>
      <t>Financial year of project registration such as 2022/23.</t>
    </r>
  </si>
  <si>
    <t>NIA_SSEN_0071</t>
  </si>
  <si>
    <t>Deployment Ready Solution</t>
  </si>
  <si>
    <t>Whole energy systems</t>
  </si>
  <si>
    <t>CAPEX "Asset base assessment"</t>
  </si>
  <si>
    <t>We expect the true savings of the project to be determined once LAEP+ is being utilised to determine optimum pathways to reach Net
Zero. However, a high-level estimate of LAEP+ savings vs present day consultant costs to create LAEPs is estimated to be £3.17m
per annum</t>
  </si>
  <si>
    <t>Key learning from this project will include:
1. How modelling the entire network from LV – GSP can assist with connections decisions and what tools are optimal for making these
decisions.
2. How LAEP+ can be improved so that it creates more accurate LAEP forecasts vs current best practice.
3. How LAEP+ accounts for gas forecasting within LAEPs and the methodology / rules that are needed for this forecasting to take
place.
4. How LAEP+ accounts for district heating forecasting within LAEPs and the methodology / rules that are needed for this forecasting
to take place.
5. How the DFES/GFES methodology can be developed to include GDN, DNO and LA forecasts and be integrated with LAEP+ to
improve data flows and inform wider forecasting by the ESO / FSO.
6. Standardised reporting functionality on LAEP+/Power Flow Software to assist with investment planning and reporting.
7. Creation of a digital LAEP methodology to be shared with other industry stakeholders.</t>
  </si>
  <si>
    <t>NIA_SSEN_0073</t>
  </si>
  <si>
    <t>HOMEflex (Household or Microbusiness Energy Flexibility) Compliance</t>
  </si>
  <si>
    <t>Flexibility and commercial evolution</t>
  </si>
  <si>
    <t>UK based research in 2023 from Adobe looks at the cost of broken trust. The research says “British businesses face losing a large
portion of their customer base if they don’t prioritise trust, with 71% of UK consumers saying they will stop purchasing from a company
altogether if their trust is broken.” If we equate this to the trust which could be lost in the domestic flexibility market, we can start to work
out the benefit of HOMEflex when building and maintaining trust. Of course, as well as HOMEflex, the reputation and trust of the
individual companies comes into play. As does the trust in electricity networks as a whole. If we take HOMEflex as being a third of the
basis of the trust in future domestic flexibility, we can take the 71% who wouldn’t partake without trust to 23.7%.
With 23.7% of domestic flexibility at risk without adequate compliance which HOMEflex can deliver, this has a value of nearly £300m
per year, the exact calculation using these assumptions produces £296,250,000 as follows:
23.7 x 1250000000
100
= 296250000
Against a cost of the project at £193,000 the return could be as high a £1511 for every pound spent on the project.</t>
  </si>
  <si>
    <t xml:space="preserve">The HOMEflex Compliance project has the main stated aim of making flexibility services related to the energy system transition fairer,
and more inclusive. It will do this by enabling, promoting, and enforcing the standards set out in the HOMEflex Code and ensuring
members of the scheme meet and maintain minimum standards. It is vital that consumers have a positive experience when engaging
with Flexibility Service Providers, to ensure that the maximum capacities of flexibility are accessed.
</t>
  </si>
  <si>
    <r>
      <rPr>
        <b/>
        <i/>
        <sz val="11"/>
        <color theme="1"/>
        <rFont val="Arial"/>
        <family val="2"/>
      </rPr>
      <t>(Newly added &amp; approved by Ofgem - 2023)</t>
    </r>
    <r>
      <rPr>
        <sz val="11"/>
        <color theme="1"/>
        <rFont val="Arial"/>
        <family val="2"/>
      </rPr>
      <t xml:space="preserve"> Is more than one LNO providing funding? (drop down list Yes/No)</t>
    </r>
  </si>
  <si>
    <t>NIA_SSEN_0067</t>
  </si>
  <si>
    <t>These are wider societal benefits calculated as a result of connecting new homes earlier to the grid. It is based on construction activity economic output, expenditure from residents and council tax revenue.</t>
  </si>
  <si>
    <r>
      <rPr>
        <b/>
        <i/>
        <sz val="11"/>
        <color theme="1"/>
        <rFont val="Arial"/>
        <family val="2"/>
      </rPr>
      <t>(Newly added &amp; approved by Ofgem - 2023)</t>
    </r>
    <r>
      <rPr>
        <sz val="11"/>
        <color theme="1"/>
        <rFont val="Arial"/>
        <family val="2"/>
      </rPr>
      <t xml:space="preserve">  Which regulatory funding mechanism was used to fund project? (drop down list) NIA, SIF, NIC, BAU </t>
    </r>
  </si>
  <si>
    <t>NIA_SSEN_0075</t>
  </si>
  <si>
    <t>Alternative Jointing 2</t>
  </si>
  <si>
    <t>NIA_SSEN_0054</t>
  </si>
  <si>
    <t>In 2022 – 2023 SSEN used around 81,000 buckets of resin/sand, at an approximate cost of £700,000.
The foam trialed in the preceding NIA project would reduce the cost significantly against the price per bucket of resin.
Assuming this could be applied to 50% of joints, and that any cost increases in the foam material are offset by reductions in logistic
and waste costs, savings could be c£280,000 per annum in SSEN network areas. If similarly applied throughout GB, this translates to
potential savings of c£1.6m per annum.
Further benefits in jointing efficiency are potentially available.</t>
  </si>
  <si>
    <t>In 2022 – 2023 SSEN used around 81,000 buckets of resin/sand, at an approximate cost of £700,000.
The foam trialed in the preceding NIA project would reduce the cost significantly against the price per bucket of resin. 
Assuming this could be applied to 50% of joints, and that any cost increases in the foam material are offset by reductions in logistic and 
waste costs, savings could be c£280,000 per annum in SSEN network areas. If similarly applied throughout GB, this translates to 
potential savings of c£1.6m per annum.</t>
  </si>
  <si>
    <t>The new jointing techniques developed in this project will be subjected to industry standard type approval testing, and to field trials, 
which would enable other DNOs to evaluate the techniques and their suitability for use in their network areas. Details of this work will
be provided to other DNOs as the Project progresses</t>
  </si>
  <si>
    <t>All DNOs will have access to new products developed as foreground IPR through the project. 
The NIA closure report will provide details on testing and live trials of these new jointing products. This will be publicly available for all 
and can assist in procurement.</t>
  </si>
  <si>
    <r>
      <rPr>
        <b/>
        <i/>
        <sz val="11"/>
        <color theme="1"/>
        <rFont val="Arial"/>
        <family val="2"/>
      </rPr>
      <t>(Newly added &amp; approved by Ofgem - 2023)</t>
    </r>
    <r>
      <rPr>
        <sz val="11"/>
        <color theme="1"/>
        <rFont val="Arial"/>
        <family val="2"/>
      </rPr>
      <t xml:space="preserve">  The registered project number as per the Smarter Networks Portal</t>
    </r>
  </si>
  <si>
    <t>NIA_SSEN_0044</t>
  </si>
  <si>
    <t>Smart Hammer</t>
  </si>
  <si>
    <t xml:space="preserve">Increased benefits will be achieved with higher reduction in secondary inspections
30% Reduction in secondary inspections = £86,024
40% Reduction in secondary inspections = £114,699
50% Reduction in secondary inspections = £143,374
60% Reduction in secondary inspections = £172,048
70% Reduction in secondary inspections = £200,723
</t>
  </si>
  <si>
    <t xml:space="preserve">· Cost-effective asset monitoring and accurate knowledge of the state of our assets
· New methods of asset health assessment
</t>
  </si>
  <si>
    <t>Move to BAU</t>
  </si>
  <si>
    <t>The net discounted benefits for 10 years following a smart hammer BAU rollout is projected to be £720000 and this has been the basis of an application for funding from the Storm Arwen reopener.</t>
  </si>
  <si>
    <t>NIA_SSEN_0034</t>
  </si>
  <si>
    <t>Submarine Cable Sensing (SUBsense)</t>
  </si>
  <si>
    <t>Base Cost = £80.17M (50 year operation) - Method Cost = £70.86M (50 year operation)
Estimated cost Savings = £9.31M (NPV)
Cost savings are estimated at £9.31M by deferring asset replacement by 10 years via the learning from real time cable monitoring.
Cost and savings may vary dependant on cable installation costs.</t>
  </si>
  <si>
    <t xml:space="preserve">No impact on CO2 avoidance </t>
  </si>
  <si>
    <t>ED2 funding secured for deployment</t>
  </si>
  <si>
    <r>
      <rPr>
        <b/>
        <i/>
        <sz val="11"/>
        <color theme="1"/>
        <rFont val="Arial"/>
        <family val="2"/>
      </rPr>
      <t xml:space="preserve">(Newly added &amp; approved by Ofgem - 2023) </t>
    </r>
    <r>
      <rPr>
        <sz val="11"/>
        <color theme="1"/>
        <rFont val="Arial"/>
        <family val="2"/>
      </rPr>
      <t xml:space="preserve"> The previous projects registered project number as per the Smarter Networks Portal</t>
    </r>
  </si>
  <si>
    <t>NIA_SSEN_0051</t>
  </si>
  <si>
    <t>Synaps 2 - Fault Detection, Classification &amp; Location Solution</t>
  </si>
  <si>
    <t>NIA_UKPN0037</t>
  </si>
  <si>
    <t xml:space="preserve">Savings for the SYNAPS solution were calculated in a cost benefit analysis (CBA) based on the operation of 50 units for a year: 10 used during the NIA project and further 40
purchased on a business as usual basis
It is assumed that 25% of the 50 units will be rotated to new sites throughout the year. So, in total there will be 62 unique installations of the SYNAPS solution over a 12-month
period.
The SYNAPS solution will provide savings in two areas:
1) Fuse Rupture Avoidance
It is assumed that each installation will avoid one fuse rupture per year, leading to CI and CML savings of £783 per installation per year, and operation time savings of £85 per
year.
2) Fault Repair Savings
It is assumed that each installation will improve one fault repair per year (on top of the above fuse rupture avoidance). This is achieved through better locating the fault with the
SYNAPS solution. It is assumed this will save 90 minutes of CML (£1,126) and 90 mins of operational time (£270) for one fault per installation per year.
There will also be additional savings through avoiding excavations (these have not been quantified).
</t>
  </si>
  <si>
    <t xml:space="preserve">The learning from this project will be about a new method to enable proactive LV fault management. This will be of value to all Network Licensees, as low voltage fault management is an issue affecting each one. If the SYNAPS system is able to accurately detect, characterise and locate faults, it will feed into a potential wider scale trial that will seek to deliver customer and network benefits such as improved network asset reliability and reduced customer interruptions.
</t>
  </si>
  <si>
    <t>NIA_UKPN0047</t>
  </si>
  <si>
    <t>HV Feeder monitoring to pre-empt faults</t>
  </si>
  <si>
    <t>Gross Annual savings following deployment of 60 DFA devices across UKPN and SSEN (i.e. 30 per DNO) is £853,500.
This assumes that we are able to pre-empt 8 faults per year (by carrying out proactive repairs) with the proposed solution. It also assumes that proactive repairs are at least
40% cheaper than reactive fault repairs. The savings also exclude the cost of rolling out the devices (capital cost of the devices) ,
includes £1,344,000 of operational savings (based on an assumed 40% reduction in fault repair costs) and includes £490,500 of recurring costs for the solution</t>
  </si>
  <si>
    <t xml:space="preserve">Project not expected to bring XO2 benefits </t>
  </si>
  <si>
    <t>The DFA solution has been used successfully to pre-empt faults in the USA, Australia and New Zealand. However, the technology is unproven in the UK. The operational
voltages, typical network running arrangements and operational challenges in the UK are different t</t>
  </si>
  <si>
    <t>-</t>
  </si>
  <si>
    <t>NPV used to apply for Storm Arwen reopener to fund fund BAU deployment</t>
  </si>
  <si>
    <t>NIA_SSEN_0065</t>
  </si>
  <si>
    <t>Storm AI</t>
  </si>
  <si>
    <t>SSEN Cost
Guaranteed Standards and Compensation Payments for 2021/2022 £20,615k (Assumed Similar Weather Patterns for the next 5 years)
Assumed AI/ML Saving = 2% based on more accurate resourcing and efficiency in responding to faults.
Benefits = 2% £20,615k = £412k</t>
  </si>
  <si>
    <t xml:space="preserve">Efforts based around the improvement of the model’s performance in prediction were hampered to some extent by a lack of available classified image data samples on which to train the model. Efforts were made to introduce dataset augmentation; however, these greatly increased computation time, code-base complexity, memory usage, and exacerbated existing dataset biases (i.e., an imbalance in samples of different data labels across the set), without substantial increases in model performance.
As such, the efficacy of the model to be deployed into Power Track is not quite where it could be with a larger set of training data. Fortunately, this issue has been somewhat planned for with the inclusion of the ability to save models and their respective states after training. This has the effect of allowing a trained model to be retrained on new data, without having to train on the full set every time, thus allowing the model to be updated as new data is labelled.
As a learning point, for any machine learning driven project going forward, there should be as much labelled data as possible to ensure reliable and useful results are delivered. It should be noted that allowing for the model to be continually retrained, new data can be fed in as it becomes available.
The inclusion of multi-label classification for the prediction of asset types (that is to say, including the ability to identify multiple assets in one image) has provided additional challenges. This is a more complex operation that identifying a single damaged asset within an image for the model, and requires additional steps within the model’s operations to train. It was also a decision made later on in the project, achieved through consulting with engineers and staff involved with the project. The request was a valid one, but late identification of this requirement complicated its integration somewhat.
Due to the complications in performing multi-label classification within the existing model, there are still issues to be worked through in regards to its predictive performance. This does not affect the overall functionality of the model, and will not block its initial integration with Power Track, but will require refining prior to being able to provide wholly reliable predictions.
</t>
  </si>
  <si>
    <t>J</t>
  </si>
  <si>
    <t>NIA SSEN_0032</t>
  </si>
  <si>
    <t>Phase Identification Unit to Assist in Underground Fault Location</t>
  </si>
  <si>
    <t>Method Case(over 4 years)
HAYSYS –CAPEX = £37,050 Training Costs –OPEX = £18,644 SIMS Integration Cost –OPEX = £1,557 Maintenance –OPEX =
£22,230 Total Cost = £79,481
CICML Saving = £163,800(175 faults located @£936 CML saving per fault) Excavation Saving = £218,750 (175 faults located @
£1,250 saving per fault) Note: these savings are split between SSE and customer once cost deductions have been made.
Approximately £70k will go to the customer. Savings Attributed to Bidoyng = £48,030
Method Case Savings =£255,039
Base Case (over 4 years) CICML Cost = £163,800 Excavation Cost = £218,750 Total Cost = £382,550
Base Cost (£382,550) –Method Cost (£79,481) = Total Saving of £255,039</t>
  </si>
  <si>
    <t>Project is not expected to deliver CO2 reduction</t>
  </si>
  <si>
    <t>No additional knowledge benefits expected</t>
  </si>
  <si>
    <t>It is expected that the PIU unit will also help map the phasing distribution for properties connected to the same cable</t>
  </si>
  <si>
    <t>No environmental benefits expected</t>
  </si>
  <si>
    <t>The ‘Phase Identification Unit (PIU) to Assist in Underground Fault Location’ project concludes that you can use a PIU to help locate underground cable faults. The PIU has proved to be a reliable device with a high level of accuracy. The project has identified that the PIU would be a suitable tool to be used by 
 underground cable jointing teams and front-line Rapid Response Operatives as standard equipment</t>
  </si>
  <si>
    <t xml:space="preserve">"Additional learning and non-quantified benefits and opportunities
1. Network Connectivity Model – Opportunity to capture, map and confirm customer’s phase directly on to 
our mapping systems.
2. LV Fuse Replacements – Confirmation of supplies restored after fuse replacements.
3. Emergency Cut Out Faults – One feeder removal required (2/3 IIS savings).
4. New Connections – Balancing the Network as we plan and connect new connections
5. MIGS (Multiple Interruption Guaranteed Standard) – Confirming right payments are made to customers
6. Illegal Connections – Confirm possible theft of electricity effectively and non-evasively"
</t>
  </si>
  <si>
    <t>K</t>
  </si>
  <si>
    <t>NIA_SSEN_0061</t>
  </si>
  <si>
    <t>HOMEflex (Household or Microbusiness Energy Flexibility)</t>
  </si>
  <si>
    <t>N/A - research project</t>
  </si>
  <si>
    <t>At present in the UK there are no standards pertaining to the procurement of flexibility from Domestic customers. This project will
develop a code of conduct to contribute to the creation of standards in this emerging market.
The project will seek to produce insights around and quantification of the potential value of establishing a customer assurance scheme
for flexibility services providers working with domestic and micro business energy users. With domestic flexibility and local flexibility
markets still in their infancy, there is currently very little quantitative evidence available in this area.
Learning will be disseminated via project reports and across social media platforms and industry events such as ENIC.</t>
  </si>
  <si>
    <t xml:space="preserve">No other benefits are expected, but project will monitor any new unintentional positive impact </t>
  </si>
  <si>
    <t>Leads to another project</t>
  </si>
  <si>
    <t>NA - research project</t>
  </si>
  <si>
    <t>TBC</t>
  </si>
  <si>
    <t>L</t>
  </si>
  <si>
    <t>NIA_NGN_338</t>
  </si>
  <si>
    <t>Street Score 2</t>
  </si>
  <si>
    <t>NIA_NGN_254</t>
  </si>
  <si>
    <t>This project focuses on consumer safety, no direct benefits are expected.</t>
  </si>
  <si>
    <t>The following outcomes were achieved through this Project:
• A range of prototyped and validated concepts that prevent members of the public being placed in vulnerable situations by the street
works.
• Increased understanding of the challenges as well as the behavioural adaptations customers make when travelling through street works.
• Insight into understanding what changes can be made to the works to remove or minimise any potential challenges.
• A range of methodologies for communication between customers and operatives and the wider organisation.
• A method for “scoring” Street works to provide Operatives with the ability to improve their layout.
• “Buy-in” from operational individuals to this work, leading to a higher chance of embedding the work longer term within the
organisations.
• “Routes to market” highlighted and the potential costs involved.
• Dissemination of the project outcomes and the aims are important to keep the conversation happening, and ensure that street works are designed and implemented with “access for all” at the heart of them</t>
  </si>
  <si>
    <t xml:space="preserve">Achieved as per Knowledge Benefits box above and Closure Document attached. </t>
  </si>
  <si>
    <t xml:space="preserve">Transport for All developed training to minimise the impact on the public, in particular disabled people. TfA have developed a draft series of slides that form the basis of the training course to be delivered. </t>
  </si>
  <si>
    <t>M</t>
  </si>
  <si>
    <t>NIA_SSEN_0043</t>
  </si>
  <si>
    <t>Whole System Growth Scenario Modelling Phase 2</t>
  </si>
  <si>
    <t>NIA_SSEN_0030</t>
  </si>
  <si>
    <t xml:space="preserve">No financial benefits expected </t>
  </si>
  <si>
    <t xml:space="preserve">No CO2 benefits expected </t>
  </si>
  <si>
    <t xml:space="preserve">The outputs from the model will help inform future investment plans for DNOs and other network licensees, however, the primary benefit will be in ensuring that the networks
are properly recognised within the development of stakeholders’ decarbonisation strategies. The network reinforcement required to achieve decarbonisation will be
substantial. This project is aimed at examining the impact of decarbonisation of heat and transport on networks and identifying optimal solutions that reduce the cost of
reinforcement. Therefore, the project may result in significant savings for network customers.
</t>
  </si>
  <si>
    <t xml:space="preserve">No direct financial benefits realised </t>
  </si>
  <si>
    <t xml:space="preserve">No direct CO2 emission savings realised </t>
  </si>
  <si>
    <t xml:space="preserve">Provided learnings towards integrating SSEN network modelling with third party apps. </t>
  </si>
  <si>
    <t>Improved stakeholder relationships with Local Authorities</t>
  </si>
  <si>
    <t>N</t>
  </si>
  <si>
    <t>NIA_SSEN_0055</t>
  </si>
  <si>
    <t>Net Zero Service Termination Project</t>
  </si>
  <si>
    <t>SSEN’s demand growth forecasts (Distribution Future Energy Scenarios) for achieving Net Zero by 2050 suggest that around 70% of 
homes will require LCT connections. This equates to 2.8 million homes (of the current housing stock). 
Experience of connecting LCT to existing homes has shown that domestic loading assessments are required in 42.6% of cases and cutout upgrades in 6% of cases. The outputs of this project, combined with SPEN’s iDentify project, could avoid the need for individual 
loading assessments for new LCT connections. 
This could save up to £10.8m in loading assessment costs in SSEN’s license area between 2021 and 2030</t>
  </si>
  <si>
    <t xml:space="preserve"> Not applicable </t>
  </si>
  <si>
    <t>The outputs of this project can be used as learning by DNOs, customers and LCT installers to establish the suitability of cut-outs and 
service cable types for the connection of LCTs, thus avoiding this equipment from being overloaded and damaged.
Publication of a database with recommendations on any changes to network design criteria will be published alongside a closedown 
report</t>
  </si>
  <si>
    <t xml:space="preserve">LCT connection requests requiring a loading inspection (10.7% - assumes 75% of inspections avoided) = 72,384
Inspection cost = £3.6m
Total cost = £3.6m
Base cost – Method cost = £14.4m – £3.6m = £10.8m saving between 2021 and 2030
In addition to this there will be safety benefits through ensuring service terminations can sustain additional LCT loading, mitigating
potential overheating, fire or injury. This is a challenge for all GB DNOs, so could be replicated across the whole of GB. Assuming SSEN represents 2/14ths of the GB network, the potential saving nationally could be up to £75.6m by 2030.
</t>
  </si>
  <si>
    <t>O</t>
  </si>
  <si>
    <t>NIA_SSEN_0050</t>
  </si>
  <si>
    <t>Near Real-time Data Access (NeRDA)</t>
  </si>
  <si>
    <t>No direct financial benefits expected</t>
  </si>
  <si>
    <t>No direct CO2 savings expected</t>
  </si>
  <si>
    <t>The project will develop new learning on how near real-time data can be shared and the value and usability of this data with stakeholder groups.
The project will also develop learning on the challenges facing future data exchange i.e. around the format, granularity, GDPR and architecture of data. The project will produce a series of reports outlining the
findings, supported by appropriate dissemination activities such as webinars etc</t>
  </si>
  <si>
    <t>The NIA project will be deemed successful if the deployed solution enables the sharing of near real-time data, and if we are able to gather appropriate feedback on its usefulness from the stakeholders identified.</t>
  </si>
  <si>
    <t xml:space="preserve">This was an open data project - not expected to deliver direct financial benefits. </t>
  </si>
  <si>
    <t xml:space="preserve">This was an open data project - not expected to deliver direct carbon savings. </t>
  </si>
  <si>
    <t>The learning from this stage in the
project has focused on the difficulties of integrating single sign on for the NeRDA APIs with existing SSEN systems. This meant that
the delivery of the NeRDA project was reliant on other BAU projects beyond the control of the project team. For future projects the
learning would be to ensure earlier sight of interlinked projects and ensure that their deliverables are tracked by the NIA project team.</t>
  </si>
  <si>
    <t xml:space="preserve">The project has been successful
in making available real-time data to stakeholders and is now at the stage of evaluating how stakeholders use that data. There are
opportunities for the project to understand what other data sets need to be made available in order to assist stakeholders in unlocking
the value of real-time network data.
</t>
  </si>
  <si>
    <t>P</t>
  </si>
  <si>
    <t>NIA_SSEN_0062</t>
  </si>
  <si>
    <t>Customer Led Electric Vehicle Early Registration (CLEVER)</t>
  </si>
  <si>
    <t>NA</t>
  </si>
  <si>
    <t>Research project - no direct financial benefits identified</t>
  </si>
  <si>
    <t>Research project - no direct carbon benefits identified</t>
  </si>
  <si>
    <t xml:space="preserve">New learning will come:
- By understanding what data, from both the DNO and LCT owner perspective, can and might be offered up in lieu or as well as a
formal notification of LCT connections on the LV network.
- By virtue of understanding what mechanism is most suitable in terms of the notification mechanism.
- Through determination of what incentives might be needed in order for an LCT owner to engage with the registration process,
and how that engagement might be sustained.
- By assessment of the viability of a consumer-led approach to registration of vulnerable customers, and how this might form
part of a subsequent Technical POC.
</t>
  </si>
  <si>
    <t xml:space="preserve">This knowledge can help DNOs plan for smart interventions and network reinforcement to provide the following
customer benefits:
•cost deferment savings from just-in-time planning,
•cost savings from reduction of LV network monitoring requirements,
•improvements to quality of supply / network reliability,
•reduction of EV smart charger curtailments leading to:
Improved customer satisfaction
CO2 saving from increased EV usage
•Improved understanding of Heat Pump uptake rates and sizes in different areas
</t>
  </si>
  <si>
    <t>No action - positive action, lessons learned</t>
  </si>
  <si>
    <t>Please refer to close down report for full view on knowledge benefits</t>
  </si>
  <si>
    <t xml:space="preserve">It was found on the project that it was extremely difficult to locate heat pump customers and engage with them on the research. It 
highlighted the limited visibility that we had as a DNO of heat pump customers and the wider industry visibility. The market research 
company engaged on the CLEVER project had to extend their field work portion of the project in order to resolve this and increase the 
number of heat pump customer response. For future projects we would highlight the need for a smaller sample group and approaches 
that would lead straight to participants rather than field work. </t>
  </si>
  <si>
    <t>Q</t>
  </si>
  <si>
    <t>NIA_SSEN_0035</t>
  </si>
  <si>
    <t>Informed Lightning Protection</t>
  </si>
  <si>
    <t xml:space="preserve">Base cost of £9m – Method cost of £6m = £3m saving over 12 years or £250k per annum
(SSEN only) </t>
  </si>
  <si>
    <t>The findings from this project will:
1) Discover if this methodology is effective for protecting against lightning faults.
2) Determine the effectiveness of surge arresters with disconnects on the network.
3) Advance the geo-spatial analytical capabilities of digital tools in the field of lightning protection.</t>
  </si>
  <si>
    <t>Reduction in the number of circuits vs original estimation to account for likely circuits that could be protected over RIIO-ED2</t>
  </si>
  <si>
    <t>Work Instruction and design methodology as well as surge arrester stock codes available to for BaU implementation</t>
  </si>
  <si>
    <t>R</t>
  </si>
  <si>
    <t>What type of benefit: CAPEX “asset bases assessment” or OPEX “operational improvement assessment”</t>
  </si>
  <si>
    <t>NIA_SSEN_0057</t>
  </si>
  <si>
    <t>Decarbonising Utility Transport using Whole System Thinking</t>
  </si>
  <si>
    <t>Research and Engagement Informing Strategy</t>
  </si>
  <si>
    <t>This project will not create financial savings</t>
  </si>
  <si>
    <t>Research project - no direct savings expected</t>
  </si>
  <si>
    <t xml:space="preserve">The project will identify areas where interventions are needed to support decarbonisation of utility fleets and logistics operations,
especially as it relates to utility-specific vehicles operating during extreme events. This will create new learning and will enable SSEN and other utilities to understand where innovation is needed and what steps they will need to take to reduce carbon emissions.
</t>
  </si>
  <si>
    <t>No action - other reasons</t>
  </si>
  <si>
    <t>No benefits expected as this is a low TRL research project</t>
  </si>
  <si>
    <t>No savings expected until utilities actually transition to using low carbon vehicles</t>
  </si>
  <si>
    <t>Recommended that utilities pursue their own RoadMap for vehicle fleet decarbonisation</t>
  </si>
  <si>
    <t>None</t>
  </si>
  <si>
    <t>S</t>
  </si>
  <si>
    <t>Alternative Jointing Techniques</t>
  </si>
  <si>
    <t xml:space="preserve">No financial benefits - research project </t>
  </si>
  <si>
    <t xml:space="preserve"> No co2 benefits - research project</t>
  </si>
  <si>
    <t xml:space="preserve"> • Developed and successfully trialled a lightweight filler that could potentially replace the sand currently used. The filler is a by-product of the coal power industry and reduces weight by 69% compared with sand.
 • Developed and successfully trialled a two-part polyurethane foam filling system. The foam was 5 times quicker to fill a breach joint and 35 times lighter compared with traditional joint materials. Less than 1kg of foam is needed to fill a breach joint compared with 33.75kg of resin and sand. 
 • Prototyped a hinged clamshell with cable gland connectors and clips to make assembly easier and quicker for jointers.  
• Developed a proof of concept joint which included a pre-formed electrically insulating gel. This solution requires no mixing or filling of a clamshell on site and is the quickest solution. The clamshell can be assembled and secured onto the joint within 5 minutes. The gel material however is very expensive.  
• Generated benchmark weight and times for the current method which were previously undocumented.  </t>
  </si>
  <si>
    <t>Research project</t>
  </si>
  <si>
    <t>Research Project</t>
  </si>
  <si>
    <t>A successful case study event was held which provided opportunity to get hands on with the proposed solutions, as well as benchmark 
the new methods against the existing process. Foam shows promise as it is significantly lighter, quicker and easier to fill the clamshell 
with. Although Fillite is lighter, it takes longer to pour into the clamshell. This could be compensated for by adjusting the composition of 
the resin and hardener to reduce viscosity</t>
  </si>
  <si>
    <t>T</t>
  </si>
  <si>
    <t>NIA_SSEN_0052</t>
  </si>
  <si>
    <t>Low Voltage Feeder Cable Open Circuit Detection</t>
  </si>
  <si>
    <t xml:space="preserve">The project will reduce the number of customers affected by open circuit faults. We will do this by using open circuit detection
equipment to accurately locate the position of the fault, thereby allowing us to affect fewer customers when repairing the fault.
Over a 5-year period we expect to achieve savings of around £368,166 from reduced IIS activities.
Benefits/Savings because of fewer customers affected and more effective fault location techniques on open circuit faults.
Method Cost = £696,815
Base Cost = £1,064,981
Base Cost (£1,064,981) – Method Cost (£696,815) = Total Saving of £368,166 over 5 years
</t>
  </si>
  <si>
    <t>U</t>
  </si>
  <si>
    <r>
      <rPr>
        <b/>
        <i/>
        <sz val="11"/>
        <color theme="1"/>
        <rFont val="Arial"/>
        <family val="2"/>
      </rPr>
      <t xml:space="preserve">(Newly added &amp; approved by Ofgem - 2023) </t>
    </r>
    <r>
      <rPr>
        <sz val="11"/>
        <color theme="1"/>
        <rFont val="Arial"/>
        <family val="2"/>
      </rPr>
      <t>Emissions Savings/ Environmental Impact Benefits  (CO2e/t) - single value either detailed in the PEA (start of the project) or detailed in the Net Benefits Statement (project completion report)</t>
    </r>
  </si>
  <si>
    <t>NIA_SSEN_0063</t>
  </si>
  <si>
    <t>VFES - Vulnerability Future Energy Scenarios</t>
  </si>
  <si>
    <t xml:space="preserve">This is a research project to assess the initial viability of the approach
</t>
  </si>
  <si>
    <t xml:space="preserve">This is a research project and not expected to deliver direct CO2 savings </t>
  </si>
  <si>
    <t>VFES is a vulnerability-based project with aims of benefiting consumers in vulnerable situations by predicting the scale and location of
such situations as well as what new situations may cause vulnerability.</t>
  </si>
  <si>
    <t>The potential to leave customers behind in the transition to Net Zero is real and we need better visibility of which communities or
consumer demographics are likely to be left behind or not accounted for using current methods.</t>
  </si>
  <si>
    <t xml:space="preserve">This is a research project to assess the initial viability of the approach. The next steps of embedding VFES into BaU however could provide millions of pounds worth of SROI benefit, especially if adopted by other LNOs following dissemination. </t>
  </si>
  <si>
    <t xml:space="preserve">This is a research project to assess the initial viability of the approach. </t>
  </si>
  <si>
    <t xml:space="preserve">The project is still live, but providing enough knowledge to inform the transition to BaU within our DFES process. </t>
  </si>
  <si>
    <t>An assessment of how inclusion of VFES into DFES will impact the FES will be assessed from April 2024.</t>
  </si>
  <si>
    <t>V</t>
  </si>
  <si>
    <r>
      <rPr>
        <b/>
        <i/>
        <sz val="11"/>
        <color theme="1"/>
        <rFont val="Arial"/>
        <family val="2"/>
      </rPr>
      <t>(Newly added &amp; approved by Ofgem - 2023)</t>
    </r>
    <r>
      <rPr>
        <sz val="11"/>
        <color theme="1"/>
        <rFont val="Arial"/>
        <family val="2"/>
      </rPr>
      <t xml:space="preserve"> Explainer for the Emissions Savings/Environmental Impact - additional free text field explaining the basis of the benefit as detailed in the PEA (start of the project) or detailed in the Net Benefits Statement (project completion report)</t>
    </r>
  </si>
  <si>
    <t>NIA_SSEN_0038</t>
  </si>
  <si>
    <t>E Tourism</t>
  </si>
  <si>
    <t>None - research project</t>
  </si>
  <si>
    <t xml:space="preserve">The project is now closed following dissemination which included EST and ESC presentations as well as embedding into BaU EV Connections as can be seen on the website here: https://www.ssen.co.uk/our-services/new-supplies/ev-connections </t>
  </si>
  <si>
    <t>Non - research project</t>
  </si>
  <si>
    <t>W</t>
  </si>
  <si>
    <r>
      <rPr>
        <b/>
        <i/>
        <sz val="11"/>
        <color theme="1"/>
        <rFont val="Arial"/>
        <family val="2"/>
      </rPr>
      <t>(Newly added &amp; approved by Ofgem - 2023)</t>
    </r>
    <r>
      <rPr>
        <sz val="11"/>
        <color theme="1"/>
        <rFont val="Arial"/>
        <family val="2"/>
      </rPr>
      <t xml:space="preserve"> Knowledge Benefits - free text field for explaining any knowledge based outcomes as detailed in the PEA (start of the project) or detailed in the Net Benefits Statement (project completion report)</t>
    </r>
  </si>
  <si>
    <t>SIF 10059427</t>
  </si>
  <si>
    <t>VIVID - Vulnerability Identification Via Informative Data</t>
  </si>
  <si>
    <t>We wanted to see if the energy industry could work with Local Authorities and the Third Sector to share or compare their knowledge of vulnerability, community requirements, and data to find better ways of identifying and supporting the most vulnerable in society. We also wanted to see if there was a way that the data held within the organisations could be used, along with smart meter data, to identify people in vulnerable situation who are currently missing out on help and support.</t>
  </si>
  <si>
    <t xml:space="preserve">Although this feasibility phase (Discovery) can't provide financial, environmental or cost saving benefits itself, the work done gives us the basis to estimate this for Alpha and Beta. We can also start to use SROI and will assess the project using the new Social Value Framework when available in late 2023. </t>
  </si>
  <si>
    <t xml:space="preserve">We have engaged across sectors to develop use cases, formulate GDPR priorities, assess information security boundaries, bring relevant SMEs in from all partners, and create a plan for being able to move forward in this project with clear plans for Alpha. </t>
  </si>
  <si>
    <t>X</t>
  </si>
  <si>
    <r>
      <rPr>
        <b/>
        <i/>
        <sz val="11"/>
        <color theme="1"/>
        <rFont val="Arial"/>
        <family val="2"/>
      </rPr>
      <t>(Newly added &amp; approved by Ofgem - 2023)</t>
    </r>
    <r>
      <rPr>
        <sz val="11"/>
        <color theme="1"/>
        <rFont val="Arial"/>
        <family val="2"/>
      </rPr>
      <t xml:space="preserve"> Other Benefits - free text field for explaining any other benefits as detailed in the PEA (start of the project) or detailed in the Net Benefits Statement (project completion report)</t>
    </r>
  </si>
  <si>
    <t>Social Value Framework</t>
  </si>
  <si>
    <t xml:space="preserve">This will allow us to more accurately assess the benefits our projects have for customers, communities and society. </t>
  </si>
  <si>
    <t xml:space="preserve">Collaboration and benchmarking should be improved with a continuity of calculations being used across all network companies. </t>
  </si>
  <si>
    <t xml:space="preserve">We now have a far better, more accurate SROI tool maintained by Sirio. </t>
  </si>
  <si>
    <t>Y</t>
  </si>
  <si>
    <t>10079058</t>
  </si>
  <si>
    <t>NIMBUS - SIF R2 Alpha</t>
  </si>
  <si>
    <t>10020514 (Discovery)</t>
  </si>
  <si>
    <t>For the preliminary cost benefit analysis (CBA) NIMBUS whole life cost assessment shows a net NPV reduction of ~4% when compared with the baseline approach. This NPV reduction significantly increases when the original capital costs of the asset are excluded from the calculation.
The CBA (using the Ofgem RIIO-T2 CBA Template) shows the potential benefits of NIMBUS, using average T1 costings and estimated NIMBUS benefits. The CBA assumes a RIIO-T2 refurbishment intervention on the overhead line (OHL) and then models the whole life costing under two scenarios:
1. Inspection &amp; Condition Assessments are undertaken in line with current policies and modelling capabilities. 
2. Enhanced predictive modelling from NIMBUS which, over time, influences changes to lifetime intervention policies</t>
  </si>
  <si>
    <t>Resilience
The use case will enable better asset resilience by improving the accuracy of grid-wide risk scoring within the asset risk models
and methodologies used within the UK energy systems.
Accurate forecasting will help us understand our network better, as well as new failure patterns. We can then focus our
interventions enabling longer life cycles, reduced maintenance requirements and therefore lower environmental impact. By being
more strategic, replacing high-risk, inefficient assets with more sustainable alternatives, we can make significant progress
towards carbon zero targets.
Environmental
NIMBUS has the potential to accelerate the transition to net zero by prolonging the life of assets and reducing the requirement for
interventions and temporary fixes. This reduces materials used and the number of contractor mobilisations, decreasing the
carbon footprint. Also, as fewer interventions are needed, the impact on the landscape is minimised by avoiding disruption from
site works.
Early failure detection and intervention will also allow better planning and therefore more time to invest in sustainable solutions.
Instead of defaulting to carbon-intensive methods we can explore innovative technologies, materials and practices.
We propose to fully explore and quantify these consumer benefits during the Project Alpha Phase using the Ofgem RIIO-T2 CBA
Template to model the Whole Life Cost to the consumer using current policies &amp; methodologies against the perceived/modelled
benefits expected to be delivered by application of NIMBUS.
No benefits have been realized through Project delivery to date.</t>
  </si>
  <si>
    <t>failed</t>
  </si>
  <si>
    <t>Z</t>
  </si>
  <si>
    <t>10085471</t>
  </si>
  <si>
    <t xml:space="preserve">VIVID - Vulnerability Identification Via Informative Data (Alpha R2)  </t>
  </si>
  <si>
    <t>10059427</t>
  </si>
  <si>
    <t>AA</t>
  </si>
  <si>
    <t>NIA_SSEN_0066</t>
  </si>
  <si>
    <t>Power Supply for Pole Mounted LV Monitoring Devices where no Neutral is Present.</t>
  </si>
  <si>
    <t>The NPV is heavily affected by the fact that LV monitoring is an enabler to a large range of other services and investments facilitating
flexibility products, asset management, new connections and system control and operation. The benefits of those enabled investments
are captured elsewhere in our RIIO-ED2 Business Plan (such as Load-Related Plan Build and Strategy (Annex 10.1) and Appendix F,
DSO Strategy (Annex 11.1)). To avoid any double counting of benefits, they are not included here.</t>
  </si>
  <si>
    <t>The percentage incidence of vulnerable customers is higher in rural locations with an increased incidence of fuel poverty. Increasing
the locations where pole mounted monitoring can be installed will enhance the service that can be offered to our customers.</t>
  </si>
  <si>
    <t>Based on 2000 PMT installs where no neutral is present.</t>
  </si>
  <si>
    <t>AB</t>
  </si>
  <si>
    <t>10106218</t>
  </si>
  <si>
    <t>UN:LOCK - Unblocking Networks: Local Optimisation, Consumers and Knowledge</t>
  </si>
  <si>
    <t>Consumers will benefit from engaging in local flexibility, either earning revenue or creating bill savings from shifting demand. Previous studies have measured this:
*SPEN's Domestic Demand Shift Trial paid consumers to turn up demand, finding that customers were rewarded with £5 of free energy on average over a 6-week period, some saved up to £73.
*Project TraDER demonstrated that customers earned on average £31/MWh through a capacity trading platform, reducing generation curtailment on Orkney.
We will review relevant studies during Discovery, estimate potential cost savings against a baseline estimate of the island's 2020 electricity bills, when total consumption was around 520 GWh.</t>
  </si>
  <si>
    <t>Project UN:LOCK's aim is to unlock capacity to develop renewables. Primary benefit will be increased renewable capacity and annual generation. This will reduce carbon through direct on-island use and through wider grid emissions factor reductions.
There are many prospective projects that could be brought forward if network capacity is created:
*178 MW of new generation/storage projects, some under the ANM scheme
*146 MW that were abandoned due to high connection costs
*20 MW of planning applications that were refuse/expired could be revisited.
For every MW created, assuming it is utilised by large-scale solar, would generate c.1.1 GWh annually (assuming 12% capacity factor). The GB grid electricity emissions factor is c.0.2kgCO2e/kWh. If consumed directly, this equates to 218 tCO2e per year per MW. In reality, new generation contributes to the wider GB grid emissions factor, so carbon savings are indirect.</t>
  </si>
  <si>
    <t xml:space="preserve">Benefits not identified yet </t>
  </si>
  <si>
    <t>Project UN:LOCK will create a new process for DNOs and local authorities to use to identify optimal solutions to generation constraints. We will estimate a baseline of GSPs in GB that are generation constrained, before estimating how many could be unlocked by the new process.
New products/services may come to market later in the project through the options assessment. These could include new retail tariffs, a capacity trading platform, or demand turn-up flexibility marketplace. There are currently no products in operation other than the ANM.
We will estimate and measure the impact of new services for how much headroom is created, and how much value is created for service providers.</t>
  </si>
  <si>
    <t>Discovery did not yield any tangible benefits.</t>
  </si>
  <si>
    <t>AC</t>
  </si>
  <si>
    <t>NIA_SSEN_0058</t>
  </si>
  <si>
    <t>CageCapture™ SF6 Flange Guard</t>
  </si>
  <si>
    <t xml:space="preserve">SSEN Base Cost
Current SF6 Bank = 29,115kg (Assume SF6 remains constant to 2032/33)
Leakage rate = 0.0059%
SF6 Leakage per year = 0.0059% * 29,115 = 171kg per year = 855kg (5 years)
2023-2027 average carbon value £260 *table 3 green book
171kg per year = 171*5 = 855kg (5 years)
Global Warming Potential for SF6 for ED-2 and T2 periods as 22,800 so effectively cost per kg of SF6 = £5,928
SF6 855kg for 5 years = 855kg*£5,928 = £5,068m
SSEN Method Costs
Assume 10% reduction in leakage over 5 years
10% £5,068 = £506km (minus installation cost)
</t>
  </si>
  <si>
    <t xml:space="preserve">Project did not deliver any benefits. </t>
  </si>
  <si>
    <t xml:space="preserve">project did not delivery any emissions savings </t>
  </si>
  <si>
    <t>AD</t>
  </si>
  <si>
    <t>NIA_SSEN_0059</t>
  </si>
  <si>
    <t>CageCapture™ ™ SF6 Paint Detection</t>
  </si>
  <si>
    <t xml:space="preserve">
SSEN Base Cost
Current SF6 Bank = 29,115kg (Assume SF6 remains constant to 2027/28)
Leakage rate = 0.0059%
SF6 Leakage per year = 0.59% * 29,115 = 171kg per year = 855kg (5 years)
2023-2027 average carbon value £260 *table 3 green book
171kg per year = 171*5 = 855kg (5 years)
GWP for SF6 for ED2 and T2 periods as 22,800 so effectively cost per kg of SF6 = £5,928
SF6 855kg for 5 years = 855kg*£5,928= £5,068m
SSEN Method Costs
Assume 20% reduction in leakage over 5 years
20% £5,068 = £1,013m (minus installation cost)
Base costs minus method costs
£5,068m - £1,013m = £4,054m </t>
  </si>
  <si>
    <t xml:space="preserve">Project did not deliver any benefits as technology failed and was closed down early. </t>
  </si>
  <si>
    <t xml:space="preserve">Project did not deliver any emission savings as was closed down early due too technology failure. </t>
  </si>
  <si>
    <t>AE</t>
  </si>
  <si>
    <t>NIC</t>
  </si>
  <si>
    <t>SSEN007</t>
  </si>
  <si>
    <t>RaaS - Resilience as a Service</t>
  </si>
  <si>
    <t>There is potential for customers to save at least £146m by 2050, if a GB wide implementation can take place. This is determined by calculating the cost of improving resilience using RaaS, versus other methods in the counterfactual. RaaS is beneficial for 111 primary substations, of the 114 candidate sites that we have identified. For these primaries, RaaS can provide a more cost-effective means of providing resilience out to 2050. The average benefit is around £1.3m per site, although for some sites this is over £2m.The point at which the benefits from RaaS outweigh the funding request, i.e. the ‘break-even’, occurs after only 7 deployments. If prioritising the sites with the most potential benefit, this may only require 4 or 5 deployments for break-even.</t>
  </si>
  <si>
    <t>This leads to 16.6 kT of avoided CO2 (equivalent). This is based on avoiding either the carbon embodied within traditional reinforcements, or the carbon released when running diesel generators to provide resilience. Candidate sites are allocated one of these base case solutions depending on site characteristics.</t>
  </si>
  <si>
    <t>GB DNOs will gain a greater understanding of the technology, business models and commercial arrangements for use of Resilience as a Service. The Project will allow DNOs to further expand the growing portfolio of flexibility services being used to manage a wider range of network issues.</t>
  </si>
  <si>
    <t>AF</t>
  </si>
  <si>
    <t>NIA_SSEN_0070</t>
  </si>
  <si>
    <t xml:space="preserve">Near Real-time Data Access 2 (NeRDA2) </t>
  </si>
  <si>
    <t>Flexibility enables the movement of timing and location of both the consumption and generation of energy; with more technologies
participating in flexibility, having an up-to-date view of the energy system will be key in ensuring an efficient and cost-effective transition
to net zero.
To highlight the impact participating in flexibility could have, a study by Imperial College London and the Carbon Trust found that the UK
could save up to £8bn a year by 2030 by having a more flexible electricity system. A large proportion of this flexibility will come from
distributed sources being deployed closer to demand. The study also found that local flexibility could unlock up to (£0.94bn/yr) on the
wider system with an additional network cost of (£0.6bn/yr) giving a potential benefit of (0.34bn/yr) from the use of local flexibility.
We estimate the Network benefit amount to be between 15 and 20% of the overall system benefit, if we assume that benefits will be
accrued in a similar manner we estimate that local flexibility could provide network benefits of between £6.6m and £8.8m per year.
NeRDA 2 will provide a key enabling technology providing additional opportunities to unlock the value of flexibility for our customers it
is therefore believed that if fully implemented the NeRDA 2 outputs could contribute to between two and five percent of local flexibility
benefits which would generate between £1m and £3m by 2030.</t>
  </si>
  <si>
    <t>AG</t>
  </si>
  <si>
    <t>NIA_SSEN_0069</t>
  </si>
  <si>
    <t>Low Voltage Power Quality (LVPQ)</t>
  </si>
  <si>
    <t>The above calculations assume that the power quality improvement devices can extend the life of the feeder by four years.  If the 
devices prove to extend the asset life beyond four years further savings could be realised.  Should it not be feasible to redeploy the 
devices after first installation it is estimated that the minimum period of deferment required to make deployment more economically 
favourable than immediate reinforcement is six years. </t>
  </si>
  <si>
    <t>The energy system transition requires 
large scale deployment of LCTs on the network. This project has the opportunity to identify problem areas of the network 
that may have PQ problems and also target those areas with phase balancing units so that they do not manifest and cause 
network issues, such as early replacement of assets.</t>
  </si>
  <si>
    <t>A potential benefit to customers in 
vulnerable situations is the deployment of power quality improvement devices to maintain reliable supply to customers. 
This would be a benefit experienced by all customers, including those in vulnerable situations.</t>
  </si>
  <si>
    <t>AH</t>
  </si>
  <si>
    <r>
      <rPr>
        <b/>
        <i/>
        <sz val="11"/>
        <color theme="1"/>
        <rFont val="Arial"/>
        <family val="2"/>
      </rPr>
      <t xml:space="preserve">(Newly added &amp; approved by Ofgem - 2023) </t>
    </r>
    <r>
      <rPr>
        <sz val="11"/>
        <color theme="1"/>
        <rFont val="Arial"/>
        <family val="2"/>
      </rPr>
      <t>additional free text field explaining the basis of the benefit as detailed in the PEA (start of the project) or detailed in the Net Benefits Statement (project completion report)</t>
    </r>
  </si>
  <si>
    <t>Primary</t>
  </si>
  <si>
    <t>Secondary</t>
  </si>
  <si>
    <t>Primary theme</t>
  </si>
  <si>
    <t>Secondary theme</t>
  </si>
  <si>
    <t>Forecast project cost (Total)</t>
  </si>
  <si>
    <t>Number of projects</t>
  </si>
  <si>
    <t>Total Forecasted spend</t>
  </si>
  <si>
    <t>TRL 2</t>
  </si>
  <si>
    <t>TRL 3</t>
  </si>
  <si>
    <t>TRL 4</t>
  </si>
  <si>
    <t>TRL 5</t>
  </si>
  <si>
    <t>TRL 6</t>
  </si>
  <si>
    <t>TRL 7</t>
  </si>
  <si>
    <t>TRL 8</t>
  </si>
  <si>
    <r>
      <t xml:space="preserve">BAU log
</t>
    </r>
    <r>
      <rPr>
        <b/>
        <i/>
        <sz val="12"/>
        <color theme="4"/>
        <rFont val="Arial"/>
        <family val="2"/>
      </rPr>
      <t>Please refer to the 'Defintions' tab for full descriptions of column headers</t>
    </r>
  </si>
  <si>
    <t>Actual number of deployments of the solution 
(years are year of price control)</t>
  </si>
  <si>
    <t>Primary solution precursor</t>
  </si>
  <si>
    <t>Date of solution rollout</t>
  </si>
  <si>
    <t>Fast Follow from other Network?</t>
  </si>
  <si>
    <t>Unit of deployment per solution</t>
  </si>
  <si>
    <t>Forecast CBA net benefit per unit of deployment</t>
  </si>
  <si>
    <t>Average annual net benefit per unit of deployment</t>
  </si>
  <si>
    <t>Forecast number of deployments of the solution</t>
  </si>
  <si>
    <t>Knowledge benefits realised</t>
  </si>
  <si>
    <t>Year 1</t>
  </si>
  <si>
    <t>Year 2</t>
  </si>
  <si>
    <t>Year 3</t>
  </si>
  <si>
    <t>Year 4</t>
  </si>
  <si>
    <t>Year 5</t>
  </si>
  <si>
    <t>Regional Energy System Optimisation Planning (RESOP) (Beta)</t>
  </si>
  <si>
    <t xml:space="preserve">NIA_SSEN_0071 </t>
  </si>
  <si>
    <t>Asset based assessment</t>
  </si>
  <si>
    <t>Counted at one deployment per Local Authority.</t>
  </si>
  <si>
    <t>LENZA tool deployed to local authorities as Beta test of features and to identify any unfulfilled use cases.</t>
  </si>
  <si>
    <t>56 local authorities using LENZA, and more using the under-laying LEAP+ platform. Feature set still being developed and stakeholder engagement is high contact and well resourced.</t>
  </si>
  <si>
    <t>Near Real-time Data Access 2 (NeRDA2) (Beta)</t>
  </si>
  <si>
    <t xml:space="preserve">NIA_SSEN_0050 </t>
  </si>
  <si>
    <t>Counting unique users of the platform.</t>
  </si>
  <si>
    <t>NeRDA platform deployed to BaU as Beta test of its features and to identify any unfulfilled use cases.</t>
  </si>
  <si>
    <t>70 users of API to date, and load factor/capacity use cases enabled. Good feedback to features and improvements to open data provision.</t>
  </si>
  <si>
    <t>The project has been successful
in making available real-time data to stakeholders and is now at the stage of evaluating how stakeholders use that data. There are
opportunities for the project to understand what other data sets need to be made available in order to assist stakeholders in unlocking
the value of real-time network data.</t>
  </si>
  <si>
    <t>Please include both RIIO1 and RIIO2 projects.</t>
  </si>
  <si>
    <t>HOMEflex - Household Or Microbusiness Energy Flexibility</t>
  </si>
  <si>
    <t xml:space="preserve">Counting organisations voluntarily signed up to the Code. </t>
  </si>
  <si>
    <t>Code deployed by ESO, SSES, and SSEH for procurement of flexibility services. CBA updated in HOMEflex Compliance project currently live.</t>
  </si>
  <si>
    <t>Code has wide industry backing and has achieved concensus on standards for flexibility providers</t>
  </si>
  <si>
    <t>Smart Hammer (Beta)</t>
  </si>
  <si>
    <t xml:space="preserve">NIA_SSEN_0044  </t>
  </si>
  <si>
    <t>Operational improvements assessment</t>
  </si>
  <si>
    <t>10 yr NPV from Storm Arwen reopener</t>
  </si>
  <si>
    <t>Improved pole inspection and health scoring accuracy have been validated.</t>
  </si>
  <si>
    <r>
      <rPr>
        <b/>
        <i/>
        <sz val="11"/>
        <color theme="1"/>
        <rFont val="Arial"/>
        <family val="2"/>
      </rPr>
      <t>(Newly added &amp; approved by Ofgem - 2023)</t>
    </r>
    <r>
      <rPr>
        <sz val="11"/>
        <color theme="1"/>
        <rFont val="Arial"/>
        <family val="2"/>
      </rPr>
      <t xml:space="preserve"> Network</t>
    </r>
  </si>
  <si>
    <t>Submarine Cable Monitoring</t>
  </si>
  <si>
    <t>Per undersea cable monitored.</t>
  </si>
  <si>
    <t>10 cable deployment funded in RIIO-ED2</t>
  </si>
  <si>
    <r>
      <rPr>
        <b/>
        <i/>
        <sz val="11"/>
        <color theme="1"/>
        <rFont val="Arial"/>
        <family val="2"/>
      </rPr>
      <t>(Newly added &amp; approved by Ofgem - 2023)</t>
    </r>
    <r>
      <rPr>
        <sz val="11"/>
        <color theme="1"/>
        <rFont val="Arial"/>
        <family val="2"/>
      </rPr>
      <t xml:space="preserve"> Original benefit estimate (£)</t>
    </r>
  </si>
  <si>
    <r>
      <rPr>
        <b/>
        <i/>
        <sz val="11"/>
        <color theme="1"/>
        <rFont val="Arial"/>
        <family val="2"/>
      </rPr>
      <t xml:space="preserve">(Newly added &amp; approved by Ofgem - 2023) </t>
    </r>
    <r>
      <rPr>
        <sz val="11"/>
        <color theme="1"/>
        <rFont val="Arial"/>
        <family val="2"/>
      </rPr>
      <t>Latest benefit estimate (£)</t>
    </r>
  </si>
  <si>
    <r>
      <rPr>
        <b/>
        <i/>
        <sz val="11"/>
        <color theme="1"/>
        <rFont val="Arial"/>
        <family val="2"/>
      </rPr>
      <t>(Newly added &amp; approved by Ofgem - 2023)</t>
    </r>
    <r>
      <rPr>
        <sz val="11"/>
        <color theme="1"/>
        <rFont val="Arial"/>
        <family val="2"/>
      </rPr>
      <t xml:space="preserve"> Benefit realised to date (£)</t>
    </r>
  </si>
  <si>
    <r>
      <rPr>
        <b/>
        <i/>
        <sz val="11"/>
        <color theme="1"/>
        <rFont val="Arial"/>
        <family val="2"/>
      </rPr>
      <t xml:space="preserve">(Newly added &amp; approved by Ofgem - 2023) </t>
    </r>
    <r>
      <rPr>
        <sz val="11"/>
        <color theme="1"/>
        <rFont val="Arial"/>
        <family val="2"/>
      </rPr>
      <t>Timeframe used to estimate benefit (years)</t>
    </r>
  </si>
  <si>
    <r>
      <rPr>
        <b/>
        <i/>
        <sz val="11"/>
        <color theme="1"/>
        <rFont val="Arial"/>
        <family val="2"/>
      </rPr>
      <t>(Newly added &amp; approved by Ofgem - 2023)</t>
    </r>
    <r>
      <rPr>
        <sz val="11"/>
        <color theme="1"/>
        <rFont val="Arial"/>
        <family val="2"/>
      </rPr>
      <t xml:space="preserve"> Comments</t>
    </r>
  </si>
  <si>
    <r>
      <rPr>
        <b/>
        <i/>
        <sz val="11"/>
        <color theme="1"/>
        <rFont val="Arial"/>
        <family val="2"/>
      </rPr>
      <t xml:space="preserve">(Newly added &amp; approved by Ofgem - 2023) </t>
    </r>
    <r>
      <rPr>
        <sz val="11"/>
        <color theme="1"/>
        <rFont val="Arial"/>
        <family val="2"/>
      </rPr>
      <t>Environmental benefits realised</t>
    </r>
  </si>
  <si>
    <r>
      <rPr>
        <b/>
        <i/>
        <sz val="11"/>
        <color theme="1"/>
        <rFont val="Arial"/>
        <family val="2"/>
      </rPr>
      <t>(Newly added &amp; approved by Ofgem - 2023)</t>
    </r>
    <r>
      <rPr>
        <i/>
        <sz val="11"/>
        <color theme="1"/>
        <rFont val="Arial"/>
        <family val="2"/>
      </rPr>
      <t xml:space="preserve"> </t>
    </r>
    <r>
      <rPr>
        <sz val="11"/>
        <color theme="1"/>
        <rFont val="Arial"/>
        <family val="2"/>
      </rPr>
      <t>Knowledge benefits realised</t>
    </r>
  </si>
  <si>
    <r>
      <rPr>
        <b/>
        <i/>
        <sz val="11"/>
        <color theme="1"/>
        <rFont val="Arial"/>
        <family val="2"/>
      </rPr>
      <t>(Newly added &amp; approved by Ofgem - 2023)</t>
    </r>
    <r>
      <rPr>
        <sz val="11"/>
        <color theme="1"/>
        <rFont val="Arial"/>
        <family val="2"/>
      </rPr>
      <t xml:space="preserve"> Other benefits realised</t>
    </r>
  </si>
  <si>
    <t>Actual number of deployments of the solution (years are year of price control) Year 1</t>
  </si>
  <si>
    <t>Actual number of deployments of the solution (years are year of price control) Year 2</t>
  </si>
  <si>
    <t>Actual number of deployments of the solution (years are year of price control) Year 3</t>
  </si>
  <si>
    <t>Actual number of deployments of the solution (years are year of price control) Year 4</t>
  </si>
  <si>
    <t>Actual number of deployments of the solution (years are year of price control) Year 5</t>
  </si>
  <si>
    <r>
      <t xml:space="preserve">Project Supporters </t>
    </r>
    <r>
      <rPr>
        <sz val="20"/>
        <color theme="4"/>
        <rFont val="Arial"/>
        <family val="2"/>
      </rPr>
      <t>(at portfolio level - no double counting)</t>
    </r>
  </si>
  <si>
    <t>Do not delete</t>
  </si>
  <si>
    <t>Count of Academia</t>
  </si>
  <si>
    <t>Count of GB Networks</t>
  </si>
  <si>
    <t>Count of Non-GB Networks</t>
  </si>
  <si>
    <t>Count of Private sector (small)</t>
  </si>
  <si>
    <t>Count of Private sector (large)</t>
  </si>
  <si>
    <t>Count of Private sector (medium)</t>
  </si>
  <si>
    <t>Count of Public sector</t>
  </si>
  <si>
    <t>Count of Non-profit</t>
  </si>
  <si>
    <t>Notes</t>
  </si>
  <si>
    <t>Add project supporters by type</t>
  </si>
  <si>
    <t>2022/23 submission highlighted green</t>
  </si>
  <si>
    <r>
      <t xml:space="preserve">Project Partners </t>
    </r>
    <r>
      <rPr>
        <sz val="20"/>
        <color theme="4"/>
        <rFont val="Arial"/>
        <family val="2"/>
      </rPr>
      <t>(at portfolio level - no double counting)</t>
    </r>
  </si>
  <si>
    <t>DO NOT DELETE</t>
  </si>
  <si>
    <t>Imperial College London</t>
  </si>
  <si>
    <t xml:space="preserve">Cadent </t>
  </si>
  <si>
    <t>ElectraLink</t>
  </si>
  <si>
    <t>CGI</t>
  </si>
  <si>
    <t>AP Sensing</t>
  </si>
  <si>
    <t xml:space="preserve">Oxfordshire County Council </t>
  </si>
  <si>
    <t>Centre for Sustainable Energy (CSE)</t>
  </si>
  <si>
    <t>PNDC - University of Strathclyde</t>
  </si>
  <si>
    <t>Electricity North West ( ENWL)</t>
  </si>
  <si>
    <t>GHD</t>
  </si>
  <si>
    <t>Low Carbon Hub</t>
  </si>
  <si>
    <t>Associated British Ports ( ABP)</t>
  </si>
  <si>
    <t>Portsmouth City Council</t>
  </si>
  <si>
    <t>Electron</t>
  </si>
  <si>
    <t>University of Glasgow</t>
  </si>
  <si>
    <t>Electricity System Operator (ESO)</t>
  </si>
  <si>
    <t>HAYSYS Ltd</t>
  </si>
  <si>
    <t>Sia Partners</t>
  </si>
  <si>
    <t>Atkins Limited</t>
  </si>
  <si>
    <t>Portsmouth International Port</t>
  </si>
  <si>
    <t>Energy Innovation Centre (EIC)</t>
  </si>
  <si>
    <t xml:space="preserve">University of Oxford </t>
  </si>
  <si>
    <t>National Grid</t>
  </si>
  <si>
    <t>Hive Composites</t>
  </si>
  <si>
    <t>Baringa</t>
  </si>
  <si>
    <t>Somerset Council</t>
  </si>
  <si>
    <t>European Marine Energy Centre ( EMEC)</t>
  </si>
  <si>
    <t>University of Reading</t>
  </si>
  <si>
    <t>National Grid Electricity Distribution ( NGED)</t>
  </si>
  <si>
    <t>IB1 Ltd</t>
  </si>
  <si>
    <t>Element Energy</t>
  </si>
  <si>
    <t>Greater London Authority</t>
  </si>
  <si>
    <t>Flex Assure</t>
  </si>
  <si>
    <t>University of Southampton</t>
  </si>
  <si>
    <t>Northern Gas Networks (NGN)</t>
  </si>
  <si>
    <t>Open Grid Systems</t>
  </si>
  <si>
    <t>E-On</t>
  </si>
  <si>
    <t>Borough of Hackney</t>
  </si>
  <si>
    <t>National Energy Action</t>
  </si>
  <si>
    <t>Northern Powergrid (NPG)</t>
  </si>
  <si>
    <t>Origami</t>
  </si>
  <si>
    <t>Ground Control</t>
  </si>
  <si>
    <t>Oxford City Council</t>
  </si>
  <si>
    <t>Regen</t>
  </si>
  <si>
    <t>Southern Gas Networks (SGN)</t>
  </si>
  <si>
    <t>Spectral Line Ltd</t>
  </si>
  <si>
    <t>IBM</t>
  </si>
  <si>
    <t>The Smith Institute</t>
  </si>
  <si>
    <t>SP Energy Networks ( SPEN)</t>
  </si>
  <si>
    <t>Steer Energy</t>
  </si>
  <si>
    <t>NEOS</t>
  </si>
  <si>
    <t>Aberdeen NHT</t>
  </si>
  <si>
    <t>SSEN Transmission</t>
  </si>
  <si>
    <t>Powerline Technologies Ltd</t>
  </si>
  <si>
    <t>O2</t>
  </si>
  <si>
    <t>Retrofit Works</t>
  </si>
  <si>
    <t>UK Power Network ( UKPN)</t>
  </si>
  <si>
    <t>Derryherk</t>
  </si>
  <si>
    <t>Octopus</t>
  </si>
  <si>
    <t>Centre for Net Zero</t>
  </si>
  <si>
    <t>Western Power Distribution</t>
  </si>
  <si>
    <t>Threepwood</t>
  </si>
  <si>
    <t>Ohme</t>
  </si>
  <si>
    <t>Add project partner by type</t>
  </si>
  <si>
    <t>Wales and West Utilities (WWU)</t>
  </si>
  <si>
    <t>Eneida</t>
  </si>
  <si>
    <t>Ovo</t>
  </si>
  <si>
    <t>Scotland Gas Networks (SGN)</t>
  </si>
  <si>
    <t>GenGame</t>
  </si>
  <si>
    <t>Smart DCC</t>
  </si>
  <si>
    <t>Accent MR</t>
  </si>
  <si>
    <t>Utilita</t>
  </si>
  <si>
    <t>RINA</t>
  </si>
  <si>
    <t>Virgin Media</t>
  </si>
  <si>
    <t>Vodafone</t>
  </si>
  <si>
    <t>Advanced Infrastructure</t>
  </si>
  <si>
    <t>Prysmian</t>
  </si>
  <si>
    <t>Quarriers</t>
  </si>
  <si>
    <t>Sicame</t>
  </si>
  <si>
    <t>Palantir</t>
  </si>
  <si>
    <t>TE Connectivity</t>
  </si>
  <si>
    <t>Frontier Economics</t>
  </si>
  <si>
    <t>Ricardo</t>
  </si>
  <si>
    <t>Environmental Project Support</t>
  </si>
  <si>
    <t>AWS</t>
  </si>
  <si>
    <t>Idea origin</t>
  </si>
  <si>
    <t>Project origin</t>
  </si>
  <si>
    <t>Ofgem funded?</t>
  </si>
  <si>
    <t>Ofgem funded project types</t>
  </si>
  <si>
    <t>Non-Ofgem funded project types</t>
  </si>
  <si>
    <t>Innovation strategy themes</t>
  </si>
  <si>
    <t>Stakeholder values</t>
  </si>
  <si>
    <t>Project proposed next steps</t>
  </si>
  <si>
    <t>Column1</t>
  </si>
  <si>
    <t>Idea</t>
  </si>
  <si>
    <t>Regulatory Innovation funded</t>
  </si>
  <si>
    <t>Primary benefit</t>
  </si>
  <si>
    <t>Yes - Follow on project</t>
  </si>
  <si>
    <t>Previous project</t>
  </si>
  <si>
    <t>Non-regulatory Innovation funded</t>
  </si>
  <si>
    <t>Secondary benefit</t>
  </si>
  <si>
    <t>Yes - Technology not ready</t>
  </si>
  <si>
    <t>No action (positive outcome/lessons learnt)</t>
  </si>
  <si>
    <t>Yes - Bookshelf</t>
  </si>
  <si>
    <t>Deployment ready solutions</t>
  </si>
  <si>
    <t>No action (negative project CBA)</t>
  </si>
  <si>
    <t>Research &amp; engagement informing strategy</t>
  </si>
  <si>
    <t>No action (other reason for failure)</t>
  </si>
  <si>
    <t>Idea taken forwards</t>
  </si>
  <si>
    <t>Industry standardisation</t>
  </si>
  <si>
    <t>Strategy Area</t>
  </si>
  <si>
    <t>UIOLO</t>
  </si>
  <si>
    <t>ReOpener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</si>
</sst>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6">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00_);_(&quot;£&quot;* \(#,##0.00\);_(&quot;£&quot;* &quot;-&quot;??_);_(@_)"/>
    <numFmt numFmtId="171" formatCode="_(&quot;£&quot;* #,##0_);_(&quot;£&quot;* \(#,##0\);_(&quot;£&quot;* &quot;-&quot;_);_(@_)"/>
    <numFmt numFmtId="172" formatCode="0.0"/>
    <numFmt numFmtId="173" formatCode="#,##0.0_);\(#,##0.0\);\-_)"/>
    <numFmt numFmtId="174" formatCode="#,##0.00;[Red]\-#,##0.00;\-"/>
    <numFmt numFmtId="175" formatCode="#,##0.0_);[Red]\(#,##0.0\);\-"/>
    <numFmt numFmtId="176" formatCode="#,##0.0;[Red]\-#,##0.0;\-"/>
    <numFmt numFmtId="177" formatCode="_-* #,##0.0_-;\-* #,##0.0_-;_-* &quot;-&quot;?_-;_-@_-"/>
    <numFmt numFmtId="178" formatCode="0.0%"/>
    <numFmt numFmtId="179" formatCode="_-* #,##0_-;\-* #,##0_-;_-* &quot;-&quot;??_-;_-@_-"/>
    <numFmt numFmtId="180" formatCode="[$-F800]dddd\,\ mmmm\ dd\,\ yyyy"/>
    <numFmt numFmtId="181" formatCode="[$-809]d\ mmmm\ yyyy;@"/>
    <numFmt numFmtId="182" formatCode="d\-mmm\-yyyy"/>
    <numFmt numFmtId="183" formatCode="0.000000"/>
    <numFmt numFmtId="184" formatCode="#,##0.0;[Red]\(#,##0.0\)"/>
    <numFmt numFmtId="185" formatCode="#,##0.00;[Red]#,##0.00;\-"/>
    <numFmt numFmtId="186" formatCode="0;\-0;;@"/>
    <numFmt numFmtId="187" formatCode="#,##0;\(#,##0\)"/>
    <numFmt numFmtId="188" formatCode="#,##0.0"/>
    <numFmt numFmtId="189" formatCode="[$$-409]#,##0.00"/>
    <numFmt numFmtId="190" formatCode="_-[$€-2]* #,##0.00_-;\-[$€-2]* #,##0.00_-;_-[$€-2]* &quot;-&quot;??_-"/>
    <numFmt numFmtId="191" formatCode="000\-00\-0000\ "/>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0\A"/>
    <numFmt numFmtId="216" formatCode="m\-d\-yy"/>
    <numFmt numFmtId="217" formatCode="0.0_)"/>
    <numFmt numFmtId="218" formatCode="_ &quot;R&quot;\ * #,##0_ ;_ &quot;R&quot;\ * \-#,##0_ ;_ &quot;R&quot;\ * &quot;-&quot;_ ;_ @_ "/>
    <numFmt numFmtId="219" formatCode="0.00\ "/>
    <numFmt numFmtId="220" formatCode="#,##0.0,,,&quot;bn&quot;"/>
    <numFmt numFmtId="221" formatCode="0.0%_);[Red]\(0.0%\)"/>
    <numFmt numFmtId="222" formatCode="0.0%;\(0.0\)%"/>
    <numFmt numFmtId="223" formatCode="0&quot; bp&quot;"/>
    <numFmt numFmtId="224" formatCode="_(* #,##0.0_);_(* \(#,##0.0\);_(* &quot;-&quot;?_);@_)"/>
    <numFmt numFmtId="225" formatCode="\•\ \ @"/>
    <numFmt numFmtId="226" formatCode="#,##0_);[Red]\(#,##0\);&quot;-&quot;_);[Blue]&quot;Error-&quot;@"/>
    <numFmt numFmtId="227" formatCode="#,##0.0_);[Red]\(#,##0.0\);&quot;-&quot;_);[Blue]&quot;Error-&quot;@"/>
    <numFmt numFmtId="228" formatCode="#,##0.00_);[Red]\(#,##0.00\);&quot;-&quot;_);[Blue]&quot;Error-&quot;@"/>
    <numFmt numFmtId="229" formatCode="&quot;£&quot;* #,##0_);[Red]&quot;£&quot;* \(#,##0\);&quot;£&quot;* &quot;-&quot;_);[Blue]&quot;Error-&quot;@"/>
    <numFmt numFmtId="230" formatCode="&quot;£&quot;* #,##0.0_);[Red]&quot;£&quot;* \(#,##0.0\);&quot;£&quot;* &quot;-&quot;_);[Blue]&quot;Error-&quot;@"/>
    <numFmt numFmtId="231" formatCode="&quot;£&quot;* #,##0.00_);[Red]&quot;£&quot;* \(#,##0.00\);&quot;£&quot;* &quot;-&quot;_);[Blue]&quot;Error-&quot;@"/>
    <numFmt numFmtId="232" formatCode="dd\ mmm\ yyyy_)"/>
    <numFmt numFmtId="233" formatCode="dd/mm/yy_)"/>
    <numFmt numFmtId="234" formatCode="0%_);[Red]\-0%_);0%_);[Blue]&quot;Error-&quot;@"/>
    <numFmt numFmtId="235" formatCode="0.0%_);[Red]\-0.0%_);0.0%_);[Blue]&quot;Error-&quot;@"/>
    <numFmt numFmtId="236" formatCode="0.00%_);[Red]\-0.00%_);0.00%_);[Blue]&quot;Error-&quot;@"/>
    <numFmt numFmtId="237" formatCode="_-* #,##0_-;* \(#,##0\)_-;_-@_-"/>
    <numFmt numFmtId="238" formatCode="0.000_)"/>
    <numFmt numFmtId="239" formatCode="#,##0.000;[Red]\(#,##0.000\);\-"/>
    <numFmt numFmtId="240" formatCode="#,##0_%_);\(#,##0\)_%;**;@_%_)"/>
    <numFmt numFmtId="241" formatCode="#,##0.000_ ;\-#,##0.000\ "/>
    <numFmt numFmtId="242" formatCode="\$#,##0.0,,,&quot;bn&quot;"/>
    <numFmt numFmtId="243" formatCode="&quot;$&quot;@\ "/>
    <numFmt numFmtId="244" formatCode="_-* #,##0.0000_-;\-* #,##0.0000_-;_-* &quot;-&quot;??_-;_-@_-"/>
    <numFmt numFmtId="245" formatCode="0.0_x_)_);&quot;NM&quot;_x_)_);0.0_x_)_);@_%_)"/>
    <numFmt numFmtId="246" formatCode="0.0\ \x;\(0.0\ \x\)"/>
    <numFmt numFmtId="247" formatCode="0.0_ ;\(0.0\)_ \ "/>
    <numFmt numFmtId="248" formatCode="#,##0.0_);\(#,##0.0\);&quot;--&quot;_)"/>
    <numFmt numFmtId="249" formatCode="#,##0.00_);\(#,##0.00\);&quot;--&quot;_)"/>
    <numFmt numFmtId="250" formatCode="General_)"/>
    <numFmt numFmtId="251" formatCode="m/d"/>
    <numFmt numFmtId="252" formatCode="0.0\ \ \x\ ;\(0.0\)\ \ \x\ "/>
    <numFmt numFmtId="253" formatCode="@\ \ \ \ \ "/>
    <numFmt numFmtId="254" formatCode="\ \ _•\–\ \ \ \ @"/>
    <numFmt numFmtId="255" formatCode="000"/>
    <numFmt numFmtId="256" formatCode="#,##0.00;[Red]\(#,##0.00\)"/>
    <numFmt numFmtId="257" formatCode="&quot;$&quot;#,##0.0;[Red]&quot;$&quot;#,##0.0"/>
    <numFmt numFmtId="258" formatCode="dd/mmm/yyyy_);;&quot;-  &quot;;&quot; &quot;@"/>
    <numFmt numFmtId="259" formatCode="dd/mmm/yyyy_);;&quot;-  &quot;;&quot; &quot;@&quot; &quot;"/>
    <numFmt numFmtId="260" formatCode="dd/mmm/yy_);;&quot;-  &quot;;&quot; &quot;@"/>
    <numFmt numFmtId="261" formatCode="dd/mmm/yy_);;&quot;-  &quot;;&quot; &quot;@&quot; &quot;"/>
    <numFmt numFmtId="262" formatCode="0.00,,;[Red]\(0.00,,\);\-"/>
    <numFmt numFmtId="263" formatCode="_(* #,##0_);_(* \(#,##0\);_(* &quot;&quot;\ \-\ &quot;&quot;_);_(@_)"/>
    <numFmt numFmtId="264" formatCode="_-* #,##0\ _D_M_-;\-* #,##0\ _D_M_-;_-* &quot;-&quot;\ _D_M_-;_-@_-"/>
    <numFmt numFmtId="265" formatCode="_-* #,##0.00\ _D_M_-;\-* #,##0.00\ _D_M_-;_-* &quot;-&quot;??\ _D_M_-;_-@_-"/>
    <numFmt numFmtId="266" formatCode="#,##0.00_)\ \ \ \ \ ;\(#,##0.00\)\ \ \ \ \ "/>
    <numFmt numFmtId="267" formatCode="&quot;$&quot;#,##0.00_)\ \ \ \ \ ;\(&quot;$&quot;#,##0.00\)\ \ \ \ \ "/>
    <numFmt numFmtId="268" formatCode="&quot;$&quot;#,##0.00\A\ \ \ \ ;\(&quot;$&quot;#,##0.00\A\)\ \ \ \ "/>
    <numFmt numFmtId="269" formatCode="&quot;$&quot;#,##0.00&quot;E&quot;\ \ \ \ ;\(&quot;$&quot;#,##0.00&quot;E&quot;\)\ \ \ \ "/>
    <numFmt numFmtId="270" formatCode="#,##0.00\A\ \ \ \ ;\(#,##0.00\A\)\ \ \ \ "/>
    <numFmt numFmtId="271" formatCode="#,##0.00&quot;E&quot;\ \ \ \ ;\(#,##0.00&quot;E&quot;\)\ \ \ \ "/>
    <numFmt numFmtId="272" formatCode="\€#,##0.0,,,&quot;bn&quot;"/>
    <numFmt numFmtId="273" formatCode="\€#,##0.0,,&quot;m&quot;"/>
    <numFmt numFmtId="274" formatCode="\€#,##0.0,&quot;k&quot;"/>
    <numFmt numFmtId="275" formatCode="[Magenta]&quot;Err&quot;;[Magenta]&quot;Err&quot;;[Blue]&quot;OK&quot;"/>
    <numFmt numFmtId="276" formatCode="[Blue]&quot;,&quot;;;[Red]&quot;/&quot;"/>
    <numFmt numFmtId="277" formatCode="General\ &quot;.&quot;"/>
    <numFmt numFmtId="278" formatCode="#,##0_);[Red]\(#,##0\);\-_)"/>
    <numFmt numFmtId="279" formatCode="0.0_)%;\(0.0%\);0.0_)%"/>
    <numFmt numFmtId="280" formatCode="#,##0_);\(#,##0\);\-_)"/>
    <numFmt numFmtId="281" formatCode="0.0_)%;[Red]\(0.0%\);0.0_)%"/>
    <numFmt numFmtId="282" formatCode="[Red][&gt;1]&quot;&gt;100 %&quot;;[Red]\(0.0%\);0.0_)%"/>
    <numFmt numFmtId="283" formatCode="#,##0.0000_);\(#,##0.0000\);&quot;-  &quot;;&quot; &quot;@"/>
    <numFmt numFmtId="284" formatCode="#,##0.0000_);\(#,##0.0000\);&quot;-  &quot;;&quot; &quot;@&quot; &quot;"/>
    <numFmt numFmtId="285" formatCode="0%\ \ \ \ \ \ \ "/>
    <numFmt numFmtId="286" formatCode="\£#,##0.00"/>
    <numFmt numFmtId="287" formatCode="\£#,##0.0,,,&quot;bn&quot;"/>
    <numFmt numFmtId="288" formatCode="\£#,##0.0,,&quot;m&quot;"/>
    <numFmt numFmtId="289" formatCode="\£#,##0.0,&quot;k&quot;"/>
    <numFmt numFmtId="290" formatCode="0.00%;\(0.00%\)"/>
    <numFmt numFmtId="291" formatCode="0.00_)"/>
    <numFmt numFmtId="292" formatCode="\ ;\ ;"/>
    <numFmt numFmtId="293" formatCode="#,##0.0;\(#,##0.0\);\-"/>
    <numFmt numFmtId="294" formatCode="&quot;$&quot;#,##0\ &quot;MM&quot;;\(&quot;$&quot;#,##0.00\ &quot;MM&quot;\)"/>
    <numFmt numFmtId="295" formatCode="_(&quot;$&quot;* #,##0_)\ &quot;millions&quot;;_(&quot;$&quot;* \(#,##0\)&quot; millions&quot;"/>
    <numFmt numFmtId="296" formatCode="#,##0.0,,&quot;m&quot;"/>
    <numFmt numFmtId="297" formatCode="#,##0\ &quot;MM&quot;"/>
    <numFmt numFmtId="298" formatCode="&quot;Cr$&quot;#,##0_);[Red]\(&quot;Cr$&quot;#,##0\)"/>
    <numFmt numFmtId="299" formatCode="&quot;Cr$&quot;#,##0.00_);[Red]\(&quot;Cr$&quot;#,##0.00\)"/>
    <numFmt numFmtId="300" formatCode="mmm\-yyyy"/>
    <numFmt numFmtId="301" formatCode="0.0\x"/>
    <numFmt numFmtId="302" formatCode="0.0\ \x"/>
    <numFmt numFmtId="303" formatCode="0%_);\(0%\);0%_);@_%_)"/>
    <numFmt numFmtId="304" formatCode="[Blue]#,##0;[Red]\(#,##0\);\-"/>
    <numFmt numFmtId="305" formatCode="[Blue]#,##0.0;[Red]\(#,##0.0\);\-"/>
    <numFmt numFmtId="306" formatCode="[Blue]#,##0.00;[Red]\(#,##0.00\);\-"/>
    <numFmt numFmtId="307" formatCode="[Blue]#,##0.000;[Red]\(#,##0.000\);\-"/>
    <numFmt numFmtId="308" formatCode="#,##0_);\-#,##0_);\-_)"/>
    <numFmt numFmtId="309" formatCode="#,##0.00_);\-#,##0.00_);\-_)"/>
    <numFmt numFmtId="310" formatCode="#,##0.0;[Red]\(#,##0.0\);\-"/>
    <numFmt numFmtId="311" formatCode="#,##0_ ;[Red]\(#,##0\);\-\ "/>
    <numFmt numFmtId="312" formatCode="#,##0;[Red]\(#,##0\)"/>
    <numFmt numFmtId="313" formatCode="0.0\ \ \ \ \ \ "/>
    <numFmt numFmtId="314" formatCode="0.0%\ \ \ \ \ "/>
    <numFmt numFmtId="315" formatCode="0.00%;[Red]\(0.00%\);\-"/>
    <numFmt numFmtId="316" formatCode="_-* #,##0.00%_-;* \(#,##0.00\)%_-;_-@_-"/>
    <numFmt numFmtId="317" formatCode="0.0\ \x\ ;\(0.0\)\ \x\ "/>
    <numFmt numFmtId="318" formatCode="0.0%;\(0.0%\);\-"/>
    <numFmt numFmtId="319" formatCode="0.00%;\(0.00%\);\-"/>
    <numFmt numFmtId="320" formatCode="#,##0.0%_);\(#,##0.0%\);&quot;--&quot;\%_)"/>
    <numFmt numFmtId="321" formatCode="#,##0.00%_);\(#,##0.00%\);&quot;--&quot;\%_)"/>
    <numFmt numFmtId="322" formatCode="&quot;$&quot;#\-##/##"/>
    <numFmt numFmtId="323" formatCode="0.00\ \ \ \ "/>
    <numFmt numFmtId="324" formatCode="#,##0.0,;\(#,##0.0,\)"/>
    <numFmt numFmtId="325" formatCode="&quot;$&quot;@"/>
    <numFmt numFmtId="326" formatCode="#,##0.0_);\-#,##0.0_);\-_)"/>
    <numFmt numFmtId="327" formatCode="_(* #,##0.00%_);_(* \(#,##0.00%\);_(* #,##0.00%_);_(@_)"/>
    <numFmt numFmtId="328" formatCode="#,###,##0,&quot;k&quot;"/>
    <numFmt numFmtId="329" formatCode="0____"/>
    <numFmt numFmtId="330" formatCode="_ * #,##0.0_);_ * \(#,##0.0\)"/>
    <numFmt numFmtId="331" formatCode="0.00\ ;\-0.00\ ;&quot;- &quot;"/>
    <numFmt numFmtId="332" formatCode="\$#,##0.0,,&quot;m&quot;"/>
    <numFmt numFmtId="333" formatCode="\$#,##0.0,&quot;k&quot;"/>
    <numFmt numFmtId="334" formatCode="&quot;£&quot;#,##0.00"/>
    <numFmt numFmtId="335" formatCode="dd\ mmm\ yyyy"/>
    <numFmt numFmtId="336" formatCode="&quot;£&quot;#,##0"/>
    <numFmt numFmtId="337" formatCode="dd/mm/yyyy;@"/>
  </numFmts>
  <fonts count="314">
    <font>
      <sz val="11"/>
      <color theme="1"/>
      <name val="Calibri"/>
      <family val="2"/>
      <scheme val="minor"/>
    </font>
    <font>
      <sz val="11"/>
      <color theme="1"/>
      <name val="Arial"/>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0"/>
      <color rgb="FFFF0000"/>
      <name val="Verdana"/>
      <family val="2"/>
    </font>
    <font>
      <u/>
      <sz val="10"/>
      <name val="Verdana"/>
      <family val="2"/>
    </font>
    <font>
      <u/>
      <sz val="11"/>
      <color theme="10"/>
      <name val="Calibri"/>
      <family val="2"/>
      <scheme val="minor"/>
    </font>
    <font>
      <sz val="8"/>
      <name val="Calibri"/>
      <family val="2"/>
      <scheme val="minor"/>
    </font>
    <font>
      <b/>
      <sz val="20"/>
      <color theme="4"/>
      <name val="Arial"/>
      <family val="2"/>
    </font>
    <font>
      <sz val="20"/>
      <color theme="4"/>
      <name val="Arial"/>
      <family val="2"/>
    </font>
    <font>
      <sz val="11"/>
      <color theme="1"/>
      <name val="Arial"/>
      <family val="2"/>
    </font>
    <font>
      <b/>
      <sz val="14"/>
      <color theme="1"/>
      <name val="Arial"/>
      <family val="2"/>
    </font>
    <font>
      <sz val="11"/>
      <color rgb="FF006100"/>
      <name val="Calibri"/>
      <family val="2"/>
      <scheme val="minor"/>
    </font>
    <font>
      <sz val="11"/>
      <color rgb="FF006100"/>
      <name val="Arial"/>
      <family val="2"/>
    </font>
    <font>
      <b/>
      <sz val="11"/>
      <color theme="1"/>
      <name val="Arial"/>
      <family val="2"/>
    </font>
    <font>
      <i/>
      <sz val="11"/>
      <color theme="8"/>
      <name val="Arial"/>
      <family val="2"/>
    </font>
    <font>
      <b/>
      <sz val="22"/>
      <color theme="4"/>
      <name val="Arial"/>
      <family val="2"/>
    </font>
    <font>
      <sz val="11"/>
      <color theme="4"/>
      <name val="Arial"/>
      <family val="2"/>
    </font>
    <font>
      <b/>
      <sz val="28"/>
      <color theme="4"/>
      <name val="Arial"/>
      <family val="2"/>
    </font>
    <font>
      <b/>
      <sz val="14"/>
      <color theme="9"/>
      <name val="Arial"/>
      <family val="2"/>
    </font>
    <font>
      <sz val="11"/>
      <color theme="9"/>
      <name val="Arial"/>
      <family val="2"/>
    </font>
    <font>
      <i/>
      <sz val="11"/>
      <color theme="0" tint="-0.499984740745262"/>
      <name val="Arial"/>
      <family val="2"/>
    </font>
    <font>
      <u/>
      <sz val="11"/>
      <color theme="10"/>
      <name val="Arial"/>
      <family val="2"/>
    </font>
    <font>
      <sz val="14"/>
      <color theme="1"/>
      <name val="Arial"/>
      <family val="2"/>
    </font>
    <font>
      <sz val="18"/>
      <color theme="1"/>
      <name val="Calibri"/>
      <family val="2"/>
      <scheme val="minor"/>
    </font>
    <font>
      <i/>
      <sz val="11"/>
      <name val="Arial"/>
      <family val="2"/>
    </font>
    <font>
      <i/>
      <sz val="11"/>
      <color theme="1"/>
      <name val="Arial"/>
      <family val="2"/>
    </font>
    <font>
      <b/>
      <sz val="11"/>
      <color theme="0"/>
      <name val="Calibri"/>
      <family val="2"/>
      <scheme val="minor"/>
    </font>
    <font>
      <b/>
      <sz val="11"/>
      <color theme="0"/>
      <name val="Arial"/>
      <family val="2"/>
    </font>
    <font>
      <sz val="11"/>
      <color rgb="FFFF0000"/>
      <name val="Arial"/>
      <family val="2"/>
    </font>
    <font>
      <b/>
      <i/>
      <sz val="11"/>
      <color theme="1"/>
      <name val="Arial"/>
      <family val="2"/>
    </font>
    <font>
      <b/>
      <sz val="11"/>
      <color theme="9"/>
      <name val="Arial"/>
      <family val="2"/>
    </font>
    <font>
      <sz val="11"/>
      <name val="Calibri"/>
      <family val="2"/>
      <scheme val="minor"/>
    </font>
    <font>
      <sz val="11"/>
      <color rgb="FF000000"/>
      <name val="Arial"/>
      <family val="2"/>
    </font>
    <font>
      <sz val="11"/>
      <color rgb="FF9C0006"/>
      <name val="Calibri"/>
      <family val="2"/>
      <scheme val="minor"/>
    </font>
    <font>
      <b/>
      <sz val="11"/>
      <color theme="4"/>
      <name val="Arial"/>
      <family val="2"/>
    </font>
    <font>
      <b/>
      <sz val="24"/>
      <color theme="4"/>
      <name val="Arial"/>
      <family val="2"/>
    </font>
    <font>
      <sz val="9"/>
      <color indexed="81"/>
      <name val="Tahoma"/>
      <family val="2"/>
    </font>
    <font>
      <b/>
      <sz val="11"/>
      <color theme="9"/>
      <name val="Calibri"/>
      <family val="2"/>
      <scheme val="minor"/>
    </font>
    <font>
      <b/>
      <sz val="11"/>
      <color theme="1"/>
      <name val="Calibri"/>
      <family val="2"/>
      <scheme val="minor"/>
    </font>
    <font>
      <b/>
      <sz val="12"/>
      <color theme="9"/>
      <name val="Arial"/>
      <family val="2"/>
    </font>
    <font>
      <i/>
      <sz val="11"/>
      <color theme="9"/>
      <name val="Arial"/>
      <family val="2"/>
    </font>
    <font>
      <b/>
      <i/>
      <sz val="11"/>
      <name val="Arial"/>
      <family val="2"/>
    </font>
    <font>
      <sz val="14"/>
      <color theme="9"/>
      <name val="Arial"/>
      <family val="2"/>
    </font>
    <font>
      <b/>
      <i/>
      <sz val="11"/>
      <color theme="4"/>
      <name val="Arial"/>
      <family val="2"/>
    </font>
    <font>
      <b/>
      <i/>
      <sz val="12"/>
      <color theme="9"/>
      <name val="Arial"/>
      <family val="2"/>
    </font>
    <font>
      <b/>
      <i/>
      <u/>
      <sz val="11"/>
      <name val="Arial"/>
      <family val="2"/>
    </font>
    <font>
      <b/>
      <sz val="9"/>
      <color indexed="81"/>
      <name val="Tahoma"/>
      <family val="2"/>
    </font>
    <font>
      <b/>
      <sz val="11"/>
      <name val="Calibri"/>
      <family val="2"/>
      <scheme val="minor"/>
    </font>
    <font>
      <i/>
      <sz val="11"/>
      <color theme="1"/>
      <name val="Calibri"/>
      <family val="2"/>
      <scheme val="minor"/>
    </font>
    <font>
      <b/>
      <i/>
      <sz val="14"/>
      <color theme="4"/>
      <name val="Arial"/>
      <family val="2"/>
    </font>
    <font>
      <b/>
      <i/>
      <u/>
      <sz val="16"/>
      <color theme="1"/>
      <name val="Arial"/>
      <family val="2"/>
    </font>
    <font>
      <b/>
      <sz val="16"/>
      <color theme="9"/>
      <name val="Arial"/>
      <family val="2"/>
    </font>
    <font>
      <b/>
      <u/>
      <sz val="12"/>
      <color theme="1"/>
      <name val="Arial"/>
      <family val="2"/>
    </font>
    <font>
      <b/>
      <i/>
      <sz val="12"/>
      <color theme="4"/>
      <name val="Arial"/>
      <family val="2"/>
    </font>
    <font>
      <b/>
      <sz val="14"/>
      <color theme="4"/>
      <name val="Arial"/>
      <family val="2"/>
    </font>
    <font>
      <b/>
      <i/>
      <u/>
      <sz val="14"/>
      <color theme="1"/>
      <name val="Arial"/>
      <family val="2"/>
    </font>
    <font>
      <b/>
      <u/>
      <sz val="11"/>
      <color theme="1"/>
      <name val="Arial"/>
      <family val="2"/>
    </font>
    <font>
      <b/>
      <sz val="12"/>
      <color theme="4"/>
      <name val="Arial"/>
      <family val="2"/>
    </font>
    <font>
      <b/>
      <i/>
      <u/>
      <sz val="11"/>
      <color theme="1"/>
      <name val="Arial"/>
      <family val="2"/>
    </font>
    <font>
      <b/>
      <u/>
      <sz val="11"/>
      <color theme="1"/>
      <name val="Calibri"/>
      <family val="2"/>
      <scheme val="minor"/>
    </font>
    <font>
      <sz val="10"/>
      <color rgb="FF000000"/>
      <name val="Verdana"/>
      <family val="2"/>
    </font>
  </fonts>
  <fills count="141">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BD7EC"/>
        <bgColor indexed="64"/>
      </patternFill>
    </fill>
    <fill>
      <patternFill patternType="darkUp">
        <bgColor theme="8"/>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rgb="FF92D050"/>
        <bgColor indexed="64"/>
      </patternFill>
    </fill>
    <fill>
      <patternFill patternType="solid">
        <fgColor theme="2"/>
        <bgColor indexed="64"/>
      </patternFill>
    </fill>
    <fill>
      <patternFill patternType="solid">
        <fgColor rgb="FFFFFA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FFFCC"/>
        <bgColor rgb="FF000000"/>
      </patternFill>
    </fill>
  </fills>
  <borders count="12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theme="4"/>
      </bottom>
      <diagonal/>
    </border>
    <border>
      <left/>
      <right/>
      <top/>
      <bottom style="medium">
        <color theme="9"/>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59996337778862885"/>
      </top>
      <bottom/>
      <diagonal/>
    </border>
    <border>
      <left style="thin">
        <color auto="1"/>
      </left>
      <right style="thin">
        <color theme="0" tint="-0.1499679555650502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dashed">
        <color theme="8"/>
      </left>
      <right style="dashed">
        <color theme="8"/>
      </right>
      <top style="dashed">
        <color theme="8"/>
      </top>
      <bottom style="thin">
        <color auto="1"/>
      </bottom>
      <diagonal/>
    </border>
    <border>
      <left style="dashed">
        <color theme="8"/>
      </left>
      <right style="thin">
        <color auto="1"/>
      </right>
      <top style="dashed">
        <color theme="8"/>
      </top>
      <bottom style="dashed">
        <color theme="8"/>
      </bottom>
      <diagonal/>
    </border>
    <border>
      <left style="dashed">
        <color theme="8"/>
      </left>
      <right style="dashed">
        <color theme="8"/>
      </right>
      <top style="dashed">
        <color theme="8"/>
      </top>
      <bottom style="dashed">
        <color theme="8"/>
      </bottom>
      <diagonal/>
    </border>
    <border>
      <left/>
      <right style="dashed">
        <color theme="8"/>
      </right>
      <top style="dashed">
        <color theme="8"/>
      </top>
      <bottom style="dashed">
        <color theme="8"/>
      </bottom>
      <diagonal/>
    </border>
    <border>
      <left style="dashed">
        <color theme="8"/>
      </left>
      <right style="dashed">
        <color theme="8"/>
      </right>
      <top/>
      <bottom style="dashed">
        <color theme="8"/>
      </bottom>
      <diagonal/>
    </border>
    <border>
      <left style="dashed">
        <color theme="8"/>
      </left>
      <right/>
      <top/>
      <bottom style="dashed">
        <color theme="8"/>
      </bottom>
      <diagonal/>
    </border>
    <border>
      <left style="dashed">
        <color theme="8"/>
      </left>
      <right/>
      <top style="dashed">
        <color theme="8"/>
      </top>
      <bottom style="dashed">
        <color theme="8"/>
      </bottom>
      <diagonal/>
    </border>
    <border>
      <left style="dashed">
        <color theme="8"/>
      </left>
      <right style="thin">
        <color auto="1"/>
      </right>
      <top/>
      <bottom style="dashed">
        <color theme="8"/>
      </bottom>
      <diagonal/>
    </border>
    <border>
      <left style="thin">
        <color auto="1"/>
      </left>
      <right style="dashed">
        <color theme="8"/>
      </right>
      <top/>
      <bottom style="dashed">
        <color theme="8"/>
      </bottom>
      <diagonal/>
    </border>
    <border>
      <left/>
      <right style="dashed">
        <color theme="8"/>
      </right>
      <top/>
      <bottom style="dashed">
        <color theme="8"/>
      </bottom>
      <diagonal/>
    </border>
    <border>
      <left/>
      <right/>
      <top style="medium">
        <color theme="4"/>
      </top>
      <bottom style="medium">
        <color theme="9"/>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diagonal/>
    </border>
    <border>
      <left style="thin">
        <color indexed="64"/>
      </left>
      <right style="dashed">
        <color rgb="FFBED000"/>
      </right>
      <top/>
      <bottom style="dashed">
        <color rgb="FFBED000"/>
      </bottom>
      <diagonal/>
    </border>
    <border>
      <left style="dashed">
        <color rgb="FFBED000"/>
      </left>
      <right style="dashed">
        <color rgb="FFBED000"/>
      </right>
      <top style="dashed">
        <color rgb="FFBED000"/>
      </top>
      <bottom style="dashed">
        <color rgb="FFBED000"/>
      </bottom>
      <diagonal/>
    </border>
    <border>
      <left/>
      <right style="dashed">
        <color theme="8"/>
      </right>
      <top/>
      <bottom/>
      <diagonal/>
    </border>
    <border>
      <left/>
      <right/>
      <top/>
      <bottom style="thin">
        <color theme="1"/>
      </bottom>
      <diagonal/>
    </border>
    <border>
      <left style="medium">
        <color indexed="64"/>
      </left>
      <right/>
      <top style="thin">
        <color indexed="64"/>
      </top>
      <bottom style="thin">
        <color indexed="64"/>
      </bottom>
      <diagonal/>
    </border>
    <border>
      <left style="thin">
        <color auto="1"/>
      </left>
      <right style="thin">
        <color theme="0"/>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48797">
    <xf numFmtId="0" fontId="0" fillId="0" borderId="0"/>
    <xf numFmtId="0" fontId="20" fillId="0" borderId="0"/>
    <xf numFmtId="0" fontId="12" fillId="0" borderId="0"/>
    <xf numFmtId="0" fontId="16" fillId="0" borderId="0" applyNumberFormat="0" applyFill="0" applyBorder="0" applyAlignment="0" applyProtection="0">
      <alignment vertical="top"/>
      <protection locked="0"/>
    </xf>
    <xf numFmtId="0" fontId="20" fillId="0" borderId="0"/>
    <xf numFmtId="169" fontId="15" fillId="0" borderId="0" applyFont="0" applyFill="0" applyBorder="0" applyAlignment="0" applyProtection="0"/>
    <xf numFmtId="0" fontId="23" fillId="0" borderId="0"/>
    <xf numFmtId="0" fontId="24" fillId="0" borderId="0"/>
    <xf numFmtId="0" fontId="20" fillId="0" borderId="0"/>
    <xf numFmtId="0" fontId="23" fillId="0" borderId="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0" fontId="26" fillId="0" borderId="0"/>
    <xf numFmtId="180" fontId="20" fillId="0" borderId="0"/>
    <xf numFmtId="180" fontId="20" fillId="0" borderId="0"/>
    <xf numFmtId="181" fontId="23" fillId="0" borderId="0"/>
    <xf numFmtId="180" fontId="23" fillId="0" borderId="0"/>
    <xf numFmtId="180" fontId="20" fillId="0" borderId="0"/>
    <xf numFmtId="180" fontId="23" fillId="0" borderId="0"/>
    <xf numFmtId="0" fontId="23" fillId="0" borderId="0"/>
    <xf numFmtId="180" fontId="23"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3" fillId="0" borderId="0"/>
    <xf numFmtId="180" fontId="23" fillId="0" borderId="0"/>
    <xf numFmtId="0" fontId="23" fillId="0" borderId="0"/>
    <xf numFmtId="180" fontId="23" fillId="0" borderId="0"/>
    <xf numFmtId="180" fontId="20" fillId="0" borderId="0"/>
    <xf numFmtId="0" fontId="23" fillId="0" borderId="0"/>
    <xf numFmtId="180" fontId="23" fillId="0" borderId="0"/>
    <xf numFmtId="180" fontId="20" fillId="0" borderId="0"/>
    <xf numFmtId="0" fontId="20" fillId="0" borderId="0"/>
    <xf numFmtId="180" fontId="23" fillId="0" borderId="0"/>
    <xf numFmtId="180" fontId="23" fillId="0" borderId="0"/>
    <xf numFmtId="180" fontId="23"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7" fillId="0" borderId="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7" fillId="0" borderId="0"/>
    <xf numFmtId="180" fontId="20" fillId="0" borderId="0" applyFont="0" applyFill="0" applyBorder="0" applyAlignment="0" applyProtection="0"/>
    <xf numFmtId="0" fontId="23"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3" fillId="0" borderId="0"/>
    <xf numFmtId="0" fontId="23" fillId="0" borderId="0"/>
    <xf numFmtId="180" fontId="20" fillId="0" borderId="0">
      <alignment vertical="center"/>
    </xf>
    <xf numFmtId="180" fontId="23" fillId="0" borderId="0"/>
    <xf numFmtId="180" fontId="23" fillId="0" borderId="0"/>
    <xf numFmtId="180" fontId="23" fillId="0" borderId="0"/>
    <xf numFmtId="180" fontId="23" fillId="0" borderId="0"/>
    <xf numFmtId="180" fontId="2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80" fontId="20" fillId="0" borderId="0">
      <alignment vertical="center"/>
    </xf>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3" fillId="0" borderId="0"/>
    <xf numFmtId="180" fontId="23" fillId="0" borderId="0"/>
    <xf numFmtId="180" fontId="20" fillId="0" borderId="0"/>
    <xf numFmtId="180" fontId="20" fillId="0" borderId="0"/>
    <xf numFmtId="180" fontId="20" fillId="0" borderId="0"/>
    <xf numFmtId="180" fontId="20" fillId="0" borderId="0"/>
    <xf numFmtId="180" fontId="20" fillId="0" borderId="0"/>
    <xf numFmtId="180" fontId="23" fillId="0" borderId="0">
      <alignment vertical="justify"/>
    </xf>
    <xf numFmtId="180" fontId="22" fillId="15" borderId="0" applyNumberFormat="0" applyBorder="0" applyAlignment="0" applyProtection="0"/>
    <xf numFmtId="180" fontId="22" fillId="15" borderId="0" applyNumberFormat="0" applyBorder="0" applyAlignment="0" applyProtection="0"/>
    <xf numFmtId="180" fontId="22" fillId="16" borderId="0" applyNumberFormat="0" applyBorder="0" applyAlignment="0" applyProtection="0"/>
    <xf numFmtId="180" fontId="22" fillId="16" borderId="0" applyNumberFormat="0" applyBorder="0" applyAlignment="0" applyProtection="0"/>
    <xf numFmtId="180" fontId="22" fillId="17" borderId="0" applyNumberFormat="0" applyBorder="0" applyAlignment="0" applyProtection="0"/>
    <xf numFmtId="180" fontId="22" fillId="17" borderId="0" applyNumberFormat="0" applyBorder="0" applyAlignment="0" applyProtection="0"/>
    <xf numFmtId="180" fontId="22" fillId="18" borderId="0" applyNumberFormat="0" applyBorder="0" applyAlignment="0" applyProtection="0"/>
    <xf numFmtId="180" fontId="22" fillId="18" borderId="0" applyNumberFormat="0" applyBorder="0" applyAlignment="0" applyProtection="0"/>
    <xf numFmtId="180" fontId="22" fillId="15" borderId="0" applyNumberFormat="0" applyBorder="0" applyAlignment="0" applyProtection="0"/>
    <xf numFmtId="180" fontId="22" fillId="15" borderId="0" applyNumberFormat="0" applyBorder="0" applyAlignment="0" applyProtection="0"/>
    <xf numFmtId="180" fontId="22" fillId="19" borderId="0" applyNumberFormat="0" applyBorder="0" applyAlignment="0" applyProtection="0"/>
    <xf numFmtId="180" fontId="22" fillId="19" borderId="0" applyNumberFormat="0" applyBorder="0" applyAlignment="0" applyProtection="0"/>
    <xf numFmtId="180" fontId="22" fillId="20" borderId="0" applyNumberFormat="0" applyBorder="0" applyAlignment="0" applyProtection="0"/>
    <xf numFmtId="180" fontId="22" fillId="20" borderId="0" applyNumberFormat="0" applyBorder="0" applyAlignment="0" applyProtection="0"/>
    <xf numFmtId="180" fontId="22" fillId="16" borderId="0" applyNumberFormat="0" applyBorder="0" applyAlignment="0" applyProtection="0"/>
    <xf numFmtId="180" fontId="22" fillId="16" borderId="0" applyNumberFormat="0" applyBorder="0" applyAlignment="0" applyProtection="0"/>
    <xf numFmtId="180" fontId="22" fillId="21" borderId="0" applyNumberFormat="0" applyBorder="0" applyAlignment="0" applyProtection="0"/>
    <xf numFmtId="180" fontId="22" fillId="21" borderId="0" applyNumberFormat="0" applyBorder="0" applyAlignment="0" applyProtection="0"/>
    <xf numFmtId="180" fontId="22" fillId="22" borderId="0" applyNumberFormat="0" applyBorder="0" applyAlignment="0" applyProtection="0"/>
    <xf numFmtId="180" fontId="22" fillId="22" borderId="0" applyNumberFormat="0" applyBorder="0" applyAlignment="0" applyProtection="0"/>
    <xf numFmtId="180" fontId="22" fillId="23" borderId="0" applyNumberFormat="0" applyBorder="0" applyAlignment="0" applyProtection="0"/>
    <xf numFmtId="180" fontId="22" fillId="23" borderId="0" applyNumberFormat="0" applyBorder="0" applyAlignment="0" applyProtection="0"/>
    <xf numFmtId="180" fontId="22" fillId="19" borderId="0" applyNumberFormat="0" applyBorder="0" applyAlignment="0" applyProtection="0"/>
    <xf numFmtId="180" fontId="22" fillId="19" borderId="0" applyNumberFormat="0" applyBorder="0" applyAlignment="0" applyProtection="0"/>
    <xf numFmtId="180" fontId="28" fillId="24" borderId="0" applyNumberFormat="0" applyBorder="0" applyAlignment="0" applyProtection="0"/>
    <xf numFmtId="180" fontId="28" fillId="24" borderId="0" applyNumberFormat="0" applyBorder="0" applyAlignment="0" applyProtection="0"/>
    <xf numFmtId="180" fontId="28" fillId="16" borderId="0" applyNumberFormat="0" applyBorder="0" applyAlignment="0" applyProtection="0"/>
    <xf numFmtId="180" fontId="28" fillId="16" borderId="0" applyNumberFormat="0" applyBorder="0" applyAlignment="0" applyProtection="0"/>
    <xf numFmtId="180" fontId="28" fillId="21" borderId="0" applyNumberFormat="0" applyBorder="0" applyAlignment="0" applyProtection="0"/>
    <xf numFmtId="180" fontId="28" fillId="21" borderId="0" applyNumberFormat="0" applyBorder="0" applyAlignment="0" applyProtection="0"/>
    <xf numFmtId="180" fontId="28" fillId="22" borderId="0" applyNumberFormat="0" applyBorder="0" applyAlignment="0" applyProtection="0"/>
    <xf numFmtId="180" fontId="28" fillId="22" borderId="0" applyNumberFormat="0" applyBorder="0" applyAlignment="0" applyProtection="0"/>
    <xf numFmtId="180" fontId="28" fillId="24" borderId="0" applyNumberFormat="0" applyBorder="0" applyAlignment="0" applyProtection="0"/>
    <xf numFmtId="180" fontId="28" fillId="24" borderId="0" applyNumberFormat="0" applyBorder="0" applyAlignment="0" applyProtection="0"/>
    <xf numFmtId="180" fontId="28" fillId="25" borderId="0" applyNumberFormat="0" applyBorder="0" applyAlignment="0" applyProtection="0"/>
    <xf numFmtId="180" fontId="28" fillId="25" borderId="0" applyNumberFormat="0" applyBorder="0" applyAlignment="0" applyProtection="0"/>
    <xf numFmtId="180" fontId="29" fillId="26" borderId="0" applyNumberFormat="0" applyBorder="0" applyAlignment="0" applyProtection="0"/>
    <xf numFmtId="180" fontId="29" fillId="27" borderId="0" applyNumberFormat="0" applyBorder="0" applyAlignment="0" applyProtection="0"/>
    <xf numFmtId="180" fontId="30" fillId="28" borderId="0" applyNumberFormat="0" applyBorder="0" applyAlignment="0" applyProtection="0"/>
    <xf numFmtId="180" fontId="30" fillId="29" borderId="0" applyNumberFormat="0" applyBorder="0" applyAlignment="0" applyProtection="0"/>
    <xf numFmtId="180" fontId="30" fillId="29" borderId="0" applyNumberFormat="0" applyBorder="0" applyAlignment="0" applyProtection="0"/>
    <xf numFmtId="180" fontId="29" fillId="30" borderId="0" applyNumberFormat="0" applyBorder="0" applyAlignment="0" applyProtection="0"/>
    <xf numFmtId="180" fontId="29" fillId="31" borderId="0" applyNumberFormat="0" applyBorder="0" applyAlignment="0" applyProtection="0"/>
    <xf numFmtId="180" fontId="30" fillId="32" borderId="0" applyNumberFormat="0" applyBorder="0" applyAlignment="0" applyProtection="0"/>
    <xf numFmtId="180" fontId="30" fillId="33" borderId="0" applyNumberFormat="0" applyBorder="0" applyAlignment="0" applyProtection="0"/>
    <xf numFmtId="180" fontId="30" fillId="33" borderId="0" applyNumberFormat="0" applyBorder="0" applyAlignment="0" applyProtection="0"/>
    <xf numFmtId="180" fontId="29" fillId="34" borderId="0" applyNumberFormat="0" applyBorder="0" applyAlignment="0" applyProtection="0"/>
    <xf numFmtId="180" fontId="29" fillId="35" borderId="0" applyNumberFormat="0" applyBorder="0" applyAlignment="0" applyProtection="0"/>
    <xf numFmtId="180" fontId="30" fillId="36" borderId="0" applyNumberFormat="0" applyBorder="0" applyAlignment="0" applyProtection="0"/>
    <xf numFmtId="180" fontId="30" fillId="37" borderId="0" applyNumberFormat="0" applyBorder="0" applyAlignment="0" applyProtection="0"/>
    <xf numFmtId="180" fontId="30" fillId="37" borderId="0" applyNumberFormat="0" applyBorder="0" applyAlignment="0" applyProtection="0"/>
    <xf numFmtId="180" fontId="29" fillId="30" borderId="0" applyNumberFormat="0" applyBorder="0" applyAlignment="0" applyProtection="0"/>
    <xf numFmtId="180" fontId="29" fillId="38" borderId="0" applyNumberFormat="0" applyBorder="0" applyAlignment="0" applyProtection="0"/>
    <xf numFmtId="180" fontId="30" fillId="31" borderId="0" applyNumberFormat="0" applyBorder="0" applyAlignment="0" applyProtection="0"/>
    <xf numFmtId="180" fontId="30" fillId="39" borderId="0" applyNumberFormat="0" applyBorder="0" applyAlignment="0" applyProtection="0"/>
    <xf numFmtId="180" fontId="30" fillId="39" borderId="0" applyNumberFormat="0" applyBorder="0" applyAlignment="0" applyProtection="0"/>
    <xf numFmtId="180" fontId="29" fillId="40" borderId="0" applyNumberFormat="0" applyBorder="0" applyAlignment="0" applyProtection="0"/>
    <xf numFmtId="180" fontId="29" fillId="41" borderId="0" applyNumberFormat="0" applyBorder="0" applyAlignment="0" applyProtection="0"/>
    <xf numFmtId="180" fontId="30" fillId="28" borderId="0" applyNumberFormat="0" applyBorder="0" applyAlignment="0" applyProtection="0"/>
    <xf numFmtId="180" fontId="30" fillId="28" borderId="0" applyNumberFormat="0" applyBorder="0" applyAlignment="0" applyProtection="0"/>
    <xf numFmtId="180" fontId="30" fillId="28" borderId="0" applyNumberFormat="0" applyBorder="0" applyAlignment="0" applyProtection="0"/>
    <xf numFmtId="180" fontId="29" fillId="42" borderId="0" applyNumberFormat="0" applyBorder="0" applyAlignment="0" applyProtection="0"/>
    <xf numFmtId="180" fontId="29" fillId="43" borderId="0" applyNumberFormat="0" applyBorder="0" applyAlignment="0" applyProtection="0"/>
    <xf numFmtId="180" fontId="30" fillId="44" borderId="0" applyNumberFormat="0" applyBorder="0" applyAlignment="0" applyProtection="0"/>
    <xf numFmtId="180" fontId="30" fillId="45" borderId="0" applyNumberFormat="0" applyBorder="0" applyAlignment="0" applyProtection="0"/>
    <xf numFmtId="180" fontId="30" fillId="45" borderId="0" applyNumberFormat="0" applyBorder="0" applyAlignment="0" applyProtection="0"/>
    <xf numFmtId="180" fontId="31" fillId="42" borderId="0" applyNumberFormat="0" applyBorder="0" applyAlignment="0" applyProtection="0"/>
    <xf numFmtId="180" fontId="31" fillId="42" borderId="0" applyNumberFormat="0" applyBorder="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2" fillId="46" borderId="13" applyNumberFormat="0" applyAlignment="0" applyProtection="0"/>
    <xf numFmtId="180" fontId="33" fillId="39" borderId="14" applyNumberFormat="0" applyAlignment="0" applyProtection="0"/>
    <xf numFmtId="180" fontId="33" fillId="39" borderId="14" applyNumberFormat="0" applyAlignment="0" applyProtection="0"/>
    <xf numFmtId="37" fontId="25" fillId="0" borderId="12">
      <alignment horizontal="center"/>
    </xf>
    <xf numFmtId="37" fontId="25" fillId="0" borderId="0">
      <alignment horizontal="center" vertical="center" wrapText="1"/>
    </xf>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80" fontId="20" fillId="0" borderId="0" applyNumberFormat="0" applyFont="0" applyBorder="0" applyAlignment="0"/>
    <xf numFmtId="169" fontId="2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2"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6"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3" fontId="34" fillId="47" borderId="0" applyBorder="0">
      <alignment vertical="center"/>
    </xf>
    <xf numFmtId="182" fontId="20" fillId="0" borderId="0" applyFill="0" applyBorder="0"/>
    <xf numFmtId="182" fontId="20" fillId="0" borderId="0" applyFill="0" applyBorder="0"/>
    <xf numFmtId="182" fontId="20" fillId="0" borderId="0" applyFill="0" applyBorder="0"/>
    <xf numFmtId="180" fontId="35" fillId="48" borderId="0" applyNumberFormat="0" applyBorder="0" applyAlignment="0" applyProtection="0"/>
    <xf numFmtId="180" fontId="35" fillId="49" borderId="0" applyNumberFormat="0" applyBorder="0" applyAlignment="0" applyProtection="0"/>
    <xf numFmtId="180" fontId="35" fillId="50" borderId="0" applyNumberFormat="0" applyBorder="0" applyAlignment="0" applyProtection="0"/>
    <xf numFmtId="180" fontId="36" fillId="0" borderId="0" applyFont="0" applyFill="0" applyBorder="0" applyAlignment="0" applyProtection="0"/>
    <xf numFmtId="180" fontId="37" fillId="0" borderId="0" applyNumberFormat="0" applyFill="0" applyBorder="0" applyAlignment="0" applyProtection="0"/>
    <xf numFmtId="180" fontId="37" fillId="0" borderId="0" applyNumberFormat="0" applyFill="0" applyBorder="0" applyAlignment="0" applyProtection="0"/>
    <xf numFmtId="180" fontId="29" fillId="35" borderId="0" applyNumberFormat="0" applyBorder="0" applyAlignment="0" applyProtection="0"/>
    <xf numFmtId="180" fontId="29" fillId="35" borderId="0" applyNumberForma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20" fillId="20" borderId="0" applyNumberFormat="0" applyFont="0" applyBorder="0" applyAlignment="0" applyProtection="0"/>
    <xf numFmtId="180" fontId="38" fillId="0" borderId="15" applyNumberFormat="0" applyFill="0" applyAlignment="0" applyProtection="0"/>
    <xf numFmtId="180" fontId="38" fillId="0" borderId="15" applyNumberFormat="0" applyFill="0" applyAlignment="0" applyProtection="0"/>
    <xf numFmtId="180" fontId="39" fillId="0" borderId="16" applyNumberFormat="0" applyFill="0" applyAlignment="0" applyProtection="0"/>
    <xf numFmtId="180" fontId="39" fillId="0" borderId="16" applyNumberFormat="0" applyFill="0" applyAlignment="0" applyProtection="0"/>
    <xf numFmtId="180" fontId="40" fillId="0" borderId="17" applyNumberFormat="0" applyFill="0" applyAlignment="0" applyProtection="0"/>
    <xf numFmtId="180" fontId="40" fillId="0" borderId="17" applyNumberFormat="0" applyFill="0" applyAlignment="0" applyProtection="0"/>
    <xf numFmtId="180" fontId="40" fillId="0" borderId="0" applyNumberFormat="0" applyFill="0" applyBorder="0" applyAlignment="0" applyProtection="0"/>
    <xf numFmtId="180" fontId="40" fillId="0" borderId="0" applyNumberFormat="0" applyFill="0" applyBorder="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1" fillId="43" borderId="13" applyNumberFormat="0" applyAlignment="0" applyProtection="0"/>
    <xf numFmtId="180" fontId="42" fillId="51" borderId="0"/>
    <xf numFmtId="173" fontId="43" fillId="8" borderId="0"/>
    <xf numFmtId="173" fontId="44" fillId="9" borderId="0"/>
    <xf numFmtId="173" fontId="34" fillId="10" borderId="0"/>
    <xf numFmtId="173" fontId="45" fillId="0" borderId="0" applyFill="0" applyBorder="0">
      <alignment vertical="center"/>
    </xf>
    <xf numFmtId="180" fontId="46" fillId="0" borderId="18" applyNumberFormat="0" applyFill="0" applyAlignment="0" applyProtection="0"/>
    <xf numFmtId="180" fontId="46" fillId="0" borderId="18" applyNumberFormat="0" applyFill="0" applyAlignment="0" applyProtection="0"/>
    <xf numFmtId="37" fontId="47" fillId="0" borderId="0"/>
    <xf numFmtId="180" fontId="46" fillId="43" borderId="0" applyNumberFormat="0" applyBorder="0" applyAlignment="0" applyProtection="0"/>
    <xf numFmtId="180" fontId="46" fillId="43" borderId="0" applyNumberFormat="0" applyBorder="0" applyAlignment="0" applyProtection="0"/>
    <xf numFmtId="38" fontId="20" fillId="0" borderId="0" applyFont="0" applyFill="0" applyBorder="0" applyAlignment="0" applyProtection="0"/>
    <xf numFmtId="180" fontId="15" fillId="0" borderId="0"/>
    <xf numFmtId="180" fontId="15" fillId="0" borderId="0"/>
    <xf numFmtId="180" fontId="15" fillId="0" borderId="0"/>
    <xf numFmtId="180" fontId="15" fillId="0" borderId="0"/>
    <xf numFmtId="18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180" fontId="20" fillId="0" borderId="0"/>
    <xf numFmtId="180" fontId="20" fillId="0" borderId="0"/>
    <xf numFmtId="180" fontId="20" fillId="0" borderId="0"/>
    <xf numFmtId="180" fontId="20" fillId="0" borderId="0"/>
    <xf numFmtId="180" fontId="29" fillId="0" borderId="0" applyFill="0" applyBorder="0" applyAlignment="0" applyProtection="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9" fillId="0" borderId="0"/>
    <xf numFmtId="180" fontId="29" fillId="0" borderId="0" applyFill="0" applyBorder="0" applyAlignment="0" applyProtection="0"/>
    <xf numFmtId="180" fontId="20"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0" fillId="0" borderId="0"/>
    <xf numFmtId="180" fontId="20" fillId="0" borderId="0"/>
    <xf numFmtId="180" fontId="20" fillId="0" borderId="0"/>
    <xf numFmtId="180" fontId="20" fillId="0" borderId="0"/>
    <xf numFmtId="180" fontId="20" fillId="0" borderId="0"/>
    <xf numFmtId="180" fontId="29" fillId="0" borderId="0" applyFill="0" applyBorder="0" applyAlignment="0" applyProtection="0"/>
    <xf numFmtId="180" fontId="29" fillId="0" borderId="0" applyFill="0" applyBorder="0" applyAlignment="0" applyProtection="0"/>
    <xf numFmtId="180" fontId="20" fillId="0" borderId="0"/>
    <xf numFmtId="180" fontId="20" fillId="0" borderId="0"/>
    <xf numFmtId="180" fontId="20" fillId="0" borderId="0"/>
    <xf numFmtId="180" fontId="20" fillId="0" borderId="0"/>
    <xf numFmtId="180" fontId="20" fillId="0" borderId="0"/>
    <xf numFmtId="180" fontId="20"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8" fillId="0" borderId="0"/>
    <xf numFmtId="180" fontId="8" fillId="0" borderId="0"/>
    <xf numFmtId="0" fontId="8" fillId="0" borderId="0"/>
    <xf numFmtId="0" fontId="8" fillId="0" borderId="0"/>
    <xf numFmtId="0" fontId="8" fillId="0" borderId="0"/>
    <xf numFmtId="0" fontId="8" fillId="0" borderId="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0" fontId="8" fillId="0" borderId="0"/>
    <xf numFmtId="0" fontId="8" fillId="0" borderId="0"/>
    <xf numFmtId="0" fontId="8" fillId="0" borderId="0"/>
    <xf numFmtId="0" fontId="8" fillId="0" borderId="0"/>
    <xf numFmtId="180" fontId="29" fillId="0" borderId="0" applyFill="0" applyBorder="0" applyAlignment="0" applyProtection="0"/>
    <xf numFmtId="0" fontId="23" fillId="0" borderId="0" applyFont="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0" fontId="20"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0" fillId="0" borderId="0"/>
    <xf numFmtId="180" fontId="20" fillId="0" borderId="0"/>
    <xf numFmtId="180" fontId="20" fillId="0" borderId="0"/>
    <xf numFmtId="180" fontId="12" fillId="0" borderId="0"/>
    <xf numFmtId="0" fontId="23" fillId="0" borderId="0"/>
    <xf numFmtId="0" fontId="23" fillId="0" borderId="0"/>
    <xf numFmtId="0" fontId="8" fillId="0" borderId="0"/>
    <xf numFmtId="0" fontId="8" fillId="0" borderId="0"/>
    <xf numFmtId="180" fontId="20" fillId="0" borderId="0"/>
    <xf numFmtId="180" fontId="26" fillId="0" borderId="0"/>
    <xf numFmtId="180" fontId="26" fillId="0" borderId="0"/>
    <xf numFmtId="180" fontId="26" fillId="0" borderId="0"/>
    <xf numFmtId="180" fontId="26" fillId="0" borderId="0"/>
    <xf numFmtId="180" fontId="26" fillId="0" borderId="0"/>
    <xf numFmtId="180" fontId="26" fillId="0" borderId="0"/>
    <xf numFmtId="180" fontId="26" fillId="0" borderId="0"/>
    <xf numFmtId="180" fontId="26" fillId="0" borderId="0"/>
    <xf numFmtId="180" fontId="26" fillId="0" borderId="0"/>
    <xf numFmtId="180" fontId="26" fillId="0" borderId="0"/>
    <xf numFmtId="180" fontId="26" fillId="0" borderId="0"/>
    <xf numFmtId="180" fontId="20" fillId="0" borderId="0"/>
    <xf numFmtId="180" fontId="20" fillId="0" borderId="0"/>
    <xf numFmtId="180" fontId="20" fillId="0" borderId="0"/>
    <xf numFmtId="180" fontId="20"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6" fillId="0" borderId="0"/>
    <xf numFmtId="180" fontId="26" fillId="0" borderId="0"/>
    <xf numFmtId="180" fontId="26" fillId="0" borderId="0"/>
    <xf numFmtId="180" fontId="26" fillId="0" borderId="0"/>
    <xf numFmtId="180" fontId="26" fillId="0" borderId="0"/>
    <xf numFmtId="180" fontId="26"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6" fillId="0" borderId="0"/>
    <xf numFmtId="180" fontId="26"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0" fillId="0" borderId="0"/>
    <xf numFmtId="180" fontId="26" fillId="0" borderId="0"/>
    <xf numFmtId="180" fontId="29" fillId="0" borderId="0" applyFill="0" applyBorder="0" applyAlignment="0" applyProtection="0"/>
    <xf numFmtId="180" fontId="15" fillId="0" borderId="0"/>
    <xf numFmtId="0" fontId="20" fillId="0" borderId="0"/>
    <xf numFmtId="0" fontId="8" fillId="0" borderId="0"/>
    <xf numFmtId="0" fontId="8" fillId="0" borderId="0"/>
    <xf numFmtId="0" fontId="8" fillId="0" borderId="0"/>
    <xf numFmtId="0" fontId="8"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xf numFmtId="180" fontId="29" fillId="0" borderId="0"/>
    <xf numFmtId="180" fontId="29" fillId="0" borderId="0"/>
    <xf numFmtId="180" fontId="29" fillId="0" borderId="0"/>
    <xf numFmtId="180" fontId="29" fillId="0" borderId="0"/>
    <xf numFmtId="180" fontId="29" fillId="0" borderId="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180" fontId="29" fillId="0" borderId="0" applyFill="0" applyBorder="0" applyAlignment="0" applyProtection="0"/>
    <xf numFmtId="0" fontId="26" fillId="0" borderId="0"/>
    <xf numFmtId="0" fontId="8" fillId="0" borderId="0"/>
    <xf numFmtId="0" fontId="8" fillId="0" borderId="0"/>
    <xf numFmtId="180" fontId="29" fillId="0" borderId="0" applyFill="0" applyBorder="0" applyAlignment="0" applyProtection="0"/>
    <xf numFmtId="0" fontId="23" fillId="0" borderId="0"/>
    <xf numFmtId="180" fontId="29" fillId="0" borderId="0"/>
    <xf numFmtId="180" fontId="29" fillId="0" borderId="0"/>
    <xf numFmtId="180" fontId="23" fillId="0" borderId="0">
      <alignment vertical="top"/>
    </xf>
    <xf numFmtId="180" fontId="48" fillId="0" borderId="0" applyFill="0" applyBorder="0">
      <protection locked="0"/>
    </xf>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49" fillId="42" borderId="13" applyNumberFormat="0" applyFon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180" fontId="50" fillId="46" borderId="19"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0" fontId="44" fillId="0" borderId="0" applyFont="0" applyFill="0" applyBorder="0" applyAlignment="0" applyProtection="0">
      <alignment vertical="center"/>
    </xf>
    <xf numFmtId="9" fontId="2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44"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183" fontId="15" fillId="52" borderId="11">
      <alignment vertical="center"/>
    </xf>
    <xf numFmtId="174" fontId="15" fillId="52" borderId="11">
      <alignment vertical="center"/>
    </xf>
    <xf numFmtId="174" fontId="15" fillId="52" borderId="11">
      <alignment vertical="center"/>
    </xf>
    <xf numFmtId="180" fontId="15" fillId="52" borderId="11">
      <alignment vertical="center"/>
    </xf>
    <xf numFmtId="180" fontId="15" fillId="52" borderId="11">
      <alignment vertical="center"/>
    </xf>
    <xf numFmtId="180" fontId="15" fillId="52" borderId="11">
      <alignment vertical="center"/>
    </xf>
    <xf numFmtId="180" fontId="15" fillId="52" borderId="11">
      <alignment vertical="center"/>
    </xf>
    <xf numFmtId="184" fontId="15" fillId="52" borderId="11">
      <alignment vertical="center"/>
    </xf>
    <xf numFmtId="184" fontId="15" fillId="52" borderId="11">
      <alignment vertical="center"/>
    </xf>
    <xf numFmtId="174" fontId="8" fillId="53" borderId="11">
      <alignment vertical="center"/>
    </xf>
    <xf numFmtId="174" fontId="8" fillId="53" borderId="11">
      <alignment vertical="center"/>
    </xf>
    <xf numFmtId="184" fontId="8" fillId="53" borderId="11">
      <alignment vertical="center"/>
    </xf>
    <xf numFmtId="184" fontId="8" fillId="53" borderId="11">
      <alignment vertical="center"/>
    </xf>
    <xf numFmtId="184" fontId="8" fillId="53" borderId="11">
      <alignment vertical="center"/>
    </xf>
    <xf numFmtId="184" fontId="8" fillId="53" borderId="11">
      <alignment vertical="center"/>
    </xf>
    <xf numFmtId="183" fontId="15" fillId="52" borderId="11">
      <alignment vertical="center"/>
    </xf>
    <xf numFmtId="183" fontId="8" fillId="53" borderId="11">
      <alignment vertical="center"/>
    </xf>
    <xf numFmtId="183" fontId="8" fillId="53" borderId="11">
      <alignment vertical="center"/>
    </xf>
    <xf numFmtId="180" fontId="51" fillId="0" borderId="0"/>
    <xf numFmtId="185" fontId="15" fillId="0" borderId="0">
      <protection locked="0"/>
    </xf>
    <xf numFmtId="185" fontId="15" fillId="0" borderId="0">
      <protection locked="0"/>
    </xf>
    <xf numFmtId="174" fontId="15" fillId="7" borderId="11">
      <alignment vertical="center"/>
      <protection locked="0"/>
    </xf>
    <xf numFmtId="175" fontId="15" fillId="7" borderId="11">
      <alignment vertical="center"/>
      <protection locked="0"/>
    </xf>
    <xf numFmtId="180" fontId="15" fillId="7" borderId="11">
      <alignment vertical="center"/>
      <protection locked="0"/>
    </xf>
    <xf numFmtId="180" fontId="15" fillId="7" borderId="11">
      <alignment vertical="center"/>
      <protection locked="0"/>
    </xf>
    <xf numFmtId="175" fontId="15" fillId="7" borderId="11">
      <alignment vertical="center"/>
      <protection locked="0"/>
    </xf>
    <xf numFmtId="175" fontId="15" fillId="7" borderId="11">
      <alignment vertical="center"/>
      <protection locked="0"/>
    </xf>
    <xf numFmtId="180" fontId="15" fillId="7" borderId="11">
      <alignment vertical="center"/>
      <protection locked="0"/>
    </xf>
    <xf numFmtId="180" fontId="15" fillId="7" borderId="11">
      <alignment vertical="center"/>
      <protection locked="0"/>
    </xf>
    <xf numFmtId="175" fontId="15" fillId="7" borderId="11">
      <alignment vertical="center"/>
      <protection locked="0"/>
    </xf>
    <xf numFmtId="174" fontId="15" fillId="7" borderId="11">
      <alignment vertical="center"/>
      <protection locked="0"/>
    </xf>
    <xf numFmtId="174" fontId="15" fillId="7" borderId="11">
      <alignment vertical="center"/>
      <protection locked="0"/>
    </xf>
    <xf numFmtId="178" fontId="15" fillId="7" borderId="11">
      <alignment vertical="center"/>
      <protection locked="0"/>
    </xf>
    <xf numFmtId="178" fontId="15" fillId="7" borderId="11">
      <alignment vertical="center"/>
      <protection locked="0"/>
    </xf>
    <xf numFmtId="178" fontId="15" fillId="7" borderId="11">
      <alignment vertical="center"/>
      <protection locked="0"/>
    </xf>
    <xf numFmtId="178" fontId="15" fillId="7" borderId="11">
      <alignment vertical="center"/>
      <protection locked="0"/>
    </xf>
    <xf numFmtId="174" fontId="15" fillId="7" borderId="11">
      <alignment vertical="center"/>
      <protection locked="0"/>
    </xf>
    <xf numFmtId="174" fontId="8" fillId="2" borderId="11">
      <alignment vertical="center"/>
      <protection locked="0"/>
    </xf>
    <xf numFmtId="174" fontId="8" fillId="2" borderId="11">
      <alignment vertical="center"/>
      <protection locked="0"/>
    </xf>
    <xf numFmtId="184" fontId="8" fillId="2" borderId="11">
      <alignment vertical="center"/>
      <protection locked="0"/>
    </xf>
    <xf numFmtId="184" fontId="8" fillId="2" borderId="11">
      <alignment vertical="center"/>
      <protection locked="0"/>
    </xf>
    <xf numFmtId="174" fontId="15" fillId="6" borderId="11">
      <alignment vertical="center"/>
    </xf>
    <xf numFmtId="174" fontId="8" fillId="54" borderId="11">
      <alignment vertical="center"/>
    </xf>
    <xf numFmtId="174" fontId="8" fillId="54" borderId="11">
      <alignment vertical="center"/>
    </xf>
    <xf numFmtId="174" fontId="15" fillId="6" borderId="11">
      <alignment vertical="center"/>
    </xf>
    <xf numFmtId="175" fontId="15" fillId="6" borderId="11">
      <alignment vertical="center"/>
    </xf>
    <xf numFmtId="175" fontId="15" fillId="6" borderId="11">
      <alignment vertical="center"/>
    </xf>
    <xf numFmtId="175" fontId="15" fillId="6" borderId="11">
      <alignment vertical="center"/>
    </xf>
    <xf numFmtId="175" fontId="15" fillId="6" borderId="11">
      <alignment vertical="center"/>
    </xf>
    <xf numFmtId="184" fontId="15" fillId="6" borderId="11">
      <alignment vertical="center"/>
    </xf>
    <xf numFmtId="186" fontId="8" fillId="54" borderId="11">
      <alignment vertical="center"/>
    </xf>
    <xf numFmtId="186" fontId="8" fillId="54" borderId="11">
      <alignment vertical="center"/>
    </xf>
    <xf numFmtId="184" fontId="8" fillId="54" borderId="11">
      <alignment vertical="center"/>
    </xf>
    <xf numFmtId="184" fontId="8" fillId="54" borderId="11">
      <alignment vertical="center"/>
    </xf>
    <xf numFmtId="183" fontId="15" fillId="6" borderId="11">
      <alignment vertical="center"/>
    </xf>
    <xf numFmtId="183" fontId="8" fillId="54" borderId="11">
      <alignment vertical="center"/>
    </xf>
    <xf numFmtId="183" fontId="8" fillId="54" borderId="11">
      <alignment vertical="center"/>
    </xf>
    <xf numFmtId="180" fontId="15" fillId="6" borderId="11">
      <alignment vertical="center"/>
    </xf>
    <xf numFmtId="180" fontId="15" fillId="6" borderId="11">
      <alignment vertical="center"/>
    </xf>
    <xf numFmtId="180" fontId="15" fillId="6" borderId="11">
      <alignment vertical="center"/>
    </xf>
    <xf numFmtId="180" fontId="15" fillId="6" borderId="11">
      <alignment vertical="center"/>
    </xf>
    <xf numFmtId="174" fontId="15" fillId="6" borderId="11">
      <alignment vertical="center"/>
    </xf>
    <xf numFmtId="174" fontId="15" fillId="6" borderId="11">
      <alignment vertical="center"/>
    </xf>
    <xf numFmtId="174" fontId="8" fillId="54" borderId="11">
      <alignment vertical="center"/>
    </xf>
    <xf numFmtId="174" fontId="8" fillId="54" borderId="11">
      <alignment vertical="center"/>
    </xf>
    <xf numFmtId="174" fontId="15" fillId="6" borderId="11">
      <alignment vertical="center"/>
    </xf>
    <xf numFmtId="174" fontId="15" fillId="6" borderId="11">
      <alignment vertical="center"/>
    </xf>
    <xf numFmtId="174" fontId="15" fillId="55" borderId="11">
      <alignment horizontal="right" vertical="center"/>
      <protection locked="0"/>
    </xf>
    <xf numFmtId="180" fontId="15" fillId="55" borderId="11">
      <alignment horizontal="right" vertical="center"/>
      <protection locked="0"/>
    </xf>
    <xf numFmtId="180" fontId="15" fillId="55" borderId="11">
      <alignment horizontal="right" vertical="center"/>
      <protection locked="0"/>
    </xf>
    <xf numFmtId="183" fontId="15" fillId="55" borderId="11">
      <alignment horizontal="right" vertical="center"/>
      <protection locked="0"/>
    </xf>
    <xf numFmtId="184" fontId="15" fillId="55" borderId="11">
      <alignment horizontal="right" vertical="center"/>
      <protection locked="0"/>
    </xf>
    <xf numFmtId="184" fontId="8" fillId="56" borderId="11">
      <alignment horizontal="right" vertical="center"/>
      <protection locked="0"/>
    </xf>
    <xf numFmtId="184" fontId="8" fillId="56" borderId="11">
      <alignment horizontal="right" vertical="center"/>
      <protection locked="0"/>
    </xf>
    <xf numFmtId="183" fontId="15" fillId="55" borderId="11">
      <alignment horizontal="right" vertical="center"/>
      <protection locked="0"/>
    </xf>
    <xf numFmtId="183" fontId="8" fillId="56" borderId="11">
      <alignment horizontal="right" vertical="center"/>
      <protection locked="0"/>
    </xf>
    <xf numFmtId="183" fontId="8" fillId="56" borderId="11">
      <alignment horizontal="right" vertical="center"/>
      <protection locked="0"/>
    </xf>
    <xf numFmtId="174" fontId="15" fillId="55" borderId="11">
      <alignment horizontal="right" vertical="center"/>
      <protection locked="0"/>
    </xf>
    <xf numFmtId="174" fontId="15" fillId="55" borderId="11">
      <alignment horizontal="right" vertical="center"/>
      <protection locked="0"/>
    </xf>
    <xf numFmtId="174" fontId="8" fillId="56" borderId="11">
      <alignment horizontal="right" vertical="center"/>
      <protection locked="0"/>
    </xf>
    <xf numFmtId="174" fontId="8" fillId="56" borderId="11">
      <alignment horizontal="right" vertical="center"/>
      <protection locked="0"/>
    </xf>
    <xf numFmtId="174" fontId="15" fillId="55" borderId="11">
      <alignment horizontal="right" vertical="center"/>
      <protection locked="0"/>
    </xf>
    <xf numFmtId="4" fontId="49" fillId="57" borderId="13" applyNumberFormat="0" applyProtection="0">
      <alignment vertical="center"/>
    </xf>
    <xf numFmtId="4" fontId="49" fillId="57" borderId="13" applyNumberFormat="0" applyProtection="0">
      <alignment vertical="center"/>
    </xf>
    <xf numFmtId="4" fontId="49" fillId="57" borderId="13" applyNumberFormat="0" applyProtection="0">
      <alignment vertical="center"/>
    </xf>
    <xf numFmtId="4" fontId="49" fillId="57" borderId="13" applyNumberFormat="0" applyProtection="0">
      <alignment vertical="center"/>
    </xf>
    <xf numFmtId="4" fontId="49" fillId="57" borderId="13" applyNumberFormat="0" applyProtection="0">
      <alignment vertical="center"/>
    </xf>
    <xf numFmtId="4" fontId="49" fillId="57" borderId="13" applyNumberFormat="0" applyProtection="0">
      <alignment vertical="center"/>
    </xf>
    <xf numFmtId="4" fontId="52" fillId="58" borderId="13" applyNumberFormat="0" applyProtection="0">
      <alignment vertical="center"/>
    </xf>
    <xf numFmtId="4" fontId="52" fillId="58" borderId="13" applyNumberFormat="0" applyProtection="0">
      <alignment vertical="center"/>
    </xf>
    <xf numFmtId="4" fontId="52" fillId="58" borderId="13" applyNumberFormat="0" applyProtection="0">
      <alignment vertical="center"/>
    </xf>
    <xf numFmtId="4" fontId="52" fillId="58" borderId="13" applyNumberFormat="0" applyProtection="0">
      <alignment vertical="center"/>
    </xf>
    <xf numFmtId="4" fontId="52" fillId="58" borderId="13" applyNumberFormat="0" applyProtection="0">
      <alignment vertical="center"/>
    </xf>
    <xf numFmtId="4" fontId="52" fillId="58" borderId="13" applyNumberFormat="0" applyProtection="0">
      <alignment vertical="center"/>
    </xf>
    <xf numFmtId="4" fontId="49" fillId="58" borderId="13" applyNumberFormat="0" applyProtection="0">
      <alignment horizontal="left" vertical="center" indent="1"/>
    </xf>
    <xf numFmtId="4" fontId="49" fillId="58" borderId="13" applyNumberFormat="0" applyProtection="0">
      <alignment horizontal="left" vertical="center" indent="1"/>
    </xf>
    <xf numFmtId="4" fontId="49" fillId="58" borderId="13" applyNumberFormat="0" applyProtection="0">
      <alignment horizontal="left" vertical="center" indent="1"/>
    </xf>
    <xf numFmtId="4" fontId="49" fillId="58" borderId="13" applyNumberFormat="0" applyProtection="0">
      <alignment horizontal="left" vertical="center" indent="1"/>
    </xf>
    <xf numFmtId="4" fontId="49" fillId="58" borderId="13" applyNumberFormat="0" applyProtection="0">
      <alignment horizontal="left" vertical="center" indent="1"/>
    </xf>
    <xf numFmtId="4" fontId="49" fillId="58" borderId="13" applyNumberFormat="0" applyProtection="0">
      <alignment horizontal="left" vertical="center" indent="1"/>
    </xf>
    <xf numFmtId="180" fontId="53" fillId="57" borderId="20" applyNumberFormat="0" applyProtection="0">
      <alignment horizontal="left" vertical="top" indent="1"/>
    </xf>
    <xf numFmtId="180" fontId="53" fillId="57" borderId="20" applyNumberFormat="0" applyProtection="0">
      <alignment horizontal="left" vertical="top" indent="1"/>
    </xf>
    <xf numFmtId="180" fontId="53" fillId="57" borderId="20" applyNumberFormat="0" applyProtection="0">
      <alignment horizontal="left" vertical="top" indent="1"/>
    </xf>
    <xf numFmtId="180" fontId="53" fillId="57" borderId="20" applyNumberFormat="0" applyProtection="0">
      <alignment horizontal="left" vertical="top" indent="1"/>
    </xf>
    <xf numFmtId="180" fontId="53" fillId="57" borderId="20" applyNumberFormat="0" applyProtection="0">
      <alignment horizontal="left" vertical="top" indent="1"/>
    </xf>
    <xf numFmtId="180" fontId="53" fillId="57" borderId="20" applyNumberFormat="0" applyProtection="0">
      <alignment horizontal="left" vertical="top"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60" borderId="13" applyNumberFormat="0" applyProtection="0">
      <alignment horizontal="right" vertical="center"/>
    </xf>
    <xf numFmtId="4" fontId="49" fillId="60" borderId="13" applyNumberFormat="0" applyProtection="0">
      <alignment horizontal="right" vertical="center"/>
    </xf>
    <xf numFmtId="4" fontId="49" fillId="60" borderId="13" applyNumberFormat="0" applyProtection="0">
      <alignment horizontal="right" vertical="center"/>
    </xf>
    <xf numFmtId="4" fontId="49" fillId="60" borderId="13" applyNumberFormat="0" applyProtection="0">
      <alignment horizontal="right" vertical="center"/>
    </xf>
    <xf numFmtId="4" fontId="49" fillId="60" borderId="13" applyNumberFormat="0" applyProtection="0">
      <alignment horizontal="right" vertical="center"/>
    </xf>
    <xf numFmtId="4" fontId="49" fillId="60" borderId="13" applyNumberFormat="0" applyProtection="0">
      <alignment horizontal="right" vertical="center"/>
    </xf>
    <xf numFmtId="4" fontId="49" fillId="61" borderId="13" applyNumberFormat="0" applyProtection="0">
      <alignment horizontal="right" vertical="center"/>
    </xf>
    <xf numFmtId="4" fontId="49" fillId="61" borderId="13" applyNumberFormat="0" applyProtection="0">
      <alignment horizontal="right" vertical="center"/>
    </xf>
    <xf numFmtId="4" fontId="49" fillId="61" borderId="13" applyNumberFormat="0" applyProtection="0">
      <alignment horizontal="right" vertical="center"/>
    </xf>
    <xf numFmtId="4" fontId="49" fillId="61" borderId="13" applyNumberFormat="0" applyProtection="0">
      <alignment horizontal="right" vertical="center"/>
    </xf>
    <xf numFmtId="4" fontId="49" fillId="61" borderId="13" applyNumberFormat="0" applyProtection="0">
      <alignment horizontal="right" vertical="center"/>
    </xf>
    <xf numFmtId="4" fontId="49" fillId="61" borderId="13" applyNumberFormat="0" applyProtection="0">
      <alignment horizontal="right" vertical="center"/>
    </xf>
    <xf numFmtId="4" fontId="49" fillId="62" borderId="21" applyNumberFormat="0" applyProtection="0">
      <alignment horizontal="right" vertical="center"/>
    </xf>
    <xf numFmtId="4" fontId="49" fillId="62" borderId="21" applyNumberFormat="0" applyProtection="0">
      <alignment horizontal="right" vertical="center"/>
    </xf>
    <xf numFmtId="4" fontId="49" fillId="62" borderId="21" applyNumberFormat="0" applyProtection="0">
      <alignment horizontal="right" vertical="center"/>
    </xf>
    <xf numFmtId="4" fontId="49" fillId="62" borderId="21" applyNumberFormat="0" applyProtection="0">
      <alignment horizontal="right" vertical="center"/>
    </xf>
    <xf numFmtId="4" fontId="49" fillId="62" borderId="21" applyNumberFormat="0" applyProtection="0">
      <alignment horizontal="right" vertical="center"/>
    </xf>
    <xf numFmtId="4" fontId="49" fillId="62" borderId="21" applyNumberFormat="0" applyProtection="0">
      <alignment horizontal="right" vertical="center"/>
    </xf>
    <xf numFmtId="4" fontId="49" fillId="25" borderId="13" applyNumberFormat="0" applyProtection="0">
      <alignment horizontal="right" vertical="center"/>
    </xf>
    <xf numFmtId="4" fontId="49" fillId="25" borderId="13" applyNumberFormat="0" applyProtection="0">
      <alignment horizontal="right" vertical="center"/>
    </xf>
    <xf numFmtId="4" fontId="49" fillId="25" borderId="13" applyNumberFormat="0" applyProtection="0">
      <alignment horizontal="right" vertical="center"/>
    </xf>
    <xf numFmtId="4" fontId="49" fillId="25" borderId="13" applyNumberFormat="0" applyProtection="0">
      <alignment horizontal="right" vertical="center"/>
    </xf>
    <xf numFmtId="4" fontId="49" fillId="25" borderId="13" applyNumberFormat="0" applyProtection="0">
      <alignment horizontal="right" vertical="center"/>
    </xf>
    <xf numFmtId="4" fontId="49" fillId="25" borderId="13" applyNumberFormat="0" applyProtection="0">
      <alignment horizontal="right" vertical="center"/>
    </xf>
    <xf numFmtId="4" fontId="49" fillId="63" borderId="13" applyNumberFormat="0" applyProtection="0">
      <alignment horizontal="right" vertical="center"/>
    </xf>
    <xf numFmtId="4" fontId="49" fillId="63" borderId="13" applyNumberFormat="0" applyProtection="0">
      <alignment horizontal="right" vertical="center"/>
    </xf>
    <xf numFmtId="4" fontId="49" fillId="63" borderId="13" applyNumberFormat="0" applyProtection="0">
      <alignment horizontal="right" vertical="center"/>
    </xf>
    <xf numFmtId="4" fontId="49" fillId="63" borderId="13" applyNumberFormat="0" applyProtection="0">
      <alignment horizontal="right" vertical="center"/>
    </xf>
    <xf numFmtId="4" fontId="49" fillId="63" borderId="13" applyNumberFormat="0" applyProtection="0">
      <alignment horizontal="right" vertical="center"/>
    </xf>
    <xf numFmtId="4" fontId="49" fillId="63" borderId="13" applyNumberFormat="0" applyProtection="0">
      <alignment horizontal="right" vertical="center"/>
    </xf>
    <xf numFmtId="4" fontId="49" fillId="64" borderId="13" applyNumberFormat="0" applyProtection="0">
      <alignment horizontal="right" vertical="center"/>
    </xf>
    <xf numFmtId="4" fontId="49" fillId="64" borderId="13" applyNumberFormat="0" applyProtection="0">
      <alignment horizontal="right" vertical="center"/>
    </xf>
    <xf numFmtId="4" fontId="49" fillId="64" borderId="13" applyNumberFormat="0" applyProtection="0">
      <alignment horizontal="right" vertical="center"/>
    </xf>
    <xf numFmtId="4" fontId="49" fillId="64" borderId="13" applyNumberFormat="0" applyProtection="0">
      <alignment horizontal="right" vertical="center"/>
    </xf>
    <xf numFmtId="4" fontId="49" fillId="64" borderId="13" applyNumberFormat="0" applyProtection="0">
      <alignment horizontal="right" vertical="center"/>
    </xf>
    <xf numFmtId="4" fontId="49" fillId="64" borderId="13" applyNumberFormat="0" applyProtection="0">
      <alignment horizontal="right" vertical="center"/>
    </xf>
    <xf numFmtId="4" fontId="49" fillId="21" borderId="13" applyNumberFormat="0" applyProtection="0">
      <alignment horizontal="right" vertical="center"/>
    </xf>
    <xf numFmtId="4" fontId="49" fillId="21" borderId="13" applyNumberFormat="0" applyProtection="0">
      <alignment horizontal="right" vertical="center"/>
    </xf>
    <xf numFmtId="4" fontId="49" fillId="21" borderId="13" applyNumberFormat="0" applyProtection="0">
      <alignment horizontal="right" vertical="center"/>
    </xf>
    <xf numFmtId="4" fontId="49" fillId="21" borderId="13" applyNumberFormat="0" applyProtection="0">
      <alignment horizontal="right" vertical="center"/>
    </xf>
    <xf numFmtId="4" fontId="49" fillId="21" borderId="13" applyNumberFormat="0" applyProtection="0">
      <alignment horizontal="right" vertical="center"/>
    </xf>
    <xf numFmtId="4" fontId="49" fillId="21" borderId="13" applyNumberFormat="0" applyProtection="0">
      <alignment horizontal="right" vertical="center"/>
    </xf>
    <xf numFmtId="4" fontId="49" fillId="17" borderId="13" applyNumberFormat="0" applyProtection="0">
      <alignment horizontal="right" vertical="center"/>
    </xf>
    <xf numFmtId="4" fontId="49" fillId="17" borderId="13" applyNumberFormat="0" applyProtection="0">
      <alignment horizontal="right" vertical="center"/>
    </xf>
    <xf numFmtId="4" fontId="49" fillId="17" borderId="13" applyNumberFormat="0" applyProtection="0">
      <alignment horizontal="right" vertical="center"/>
    </xf>
    <xf numFmtId="4" fontId="49" fillId="17" borderId="13" applyNumberFormat="0" applyProtection="0">
      <alignment horizontal="right" vertical="center"/>
    </xf>
    <xf numFmtId="4" fontId="49" fillId="17" borderId="13" applyNumberFormat="0" applyProtection="0">
      <alignment horizontal="right" vertical="center"/>
    </xf>
    <xf numFmtId="4" fontId="49" fillId="17" borderId="13" applyNumberFormat="0" applyProtection="0">
      <alignment horizontal="right" vertical="center"/>
    </xf>
    <xf numFmtId="4" fontId="49" fillId="65" borderId="13" applyNumberFormat="0" applyProtection="0">
      <alignment horizontal="right" vertical="center"/>
    </xf>
    <xf numFmtId="4" fontId="49" fillId="65" borderId="13" applyNumberFormat="0" applyProtection="0">
      <alignment horizontal="right" vertical="center"/>
    </xf>
    <xf numFmtId="4" fontId="49" fillId="65" borderId="13" applyNumberFormat="0" applyProtection="0">
      <alignment horizontal="right" vertical="center"/>
    </xf>
    <xf numFmtId="4" fontId="49" fillId="65" borderId="13" applyNumberFormat="0" applyProtection="0">
      <alignment horizontal="right" vertical="center"/>
    </xf>
    <xf numFmtId="4" fontId="49" fillId="65" borderId="13" applyNumberFormat="0" applyProtection="0">
      <alignment horizontal="right" vertical="center"/>
    </xf>
    <xf numFmtId="4" fontId="49" fillId="65" borderId="13" applyNumberFormat="0" applyProtection="0">
      <alignment horizontal="right" vertical="center"/>
    </xf>
    <xf numFmtId="4" fontId="49" fillId="66" borderId="21" applyNumberFormat="0" applyProtection="0">
      <alignment horizontal="left" vertical="center" indent="1"/>
    </xf>
    <xf numFmtId="4" fontId="49" fillId="66" borderId="21" applyNumberFormat="0" applyProtection="0">
      <alignment horizontal="left" vertical="center" indent="1"/>
    </xf>
    <xf numFmtId="4" fontId="49" fillId="66" borderId="21" applyNumberFormat="0" applyProtection="0">
      <alignment horizontal="left" vertical="center" indent="1"/>
    </xf>
    <xf numFmtId="4" fontId="49" fillId="66" borderId="21" applyNumberFormat="0" applyProtection="0">
      <alignment horizontal="left" vertical="center" indent="1"/>
    </xf>
    <xf numFmtId="4" fontId="49" fillId="66" borderId="21" applyNumberFormat="0" applyProtection="0">
      <alignment horizontal="left" vertical="center" indent="1"/>
    </xf>
    <xf numFmtId="4" fontId="49" fillId="66"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20" fillId="23" borderId="21" applyNumberFormat="0" applyProtection="0">
      <alignment horizontal="left" vertical="center" indent="1"/>
    </xf>
    <xf numFmtId="4" fontId="49" fillId="16" borderId="13" applyNumberFormat="0" applyProtection="0">
      <alignment horizontal="right" vertical="center"/>
    </xf>
    <xf numFmtId="4" fontId="49" fillId="16" borderId="13" applyNumberFormat="0" applyProtection="0">
      <alignment horizontal="right" vertical="center"/>
    </xf>
    <xf numFmtId="4" fontId="49" fillId="16" borderId="13" applyNumberFormat="0" applyProtection="0">
      <alignment horizontal="right" vertical="center"/>
    </xf>
    <xf numFmtId="4" fontId="49" fillId="16" borderId="13" applyNumberFormat="0" applyProtection="0">
      <alignment horizontal="right" vertical="center"/>
    </xf>
    <xf numFmtId="4" fontId="49" fillId="16" borderId="13" applyNumberFormat="0" applyProtection="0">
      <alignment horizontal="right" vertical="center"/>
    </xf>
    <xf numFmtId="4" fontId="49" fillId="16" borderId="13" applyNumberFormat="0" applyProtection="0">
      <alignment horizontal="right" vertical="center"/>
    </xf>
    <xf numFmtId="4" fontId="49" fillId="15" borderId="21" applyNumberFormat="0" applyProtection="0">
      <alignment horizontal="left" vertical="center" indent="1"/>
    </xf>
    <xf numFmtId="4" fontId="22" fillId="15" borderId="0" applyNumberFormat="0" applyProtection="0">
      <alignment horizontal="left" vertical="center" indent="1"/>
    </xf>
    <xf numFmtId="4" fontId="49" fillId="15" borderId="21" applyNumberFormat="0" applyProtection="0">
      <alignment horizontal="left" vertical="center" indent="1"/>
    </xf>
    <xf numFmtId="4" fontId="49" fillId="15" borderId="21" applyNumberFormat="0" applyProtection="0">
      <alignment horizontal="left" vertical="center" indent="1"/>
    </xf>
    <xf numFmtId="4" fontId="49" fillId="15" borderId="21" applyNumberFormat="0" applyProtection="0">
      <alignment horizontal="left" vertical="center" indent="1"/>
    </xf>
    <xf numFmtId="4" fontId="49" fillId="15" borderId="21" applyNumberFormat="0" applyProtection="0">
      <alignment horizontal="left" vertical="center" indent="1"/>
    </xf>
    <xf numFmtId="4" fontId="49" fillId="15" borderId="21" applyNumberFormat="0" applyProtection="0">
      <alignment horizontal="left" vertical="center" indent="1"/>
    </xf>
    <xf numFmtId="4" fontId="49" fillId="15" borderId="21" applyNumberFormat="0" applyProtection="0">
      <alignment horizontal="left" vertical="center" indent="1"/>
    </xf>
    <xf numFmtId="4" fontId="49" fillId="16" borderId="21" applyNumberFormat="0" applyProtection="0">
      <alignment horizontal="left" vertical="center" indent="1"/>
    </xf>
    <xf numFmtId="4" fontId="22" fillId="16" borderId="0" applyNumberFormat="0" applyProtection="0">
      <alignment horizontal="left" vertical="center" indent="1"/>
    </xf>
    <xf numFmtId="4" fontId="49" fillId="16" borderId="21" applyNumberFormat="0" applyProtection="0">
      <alignment horizontal="left" vertical="center" indent="1"/>
    </xf>
    <xf numFmtId="4" fontId="49" fillId="16" borderId="21" applyNumberFormat="0" applyProtection="0">
      <alignment horizontal="left" vertical="center" indent="1"/>
    </xf>
    <xf numFmtId="4" fontId="49" fillId="16" borderId="21" applyNumberFormat="0" applyProtection="0">
      <alignment horizontal="left" vertical="center" indent="1"/>
    </xf>
    <xf numFmtId="4" fontId="49" fillId="16" borderId="21" applyNumberFormat="0" applyProtection="0">
      <alignment horizontal="left" vertical="center" indent="1"/>
    </xf>
    <xf numFmtId="4" fontId="49" fillId="16" borderId="21" applyNumberFormat="0" applyProtection="0">
      <alignment horizontal="left" vertical="center" indent="1"/>
    </xf>
    <xf numFmtId="4" fontId="49" fillId="16" borderId="21" applyNumberFormat="0" applyProtection="0">
      <alignment horizontal="left" vertical="center" indent="1"/>
    </xf>
    <xf numFmtId="180" fontId="49" fillId="20" borderId="13" applyNumberFormat="0" applyProtection="0">
      <alignment horizontal="left" vertical="center" indent="1"/>
    </xf>
    <xf numFmtId="180" fontId="20" fillId="23" borderId="20" applyNumberFormat="0" applyProtection="0">
      <alignment horizontal="left" vertical="center" indent="1"/>
    </xf>
    <xf numFmtId="180" fontId="20" fillId="23" borderId="20" applyNumberFormat="0" applyProtection="0">
      <alignment horizontal="left" vertical="center" indent="1"/>
    </xf>
    <xf numFmtId="180" fontId="20" fillId="23" borderId="20" applyNumberFormat="0" applyProtection="0">
      <alignment horizontal="left" vertical="center" indent="1"/>
    </xf>
    <xf numFmtId="180" fontId="20" fillId="23" borderId="20" applyNumberFormat="0" applyProtection="0">
      <alignment horizontal="left" vertical="center" indent="1"/>
    </xf>
    <xf numFmtId="180" fontId="20" fillId="23" borderId="20" applyNumberFormat="0" applyProtection="0">
      <alignment horizontal="left" vertical="center" indent="1"/>
    </xf>
    <xf numFmtId="180" fontId="20" fillId="23" borderId="20" applyNumberFormat="0" applyProtection="0">
      <alignment horizontal="left" vertical="center" indent="1"/>
    </xf>
    <xf numFmtId="180" fontId="49" fillId="20" borderId="13" applyNumberFormat="0" applyProtection="0">
      <alignment horizontal="left" vertical="center" indent="1"/>
    </xf>
    <xf numFmtId="180" fontId="49" fillId="20" borderId="13" applyNumberFormat="0" applyProtection="0">
      <alignment horizontal="left" vertical="center" indent="1"/>
    </xf>
    <xf numFmtId="180" fontId="49" fillId="20" borderId="13" applyNumberFormat="0" applyProtection="0">
      <alignment horizontal="left" vertical="center" indent="1"/>
    </xf>
    <xf numFmtId="180" fontId="49" fillId="20" borderId="13" applyNumberFormat="0" applyProtection="0">
      <alignment horizontal="left" vertical="center" indent="1"/>
    </xf>
    <xf numFmtId="180" fontId="49" fillId="20" borderId="13" applyNumberFormat="0" applyProtection="0">
      <alignment horizontal="left" vertical="center" indent="1"/>
    </xf>
    <xf numFmtId="180" fontId="49" fillId="20" borderId="13" applyNumberFormat="0" applyProtection="0">
      <alignment horizontal="left" vertical="center" indent="1"/>
    </xf>
    <xf numFmtId="180" fontId="49" fillId="23" borderId="20" applyNumberFormat="0" applyProtection="0">
      <alignment horizontal="left" vertical="top" indent="1"/>
    </xf>
    <xf numFmtId="180" fontId="20" fillId="23" borderId="20" applyNumberFormat="0" applyProtection="0">
      <alignment horizontal="left" vertical="top" indent="1"/>
    </xf>
    <xf numFmtId="180" fontId="20" fillId="23" borderId="20" applyNumberFormat="0" applyProtection="0">
      <alignment horizontal="left" vertical="top" indent="1"/>
    </xf>
    <xf numFmtId="180" fontId="20" fillId="23" borderId="20" applyNumberFormat="0" applyProtection="0">
      <alignment horizontal="left" vertical="top" indent="1"/>
    </xf>
    <xf numFmtId="180" fontId="20" fillId="23" borderId="20" applyNumberFormat="0" applyProtection="0">
      <alignment horizontal="left" vertical="top" indent="1"/>
    </xf>
    <xf numFmtId="180" fontId="20" fillId="23" borderId="20" applyNumberFormat="0" applyProtection="0">
      <alignment horizontal="left" vertical="top" indent="1"/>
    </xf>
    <xf numFmtId="180" fontId="20"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23" borderId="20" applyNumberFormat="0" applyProtection="0">
      <alignment horizontal="left" vertical="top" indent="1"/>
    </xf>
    <xf numFmtId="180" fontId="49" fillId="67" borderId="13" applyNumberFormat="0" applyProtection="0">
      <alignment horizontal="left" vertical="center" indent="1"/>
    </xf>
    <xf numFmtId="180" fontId="20" fillId="16" borderId="20" applyNumberFormat="0" applyProtection="0">
      <alignment horizontal="left" vertical="center" indent="1"/>
    </xf>
    <xf numFmtId="180" fontId="20" fillId="16" borderId="20" applyNumberFormat="0" applyProtection="0">
      <alignment horizontal="left" vertical="center" indent="1"/>
    </xf>
    <xf numFmtId="180" fontId="20" fillId="16" borderId="20" applyNumberFormat="0" applyProtection="0">
      <alignment horizontal="left" vertical="center" indent="1"/>
    </xf>
    <xf numFmtId="180" fontId="20" fillId="16" borderId="20" applyNumberFormat="0" applyProtection="0">
      <alignment horizontal="left" vertical="center" indent="1"/>
    </xf>
    <xf numFmtId="180" fontId="20" fillId="16" borderId="20" applyNumberFormat="0" applyProtection="0">
      <alignment horizontal="left" vertical="center" indent="1"/>
    </xf>
    <xf numFmtId="180" fontId="20" fillId="16" borderId="20" applyNumberFormat="0" applyProtection="0">
      <alignment horizontal="left" vertical="center" indent="1"/>
    </xf>
    <xf numFmtId="180" fontId="49" fillId="67" borderId="13" applyNumberFormat="0" applyProtection="0">
      <alignment horizontal="left" vertical="center" indent="1"/>
    </xf>
    <xf numFmtId="180" fontId="49" fillId="67" borderId="13" applyNumberFormat="0" applyProtection="0">
      <alignment horizontal="left" vertical="center" indent="1"/>
    </xf>
    <xf numFmtId="180" fontId="49" fillId="67" borderId="13" applyNumberFormat="0" applyProtection="0">
      <alignment horizontal="left" vertical="center" indent="1"/>
    </xf>
    <xf numFmtId="180" fontId="49" fillId="67" borderId="13" applyNumberFormat="0" applyProtection="0">
      <alignment horizontal="left" vertical="center" indent="1"/>
    </xf>
    <xf numFmtId="180" fontId="49" fillId="67" borderId="13" applyNumberFormat="0" applyProtection="0">
      <alignment horizontal="left" vertical="center" indent="1"/>
    </xf>
    <xf numFmtId="180" fontId="49" fillId="67" borderId="13" applyNumberFormat="0" applyProtection="0">
      <alignment horizontal="left" vertical="center" indent="1"/>
    </xf>
    <xf numFmtId="180" fontId="49" fillId="16" borderId="20" applyNumberFormat="0" applyProtection="0">
      <alignment horizontal="left" vertical="top" indent="1"/>
    </xf>
    <xf numFmtId="180" fontId="20" fillId="16" borderId="20" applyNumberFormat="0" applyProtection="0">
      <alignment horizontal="left" vertical="top" indent="1"/>
    </xf>
    <xf numFmtId="180" fontId="20" fillId="16" borderId="20" applyNumberFormat="0" applyProtection="0">
      <alignment horizontal="left" vertical="top" indent="1"/>
    </xf>
    <xf numFmtId="180" fontId="20" fillId="16" borderId="20" applyNumberFormat="0" applyProtection="0">
      <alignment horizontal="left" vertical="top" indent="1"/>
    </xf>
    <xf numFmtId="180" fontId="20" fillId="16" borderId="20" applyNumberFormat="0" applyProtection="0">
      <alignment horizontal="left" vertical="top" indent="1"/>
    </xf>
    <xf numFmtId="180" fontId="20" fillId="16" borderId="20" applyNumberFormat="0" applyProtection="0">
      <alignment horizontal="left" vertical="top" indent="1"/>
    </xf>
    <xf numFmtId="180" fontId="20"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16" borderId="20" applyNumberFormat="0" applyProtection="0">
      <alignment horizontal="left" vertical="top" indent="1"/>
    </xf>
    <xf numFmtId="180" fontId="49" fillId="68" borderId="13" applyNumberFormat="0" applyProtection="0">
      <alignment horizontal="left" vertical="center" indent="1"/>
    </xf>
    <xf numFmtId="180" fontId="20" fillId="68" borderId="20" applyNumberFormat="0" applyProtection="0">
      <alignment horizontal="left" vertical="center" indent="1"/>
    </xf>
    <xf numFmtId="180" fontId="20" fillId="68" borderId="20" applyNumberFormat="0" applyProtection="0">
      <alignment horizontal="left" vertical="center" indent="1"/>
    </xf>
    <xf numFmtId="180" fontId="20" fillId="68" borderId="20" applyNumberFormat="0" applyProtection="0">
      <alignment horizontal="left" vertical="center" indent="1"/>
    </xf>
    <xf numFmtId="180" fontId="20" fillId="68" borderId="20" applyNumberFormat="0" applyProtection="0">
      <alignment horizontal="left" vertical="center" indent="1"/>
    </xf>
    <xf numFmtId="180" fontId="20" fillId="68" borderId="20" applyNumberFormat="0" applyProtection="0">
      <alignment horizontal="left" vertical="center" indent="1"/>
    </xf>
    <xf numFmtId="180" fontId="20" fillId="68" borderId="20" applyNumberFormat="0" applyProtection="0">
      <alignment horizontal="left" vertical="center" indent="1"/>
    </xf>
    <xf numFmtId="180" fontId="49" fillId="68" borderId="13" applyNumberFormat="0" applyProtection="0">
      <alignment horizontal="left" vertical="center" indent="1"/>
    </xf>
    <xf numFmtId="180" fontId="49" fillId="68" borderId="13" applyNumberFormat="0" applyProtection="0">
      <alignment horizontal="left" vertical="center" indent="1"/>
    </xf>
    <xf numFmtId="180" fontId="49" fillId="68" borderId="13" applyNumberFormat="0" applyProtection="0">
      <alignment horizontal="left" vertical="center" indent="1"/>
    </xf>
    <xf numFmtId="180" fontId="49" fillId="68" borderId="13" applyNumberFormat="0" applyProtection="0">
      <alignment horizontal="left" vertical="center" indent="1"/>
    </xf>
    <xf numFmtId="180" fontId="49" fillId="68" borderId="13" applyNumberFormat="0" applyProtection="0">
      <alignment horizontal="left" vertical="center" indent="1"/>
    </xf>
    <xf numFmtId="180" fontId="49" fillId="68" borderId="13" applyNumberFormat="0" applyProtection="0">
      <alignment horizontal="left" vertical="center" indent="1"/>
    </xf>
    <xf numFmtId="180" fontId="49" fillId="68" borderId="20" applyNumberFormat="0" applyProtection="0">
      <alignment horizontal="left" vertical="top" indent="1"/>
    </xf>
    <xf numFmtId="180" fontId="20" fillId="68" borderId="20" applyNumberFormat="0" applyProtection="0">
      <alignment horizontal="left" vertical="top" indent="1"/>
    </xf>
    <xf numFmtId="180" fontId="20" fillId="68" borderId="20" applyNumberFormat="0" applyProtection="0">
      <alignment horizontal="left" vertical="top" indent="1"/>
    </xf>
    <xf numFmtId="180" fontId="20" fillId="68" borderId="20" applyNumberFormat="0" applyProtection="0">
      <alignment horizontal="left" vertical="top" indent="1"/>
    </xf>
    <xf numFmtId="180" fontId="20" fillId="68" borderId="20" applyNumberFormat="0" applyProtection="0">
      <alignment horizontal="left" vertical="top" indent="1"/>
    </xf>
    <xf numFmtId="180" fontId="20" fillId="68" borderId="20" applyNumberFormat="0" applyProtection="0">
      <alignment horizontal="left" vertical="top" indent="1"/>
    </xf>
    <xf numFmtId="180" fontId="20"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68" borderId="20" applyNumberFormat="0" applyProtection="0">
      <alignment horizontal="left" vertical="top" indent="1"/>
    </xf>
    <xf numFmtId="180" fontId="49" fillId="15" borderId="13" applyNumberFormat="0" applyProtection="0">
      <alignment horizontal="left" vertical="center" indent="1"/>
    </xf>
    <xf numFmtId="180" fontId="20" fillId="15" borderId="20" applyNumberFormat="0" applyProtection="0">
      <alignment horizontal="left" vertical="center" indent="1"/>
    </xf>
    <xf numFmtId="180" fontId="20" fillId="15" borderId="20" applyNumberFormat="0" applyProtection="0">
      <alignment horizontal="left" vertical="center" indent="1"/>
    </xf>
    <xf numFmtId="180" fontId="20" fillId="15" borderId="20" applyNumberFormat="0" applyProtection="0">
      <alignment horizontal="left" vertical="center" indent="1"/>
    </xf>
    <xf numFmtId="180" fontId="20" fillId="15" borderId="20" applyNumberFormat="0" applyProtection="0">
      <alignment horizontal="left" vertical="center" indent="1"/>
    </xf>
    <xf numFmtId="180" fontId="20" fillId="15" borderId="20" applyNumberFormat="0" applyProtection="0">
      <alignment horizontal="left" vertical="center" indent="1"/>
    </xf>
    <xf numFmtId="180" fontId="20" fillId="15" borderId="20" applyNumberFormat="0" applyProtection="0">
      <alignment horizontal="left" vertical="center" indent="1"/>
    </xf>
    <xf numFmtId="180" fontId="49" fillId="15" borderId="13" applyNumberFormat="0" applyProtection="0">
      <alignment horizontal="left" vertical="center" indent="1"/>
    </xf>
    <xf numFmtId="180" fontId="49" fillId="15" borderId="13" applyNumberFormat="0" applyProtection="0">
      <alignment horizontal="left" vertical="center" indent="1"/>
    </xf>
    <xf numFmtId="180" fontId="49" fillId="15" borderId="13" applyNumberFormat="0" applyProtection="0">
      <alignment horizontal="left" vertical="center" indent="1"/>
    </xf>
    <xf numFmtId="180" fontId="49" fillId="15" borderId="13" applyNumberFormat="0" applyProtection="0">
      <alignment horizontal="left" vertical="center" indent="1"/>
    </xf>
    <xf numFmtId="180" fontId="49" fillId="15" borderId="13" applyNumberFormat="0" applyProtection="0">
      <alignment horizontal="left" vertical="center" indent="1"/>
    </xf>
    <xf numFmtId="180" fontId="49" fillId="15" borderId="13" applyNumberFormat="0" applyProtection="0">
      <alignment horizontal="left" vertical="center" indent="1"/>
    </xf>
    <xf numFmtId="180" fontId="49" fillId="15" borderId="20" applyNumberFormat="0" applyProtection="0">
      <alignment horizontal="left" vertical="top" indent="1"/>
    </xf>
    <xf numFmtId="180" fontId="20" fillId="15" borderId="20" applyNumberFormat="0" applyProtection="0">
      <alignment horizontal="left" vertical="top" indent="1"/>
    </xf>
    <xf numFmtId="180" fontId="20" fillId="15" borderId="20" applyNumberFormat="0" applyProtection="0">
      <alignment horizontal="left" vertical="top" indent="1"/>
    </xf>
    <xf numFmtId="180" fontId="20" fillId="15" borderId="20" applyNumberFormat="0" applyProtection="0">
      <alignment horizontal="left" vertical="top" indent="1"/>
    </xf>
    <xf numFmtId="180" fontId="20" fillId="15" borderId="20" applyNumberFormat="0" applyProtection="0">
      <alignment horizontal="left" vertical="top" indent="1"/>
    </xf>
    <xf numFmtId="180" fontId="20" fillId="15" borderId="20" applyNumberFormat="0" applyProtection="0">
      <alignment horizontal="left" vertical="top" indent="1"/>
    </xf>
    <xf numFmtId="180" fontId="20"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15" borderId="20" applyNumberFormat="0" applyProtection="0">
      <alignment horizontal="left" vertical="top" indent="1"/>
    </xf>
    <xf numFmtId="180" fontId="49" fillId="69" borderId="22" applyNumberFormat="0">
      <protection locked="0"/>
    </xf>
    <xf numFmtId="180" fontId="20" fillId="69" borderId="11"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49" fillId="69" borderId="22" applyNumberFormat="0">
      <protection locked="0"/>
    </xf>
    <xf numFmtId="180" fontId="54" fillId="23" borderId="23" applyBorder="0"/>
    <xf numFmtId="180" fontId="54" fillId="23" borderId="23" applyBorder="0"/>
    <xf numFmtId="180" fontId="54" fillId="23" borderId="23" applyBorder="0"/>
    <xf numFmtId="180" fontId="54" fillId="23" borderId="23" applyBorder="0"/>
    <xf numFmtId="180" fontId="54" fillId="23" borderId="23" applyBorder="0"/>
    <xf numFmtId="180" fontId="54" fillId="23" borderId="23" applyBorder="0"/>
    <xf numFmtId="4" fontId="55" fillId="51" borderId="20" applyNumberFormat="0" applyProtection="0">
      <alignment vertical="center"/>
    </xf>
    <xf numFmtId="4" fontId="55" fillId="51" borderId="20" applyNumberFormat="0" applyProtection="0">
      <alignment vertical="center"/>
    </xf>
    <xf numFmtId="4" fontId="55" fillId="51" borderId="20" applyNumberFormat="0" applyProtection="0">
      <alignment vertical="center"/>
    </xf>
    <xf numFmtId="4" fontId="55" fillId="51" borderId="20" applyNumberFormat="0" applyProtection="0">
      <alignment vertical="center"/>
    </xf>
    <xf numFmtId="4" fontId="55" fillId="51" borderId="20" applyNumberFormat="0" applyProtection="0">
      <alignment vertical="center"/>
    </xf>
    <xf numFmtId="4" fontId="55" fillId="51" borderId="20" applyNumberFormat="0" applyProtection="0">
      <alignment vertical="center"/>
    </xf>
    <xf numFmtId="4" fontId="52" fillId="7" borderId="11" applyNumberFormat="0" applyProtection="0">
      <alignment vertical="center"/>
    </xf>
    <xf numFmtId="4" fontId="55" fillId="20" borderId="20" applyNumberFormat="0" applyProtection="0">
      <alignment horizontal="left" vertical="center" indent="1"/>
    </xf>
    <xf numFmtId="4" fontId="55" fillId="20" borderId="20" applyNumberFormat="0" applyProtection="0">
      <alignment horizontal="left" vertical="center" indent="1"/>
    </xf>
    <xf numFmtId="4" fontId="55" fillId="20" borderId="20" applyNumberFormat="0" applyProtection="0">
      <alignment horizontal="left" vertical="center" indent="1"/>
    </xf>
    <xf numFmtId="4" fontId="55" fillId="20" borderId="20" applyNumberFormat="0" applyProtection="0">
      <alignment horizontal="left" vertical="center" indent="1"/>
    </xf>
    <xf numFmtId="4" fontId="55" fillId="20" borderId="20" applyNumberFormat="0" applyProtection="0">
      <alignment horizontal="left" vertical="center" indent="1"/>
    </xf>
    <xf numFmtId="4" fontId="55" fillId="20" borderId="20" applyNumberFormat="0" applyProtection="0">
      <alignment horizontal="left" vertical="center" indent="1"/>
    </xf>
    <xf numFmtId="180" fontId="55" fillId="51" borderId="20" applyNumberFormat="0" applyProtection="0">
      <alignment horizontal="left" vertical="top" indent="1"/>
    </xf>
    <xf numFmtId="180" fontId="55" fillId="51" borderId="20" applyNumberFormat="0" applyProtection="0">
      <alignment horizontal="left" vertical="top" indent="1"/>
    </xf>
    <xf numFmtId="180" fontId="55" fillId="51" borderId="20" applyNumberFormat="0" applyProtection="0">
      <alignment horizontal="left" vertical="top" indent="1"/>
    </xf>
    <xf numFmtId="180" fontId="55" fillId="51" borderId="20" applyNumberFormat="0" applyProtection="0">
      <alignment horizontal="left" vertical="top" indent="1"/>
    </xf>
    <xf numFmtId="180" fontId="55" fillId="51" borderId="20" applyNumberFormat="0" applyProtection="0">
      <alignment horizontal="left" vertical="top" indent="1"/>
    </xf>
    <xf numFmtId="180" fontId="55" fillId="51" borderId="20" applyNumberFormat="0" applyProtection="0">
      <alignment horizontal="left" vertical="top" indent="1"/>
    </xf>
    <xf numFmtId="4" fontId="49" fillId="0" borderId="13" applyNumberFormat="0" applyProtection="0">
      <alignment horizontal="right" vertical="center"/>
    </xf>
    <xf numFmtId="4" fontId="49" fillId="0" borderId="13" applyNumberFormat="0" applyProtection="0">
      <alignment horizontal="right" vertical="center"/>
    </xf>
    <xf numFmtId="4" fontId="49" fillId="0" borderId="13" applyNumberFormat="0" applyProtection="0">
      <alignment horizontal="right" vertical="center"/>
    </xf>
    <xf numFmtId="4" fontId="49" fillId="0" borderId="13" applyNumberFormat="0" applyProtection="0">
      <alignment horizontal="right" vertical="center"/>
    </xf>
    <xf numFmtId="4" fontId="49" fillId="0" borderId="13" applyNumberFormat="0" applyProtection="0">
      <alignment horizontal="right" vertical="center"/>
    </xf>
    <xf numFmtId="4" fontId="49" fillId="0" borderId="13" applyNumberFormat="0" applyProtection="0">
      <alignment horizontal="right" vertical="center"/>
    </xf>
    <xf numFmtId="4" fontId="52" fillId="14" borderId="13" applyNumberFormat="0" applyProtection="0">
      <alignment horizontal="right" vertical="center"/>
    </xf>
    <xf numFmtId="4" fontId="52" fillId="14" borderId="13" applyNumberFormat="0" applyProtection="0">
      <alignment horizontal="right" vertical="center"/>
    </xf>
    <xf numFmtId="4" fontId="52" fillId="14" borderId="13" applyNumberFormat="0" applyProtection="0">
      <alignment horizontal="right" vertical="center"/>
    </xf>
    <xf numFmtId="4" fontId="52" fillId="14" borderId="13" applyNumberFormat="0" applyProtection="0">
      <alignment horizontal="right" vertical="center"/>
    </xf>
    <xf numFmtId="4" fontId="52" fillId="14" borderId="13" applyNumberFormat="0" applyProtection="0">
      <alignment horizontal="right" vertical="center"/>
    </xf>
    <xf numFmtId="4" fontId="52" fillId="14" borderId="13" applyNumberFormat="0" applyProtection="0">
      <alignment horizontal="right" vertical="center"/>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4" fontId="49" fillId="59" borderId="13" applyNumberFormat="0" applyProtection="0">
      <alignment horizontal="left" vertical="center" indent="1"/>
    </xf>
    <xf numFmtId="180" fontId="55" fillId="16" borderId="20" applyNumberFormat="0" applyProtection="0">
      <alignment horizontal="left" vertical="top" indent="1"/>
    </xf>
    <xf numFmtId="180" fontId="55" fillId="16" borderId="20" applyNumberFormat="0" applyProtection="0">
      <alignment horizontal="left" vertical="top" indent="1"/>
    </xf>
    <xf numFmtId="180" fontId="55" fillId="16" borderId="20" applyNumberFormat="0" applyProtection="0">
      <alignment horizontal="left" vertical="top" indent="1"/>
    </xf>
    <xf numFmtId="180" fontId="55" fillId="16" borderId="20" applyNumberFormat="0" applyProtection="0">
      <alignment horizontal="left" vertical="top" indent="1"/>
    </xf>
    <xf numFmtId="180" fontId="55" fillId="16" borderId="20" applyNumberFormat="0" applyProtection="0">
      <alignment horizontal="left" vertical="top" indent="1"/>
    </xf>
    <xf numFmtId="180" fontId="55" fillId="16" borderId="20" applyNumberFormat="0" applyProtection="0">
      <alignment horizontal="left" vertical="top" indent="1"/>
    </xf>
    <xf numFmtId="4" fontId="56" fillId="70" borderId="21" applyNumberFormat="0" applyProtection="0">
      <alignment horizontal="left" vertical="center" indent="1"/>
    </xf>
    <xf numFmtId="4" fontId="56" fillId="70" borderId="21" applyNumberFormat="0" applyProtection="0">
      <alignment horizontal="left" vertical="center" indent="1"/>
    </xf>
    <xf numFmtId="4" fontId="56" fillId="70" borderId="21" applyNumberFormat="0" applyProtection="0">
      <alignment horizontal="left" vertical="center" indent="1"/>
    </xf>
    <xf numFmtId="4" fontId="56" fillId="70" borderId="21" applyNumberFormat="0" applyProtection="0">
      <alignment horizontal="left" vertical="center" indent="1"/>
    </xf>
    <xf numFmtId="4" fontId="56" fillId="70" borderId="21" applyNumberFormat="0" applyProtection="0">
      <alignment horizontal="left" vertical="center" indent="1"/>
    </xf>
    <xf numFmtId="4" fontId="56" fillId="70" borderId="21" applyNumberFormat="0" applyProtection="0">
      <alignment horizontal="left" vertical="center" indent="1"/>
    </xf>
    <xf numFmtId="180" fontId="49" fillId="71" borderId="11"/>
    <xf numFmtId="4" fontId="57" fillId="69" borderId="13" applyNumberFormat="0" applyProtection="0">
      <alignment horizontal="right" vertical="center"/>
    </xf>
    <xf numFmtId="4" fontId="57" fillId="69" borderId="13" applyNumberFormat="0" applyProtection="0">
      <alignment horizontal="right" vertical="center"/>
    </xf>
    <xf numFmtId="4" fontId="57" fillId="69" borderId="13" applyNumberFormat="0" applyProtection="0">
      <alignment horizontal="right" vertical="center"/>
    </xf>
    <xf numFmtId="4" fontId="57" fillId="69" borderId="13" applyNumberFormat="0" applyProtection="0">
      <alignment horizontal="right" vertical="center"/>
    </xf>
    <xf numFmtId="4" fontId="57" fillId="69" borderId="13" applyNumberFormat="0" applyProtection="0">
      <alignment horizontal="right" vertical="center"/>
    </xf>
    <xf numFmtId="4" fontId="57" fillId="69" borderId="13" applyNumberFormat="0" applyProtection="0">
      <alignment horizontal="right" vertical="center"/>
    </xf>
    <xf numFmtId="180" fontId="58" fillId="0" borderId="0" applyNumberFormat="0" applyFill="0" applyBorder="0" applyAlignment="0" applyProtection="0"/>
    <xf numFmtId="180" fontId="20" fillId="72" borderId="0"/>
    <xf numFmtId="180" fontId="20" fillId="0" borderId="0" applyFont="0" applyFill="0" applyBorder="0" applyAlignment="0" applyProtection="0"/>
    <xf numFmtId="37" fontId="25" fillId="0" borderId="10" applyNumberFormat="0"/>
    <xf numFmtId="37" fontId="25" fillId="0" borderId="10" applyNumberFormat="0"/>
    <xf numFmtId="37" fontId="25" fillId="0" borderId="10" applyNumberFormat="0"/>
    <xf numFmtId="37" fontId="25" fillId="0" borderId="10" applyNumberFormat="0"/>
    <xf numFmtId="37" fontId="25" fillId="0" borderId="10" applyNumberFormat="0"/>
    <xf numFmtId="37" fontId="25" fillId="0" borderId="10" applyNumberFormat="0"/>
    <xf numFmtId="180" fontId="59" fillId="0" borderId="24" applyNumberFormat="0" applyAlignment="0" applyProtection="0"/>
    <xf numFmtId="180" fontId="58" fillId="0" borderId="0" applyNumberFormat="0" applyFill="0" applyBorder="0" applyAlignment="0" applyProtection="0"/>
    <xf numFmtId="180" fontId="58" fillId="0" borderId="0" applyNumberForma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180" fontId="35" fillId="0" borderId="25" applyNumberFormat="0" applyFill="0" applyAlignment="0" applyProtection="0"/>
    <xf numFmtId="37" fontId="25" fillId="0" borderId="26" applyNumberFormat="0" applyFill="0"/>
    <xf numFmtId="171" fontId="20" fillId="0" borderId="0" applyFont="0" applyFill="0" applyBorder="0" applyAlignment="0" applyProtection="0"/>
    <xf numFmtId="170" fontId="20" fillId="0" borderId="0" applyFont="0" applyFill="0" applyBorder="0" applyAlignment="0" applyProtection="0"/>
    <xf numFmtId="180" fontId="60" fillId="0" borderId="0" applyNumberFormat="0" applyFill="0" applyBorder="0" applyAlignment="0" applyProtection="0"/>
    <xf numFmtId="180" fontId="60" fillId="0" borderId="0" applyNumberFormat="0" applyFill="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80" fontId="20" fillId="51" borderId="0" applyNumberFormat="0" applyFont="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7" fillId="0" borderId="0"/>
    <xf numFmtId="18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4" fontId="7" fillId="53" borderId="11">
      <alignment vertical="center"/>
    </xf>
    <xf numFmtId="174" fontId="7" fillId="53" borderId="11">
      <alignment vertical="center"/>
    </xf>
    <xf numFmtId="184" fontId="7" fillId="53" borderId="11">
      <alignment vertical="center"/>
    </xf>
    <xf numFmtId="184" fontId="7" fillId="53" borderId="11">
      <alignment vertical="center"/>
    </xf>
    <xf numFmtId="184" fontId="7" fillId="53" borderId="11">
      <alignment vertical="center"/>
    </xf>
    <xf numFmtId="184" fontId="7" fillId="53" borderId="11">
      <alignment vertical="center"/>
    </xf>
    <xf numFmtId="183" fontId="7" fillId="53" borderId="11">
      <alignment vertical="center"/>
    </xf>
    <xf numFmtId="183" fontId="7" fillId="53" borderId="11">
      <alignment vertical="center"/>
    </xf>
    <xf numFmtId="174" fontId="7" fillId="2" borderId="11">
      <alignment vertical="center"/>
      <protection locked="0"/>
    </xf>
    <xf numFmtId="174" fontId="7" fillId="2" borderId="11">
      <alignment vertical="center"/>
      <protection locked="0"/>
    </xf>
    <xf numFmtId="184" fontId="7" fillId="2" borderId="11">
      <alignment vertical="center"/>
      <protection locked="0"/>
    </xf>
    <xf numFmtId="184" fontId="7" fillId="2" borderId="11">
      <alignment vertical="center"/>
      <protection locked="0"/>
    </xf>
    <xf numFmtId="174" fontId="7" fillId="54" borderId="11">
      <alignment vertical="center"/>
    </xf>
    <xf numFmtId="174" fontId="7" fillId="54" borderId="11">
      <alignment vertical="center"/>
    </xf>
    <xf numFmtId="186" fontId="7" fillId="54" borderId="11">
      <alignment vertical="center"/>
    </xf>
    <xf numFmtId="186" fontId="7" fillId="54" borderId="11">
      <alignment vertical="center"/>
    </xf>
    <xf numFmtId="184" fontId="7" fillId="54" borderId="11">
      <alignment vertical="center"/>
    </xf>
    <xf numFmtId="184" fontId="7" fillId="54" borderId="11">
      <alignment vertical="center"/>
    </xf>
    <xf numFmtId="183" fontId="7" fillId="54" borderId="11">
      <alignment vertical="center"/>
    </xf>
    <xf numFmtId="183" fontId="7" fillId="54" borderId="11">
      <alignment vertical="center"/>
    </xf>
    <xf numFmtId="174" fontId="7" fillId="54" borderId="11">
      <alignment vertical="center"/>
    </xf>
    <xf numFmtId="174" fontId="7" fillId="54" borderId="11">
      <alignment vertical="center"/>
    </xf>
    <xf numFmtId="184" fontId="7" fillId="56" borderId="11">
      <alignment horizontal="right" vertical="center"/>
      <protection locked="0"/>
    </xf>
    <xf numFmtId="184" fontId="7" fillId="56" borderId="11">
      <alignment horizontal="right" vertical="center"/>
      <protection locked="0"/>
    </xf>
    <xf numFmtId="183" fontId="7" fillId="56" borderId="11">
      <alignment horizontal="right" vertical="center"/>
      <protection locked="0"/>
    </xf>
    <xf numFmtId="183" fontId="7" fillId="56" borderId="11">
      <alignment horizontal="right" vertical="center"/>
      <protection locked="0"/>
    </xf>
    <xf numFmtId="174" fontId="7" fillId="56" borderId="11">
      <alignment horizontal="right" vertical="center"/>
      <protection locked="0"/>
    </xf>
    <xf numFmtId="174" fontId="7" fillId="56" borderId="11">
      <alignment horizontal="right" vertical="center"/>
      <protection locked="0"/>
    </xf>
    <xf numFmtId="16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lignment vertical="top"/>
    </xf>
    <xf numFmtId="189" fontId="20" fillId="0" borderId="0">
      <alignment vertical="top"/>
    </xf>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189" fontId="20" fillId="0" borderId="0"/>
    <xf numFmtId="0" fontId="20" fillId="0" borderId="0"/>
    <xf numFmtId="189" fontId="23" fillId="0" borderId="0"/>
    <xf numFmtId="189" fontId="20" fillId="0" borderId="0"/>
    <xf numFmtId="189" fontId="20" fillId="0" borderId="0"/>
    <xf numFmtId="189" fontId="20" fillId="0" borderId="0"/>
    <xf numFmtId="18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9" fontId="23" fillId="0" borderId="0"/>
    <xf numFmtId="0" fontId="20" fillId="0" borderId="0"/>
    <xf numFmtId="0" fontId="20" fillId="0" borderId="0"/>
    <xf numFmtId="0" fontId="23" fillId="0" borderId="0"/>
    <xf numFmtId="0" fontId="20" fillId="0" borderId="0"/>
    <xf numFmtId="0" fontId="23" fillId="0" borderId="0"/>
    <xf numFmtId="189" fontId="23" fillId="0" borderId="0"/>
    <xf numFmtId="0" fontId="20" fillId="0" borderId="0"/>
    <xf numFmtId="0" fontId="20" fillId="0" borderId="0"/>
    <xf numFmtId="0" fontId="20" fillId="0" borderId="0"/>
    <xf numFmtId="191"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18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9"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18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189" fontId="20" fillId="0" borderId="0" applyBorder="0"/>
    <xf numFmtId="189" fontId="61" fillId="0" borderId="0" applyNumberFormat="0" applyFont="0" applyFill="0" applyBorder="0" applyAlignment="0" applyProtection="0"/>
    <xf numFmtId="167" fontId="20" fillId="0" borderId="0" applyFont="0" applyFill="0" applyBorder="0" applyAlignment="0" applyProtection="0"/>
    <xf numFmtId="189" fontId="62" fillId="0" borderId="0" applyNumberFormat="0" applyFill="0" applyBorder="0" applyAlignment="0" applyProtection="0">
      <alignment vertical="top"/>
      <protection locked="0"/>
    </xf>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2" fontId="63" fillId="0" borderId="0">
      <alignment horizontal="right" vertical="center"/>
    </xf>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189" fontId="27" fillId="0" borderId="0"/>
    <xf numFmtId="38" fontId="36" fillId="0" borderId="0" applyFont="0" applyFill="0" applyBorder="0" applyAlignment="0" applyProtection="0"/>
    <xf numFmtId="38" fontId="3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38" fontId="36" fillId="0" borderId="0" applyFont="0" applyFill="0" applyBorder="0" applyAlignment="0" applyProtection="0"/>
    <xf numFmtId="38" fontId="36" fillId="0" borderId="0" applyFont="0" applyFill="0" applyBorder="0" applyAlignment="0" applyProtection="0"/>
    <xf numFmtId="189" fontId="27" fillId="0" borderId="0"/>
    <xf numFmtId="189" fontId="20" fillId="0" borderId="0" applyFont="0" applyFill="0" applyBorder="0" applyAlignment="0" applyProtection="0"/>
    <xf numFmtId="189" fontId="27" fillId="0" borderId="0"/>
    <xf numFmtId="189"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89" fontId="20" fillId="0" borderId="0"/>
    <xf numFmtId="189" fontId="20" fillId="0" borderId="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8" fontId="36" fillId="0" borderId="0" applyFont="0" applyFill="0" applyBorder="0" applyAlignment="0" applyProtection="0"/>
    <xf numFmtId="193" fontId="20" fillId="0" borderId="0" applyFont="0" applyFill="0" applyBorder="0" applyAlignment="0" applyProtection="0"/>
    <xf numFmtId="189" fontId="64" fillId="0" borderId="0" applyFont="0" applyFill="0" applyBorder="0" applyAlignment="0" applyProtection="0"/>
    <xf numFmtId="193" fontId="20" fillId="0" borderId="0" applyFont="0" applyFill="0" applyBorder="0" applyAlignment="0" applyProtection="0"/>
    <xf numFmtId="189" fontId="20" fillId="0" borderId="0"/>
    <xf numFmtId="189" fontId="20" fillId="0" borderId="0"/>
    <xf numFmtId="0" fontId="20" fillId="0" borderId="0"/>
    <xf numFmtId="189" fontId="27" fillId="0" borderId="0"/>
    <xf numFmtId="0" fontId="20"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applyFont="0" applyFill="0" applyBorder="0" applyAlignment="0" applyProtection="0"/>
    <xf numFmtId="194" fontId="20" fillId="0" borderId="0" applyFont="0" applyFill="0" applyBorder="0" applyAlignment="0" applyProtection="0"/>
    <xf numFmtId="189" fontId="64" fillId="0" borderId="0" applyFont="0" applyFill="0" applyBorder="0" applyAlignment="0" applyProtection="0"/>
    <xf numFmtId="195"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39" fontId="20" fillId="0" borderId="0" applyFont="0" applyFill="0" applyBorder="0" applyAlignment="0" applyProtection="0"/>
    <xf numFmtId="189" fontId="64" fillId="0" borderId="0" applyFont="0" applyFill="0" applyBorder="0" applyAlignment="0" applyProtection="0"/>
    <xf numFmtId="39" fontId="20" fillId="0" borderId="0" applyFont="0" applyFill="0" applyBorder="0" applyAlignment="0" applyProtection="0"/>
    <xf numFmtId="189" fontId="20" fillId="0" borderId="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9" fontId="27" fillId="0" borderId="0"/>
    <xf numFmtId="189" fontId="62" fillId="0" borderId="0"/>
    <xf numFmtId="189" fontId="62" fillId="0" borderId="0"/>
    <xf numFmtId="38" fontId="36" fillId="0" borderId="0" applyAlignment="0" applyProtection="0"/>
    <xf numFmtId="38" fontId="36" fillId="0" borderId="0" applyFont="0" applyBorder="0" applyAlignment="0" applyProtection="0"/>
    <xf numFmtId="196" fontId="20" fillId="0" borderId="0" applyFont="0" applyFill="0" applyBorder="0" applyProtection="0">
      <alignment vertical="top"/>
    </xf>
    <xf numFmtId="38" fontId="36" fillId="0" borderId="0" applyFont="0" applyFill="0" applyBorder="0" applyAlignment="0" applyProtection="0"/>
    <xf numFmtId="38" fontId="36" fillId="0" borderId="0" applyFont="0" applyFill="0" applyBorder="0" applyAlignment="0" applyProtection="0"/>
    <xf numFmtId="189" fontId="27" fillId="0" borderId="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189" fontId="27" fillId="0" borderId="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xf numFmtId="38" fontId="65" fillId="0" borderId="0" applyAlignment="0" applyProtection="0"/>
    <xf numFmtId="0" fontId="20" fillId="0" borderId="0" applyFont="0" applyFill="0" applyBorder="0" applyAlignment="0" applyProtection="0"/>
    <xf numFmtId="196" fontId="20" fillId="0" borderId="0" applyFont="0" applyFill="0" applyBorder="0" applyProtection="0">
      <alignment vertical="top"/>
    </xf>
    <xf numFmtId="38" fontId="65" fillId="0" borderId="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9" fontId="20" fillId="0" borderId="0"/>
    <xf numFmtId="189" fontId="20" fillId="0" borderId="0"/>
    <xf numFmtId="189" fontId="20" fillId="0" borderId="0"/>
    <xf numFmtId="189" fontId="20" fillId="0" borderId="0"/>
    <xf numFmtId="189" fontId="20" fillId="0" borderId="0"/>
    <xf numFmtId="197" fontId="20" fillId="0" borderId="0" applyFont="0" applyFill="0" applyBorder="0" applyAlignment="0" applyProtection="0"/>
    <xf numFmtId="189" fontId="20" fillId="0" borderId="0"/>
    <xf numFmtId="38" fontId="36" fillId="0" borderId="0" applyFont="0" applyFill="0" applyBorder="0" applyAlignment="0" applyProtection="0"/>
    <xf numFmtId="38" fontId="36" fillId="0" borderId="0" applyFont="0" applyFill="0" applyBorder="0" applyAlignment="0" applyProtection="0"/>
    <xf numFmtId="198" fontId="20" fillId="0" borderId="0" applyFont="0" applyFill="0" applyBorder="0" applyAlignment="0" applyProtection="0"/>
    <xf numFmtId="189" fontId="64" fillId="0" borderId="0" applyFont="0" applyFill="0" applyBorder="0" applyAlignment="0" applyProtection="0"/>
    <xf numFmtId="199" fontId="20" fillId="0" borderId="0" applyFont="0" applyFill="0" applyBorder="0" applyAlignment="0" applyProtection="0"/>
    <xf numFmtId="198" fontId="20" fillId="0" borderId="0" applyFont="0" applyFill="0" applyBorder="0" applyAlignment="0" applyProtection="0"/>
    <xf numFmtId="199" fontId="20" fillId="0" borderId="0" applyFont="0" applyFill="0" applyBorder="0" applyAlignment="0" applyProtection="0"/>
    <xf numFmtId="200" fontId="20" fillId="0" borderId="0" applyFont="0" applyFill="0" applyBorder="0" applyAlignment="0" applyProtection="0"/>
    <xf numFmtId="189" fontId="64" fillId="0" borderId="0" applyFont="0" applyFill="0" applyBorder="0" applyAlignment="0" applyProtection="0"/>
    <xf numFmtId="201" fontId="20" fillId="0" borderId="0" applyFont="0" applyFill="0" applyBorder="0" applyAlignment="0" applyProtection="0"/>
    <xf numFmtId="200" fontId="20" fillId="0" borderId="0" applyFont="0" applyFill="0" applyBorder="0" applyAlignment="0" applyProtection="0"/>
    <xf numFmtId="201" fontId="20" fillId="0" borderId="0" applyFont="0" applyFill="0" applyBorder="0" applyAlignment="0" applyProtection="0"/>
    <xf numFmtId="189" fontId="66" fillId="0" borderId="0"/>
    <xf numFmtId="189" fontId="66" fillId="0" borderId="0"/>
    <xf numFmtId="189" fontId="66" fillId="0" borderId="0"/>
    <xf numFmtId="189" fontId="20"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7" fillId="0" borderId="0"/>
    <xf numFmtId="0" fontId="20" fillId="0" borderId="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20" fillId="0" borderId="0" applyFont="0" applyFill="0" applyBorder="0" applyAlignment="0" applyProtection="0"/>
    <xf numFmtId="189" fontId="67" fillId="0" borderId="0" applyNumberFormat="0" applyFill="0" applyBorder="0" applyProtection="0">
      <alignment horizontal="left"/>
    </xf>
    <xf numFmtId="189" fontId="68" fillId="0" borderId="0" applyNumberFormat="0" applyFill="0" applyBorder="0" applyProtection="0">
      <alignment horizontal="centerContinuous"/>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66" fillId="0" borderId="0"/>
    <xf numFmtId="189" fontId="66" fillId="0" borderId="0"/>
    <xf numFmtId="202" fontId="49" fillId="0" borderId="0"/>
    <xf numFmtId="189" fontId="62" fillId="0" borderId="0"/>
    <xf numFmtId="189" fontId="62" fillId="0" borderId="0"/>
    <xf numFmtId="189" fontId="66" fillId="0" borderId="0"/>
    <xf numFmtId="189" fontId="66" fillId="0" borderId="0"/>
    <xf numFmtId="189" fontId="66" fillId="0" borderId="0"/>
    <xf numFmtId="0" fontId="20" fillId="0" borderId="0" applyFont="0" applyFill="0" applyBorder="0" applyAlignment="0" applyProtection="0"/>
    <xf numFmtId="189" fontId="20" fillId="0" borderId="0"/>
    <xf numFmtId="189" fontId="27" fillId="0" borderId="0"/>
    <xf numFmtId="202" fontId="4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203" fontId="69" fillId="0" borderId="0" applyFont="0" applyFill="0" applyBorder="0" applyAlignment="0" applyProtection="0"/>
    <xf numFmtId="204" fontId="62" fillId="0" borderId="0" applyFont="0" applyFill="0" applyBorder="0" applyAlignment="0" applyProtection="0"/>
    <xf numFmtId="205" fontId="70" fillId="0" borderId="0"/>
    <xf numFmtId="206" fontId="62" fillId="0" borderId="0" applyFont="0" applyFill="0" applyBorder="0" applyAlignment="0" applyProtection="0"/>
    <xf numFmtId="207" fontId="69" fillId="0" borderId="0" applyFont="0" applyFill="0" applyBorder="0" applyAlignment="0" applyProtection="0"/>
    <xf numFmtId="19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3" fillId="0" borderId="0"/>
    <xf numFmtId="0" fontId="23" fillId="0" borderId="0"/>
    <xf numFmtId="0" fontId="23" fillId="0" borderId="0"/>
    <xf numFmtId="0" fontId="20" fillId="0" borderId="0"/>
    <xf numFmtId="0" fontId="23" fillId="0" borderId="0"/>
    <xf numFmtId="0" fontId="20" fillId="0" borderId="0"/>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0" fontId="23" fillId="0" borderId="0">
      <alignment vertical="justify"/>
    </xf>
    <xf numFmtId="189" fontId="20" fillId="0" borderId="0"/>
    <xf numFmtId="187" fontId="20" fillId="0" borderId="0" applyBorder="0"/>
    <xf numFmtId="0" fontId="20" fillId="0" borderId="0"/>
    <xf numFmtId="0" fontId="20" fillId="0" borderId="0"/>
    <xf numFmtId="189" fontId="20" fillId="0" borderId="0" applyBorder="0"/>
    <xf numFmtId="187" fontId="20" fillId="0" borderId="0" applyBorder="0"/>
    <xf numFmtId="202" fontId="49" fillId="0" borderId="0"/>
    <xf numFmtId="208" fontId="70" fillId="0" borderId="0"/>
    <xf numFmtId="208" fontId="71" fillId="0" borderId="0"/>
    <xf numFmtId="209" fontId="70" fillId="0" borderId="0"/>
    <xf numFmtId="210" fontId="72" fillId="0" borderId="0" applyFont="0" applyFill="0" applyBorder="0" applyAlignment="0" applyProtection="0">
      <protection locked="0"/>
    </xf>
    <xf numFmtId="211" fontId="73" fillId="0" borderId="0"/>
    <xf numFmtId="189" fontId="71" fillId="0" borderId="0"/>
    <xf numFmtId="211" fontId="74" fillId="0" borderId="0"/>
    <xf numFmtId="0" fontId="29" fillId="74"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2" fillId="16"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0" fontId="29" fillId="74" borderId="0" applyNumberFormat="0" applyBorder="0" applyAlignment="0" applyProtection="0"/>
    <xf numFmtId="190" fontId="75" fillId="74"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2" fillId="75"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190" fontId="75" fillId="60"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2" fillId="51"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190" fontId="75" fillId="76"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2" fillId="69"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190" fontId="75" fillId="77"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2" fillId="6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190" fontId="75" fillId="78"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2" fillId="6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90" fontId="75" fillId="19" borderId="0" applyNumberFormat="0" applyBorder="0" applyAlignment="0" applyProtection="0"/>
    <xf numFmtId="212" fontId="70" fillId="0" borderId="0"/>
    <xf numFmtId="213" fontId="71" fillId="0" borderId="0"/>
    <xf numFmtId="212" fontId="76" fillId="0" borderId="0"/>
    <xf numFmtId="0" fontId="20" fillId="0" borderId="0"/>
    <xf numFmtId="0" fontId="20" fillId="0" borderId="0"/>
    <xf numFmtId="214" fontId="70" fillId="0" borderId="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190" fontId="75" fillId="68"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2"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190" fontId="75" fillId="75"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2" fillId="21"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190" fontId="75" fillId="65"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2" fillId="20"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190" fontId="75" fillId="77"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2" fillId="23"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190" fontId="75" fillId="68"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2" fillId="1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190" fontId="75" fillId="25"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28" fillId="23"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190" fontId="77" fillId="79"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28"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190" fontId="77" fillId="75"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8"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190" fontId="77" fillId="65"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28" fillId="2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190" fontId="77" fillId="80"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190" fontId="77" fillId="59"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28" fillId="19"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190" fontId="77" fillId="63" borderId="0" applyNumberFormat="0" applyBorder="0" applyAlignment="0" applyProtection="0"/>
    <xf numFmtId="0" fontId="64" fillId="0" borderId="0"/>
    <xf numFmtId="0" fontId="29" fillId="26" borderId="0" applyNumberFormat="0" applyBorder="0" applyAlignment="0" applyProtection="0"/>
    <xf numFmtId="0" fontId="29" fillId="27"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29"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190" fontId="77" fillId="81"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33"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190" fontId="77" fillId="6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190" fontId="77" fillId="21" borderId="0" applyNumberFormat="0" applyBorder="0" applyAlignment="0" applyProtection="0"/>
    <xf numFmtId="0" fontId="29" fillId="30" borderId="0" applyNumberFormat="0" applyBorder="0" applyAlignment="0" applyProtection="0"/>
    <xf numFmtId="0" fontId="29" fillId="38"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2"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190" fontId="77" fillId="8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83"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190" fontId="77" fillId="59"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8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190" fontId="77" fillId="64" borderId="0" applyNumberFormat="0" applyBorder="0" applyAlignment="0" applyProtection="0"/>
    <xf numFmtId="215" fontId="78" fillId="0" borderId="12">
      <alignment horizontal="centerContinuous"/>
    </xf>
    <xf numFmtId="216" fontId="25" fillId="85" borderId="27">
      <alignment horizontal="center" vertical="center"/>
    </xf>
    <xf numFmtId="187" fontId="72" fillId="0" borderId="0" applyFont="0" applyFill="0" applyBorder="0" applyAlignment="0" applyProtection="0"/>
    <xf numFmtId="189" fontId="72" fillId="0" borderId="0" applyFont="0" applyFill="0" applyBorder="0" applyAlignment="0" applyProtection="0"/>
    <xf numFmtId="202" fontId="79" fillId="0" borderId="0" applyNumberFormat="0" applyFont="0" applyFill="0" applyBorder="0" applyProtection="0">
      <alignment horizontal="center"/>
    </xf>
    <xf numFmtId="217" fontId="80" fillId="0" borderId="0">
      <alignment horizontal="left"/>
    </xf>
    <xf numFmtId="0" fontId="73" fillId="0" borderId="0"/>
    <xf numFmtId="218" fontId="81" fillId="0" borderId="0" applyFont="0" applyFill="0" applyBorder="0" applyAlignment="0" applyProtection="0"/>
    <xf numFmtId="189" fontId="72" fillId="0" borderId="0" applyFont="0" applyFill="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6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6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6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6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6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190" fontId="85" fillId="60" borderId="0" applyNumberFormat="0" applyBorder="0" applyAlignment="0" applyProtection="0"/>
    <xf numFmtId="219" fontId="86" fillId="86" borderId="1" applyNumberFormat="0" applyBorder="0" applyAlignment="0">
      <alignment horizontal="centerContinuous" vertical="center"/>
      <protection hidden="1"/>
    </xf>
    <xf numFmtId="1" fontId="87" fillId="87" borderId="2" applyNumberFormat="0" applyBorder="0" applyAlignment="0">
      <alignment horizontal="center" vertical="top" wrapText="1"/>
      <protection hidden="1"/>
    </xf>
    <xf numFmtId="220" fontId="20" fillId="0" borderId="0" applyFont="0" applyFill="0" applyBorder="0" applyAlignment="0" applyProtection="0"/>
    <xf numFmtId="193" fontId="20" fillId="0" borderId="0" applyNumberFormat="0" applyFont="0" applyAlignment="0" applyProtection="0"/>
    <xf numFmtId="189" fontId="88" fillId="88" borderId="0">
      <alignment horizontal="left"/>
    </xf>
    <xf numFmtId="221" fontId="89" fillId="0" borderId="0" applyFill="0" applyBorder="0" applyAlignment="0" applyProtection="0"/>
    <xf numFmtId="2" fontId="90" fillId="14" borderId="3" applyProtection="0">
      <alignment horizontal="left"/>
      <protection locked="0"/>
    </xf>
    <xf numFmtId="189" fontId="25" fillId="85" borderId="0" applyNumberFormat="0" applyFont="0" applyAlignment="0">
      <alignment horizontal="center"/>
    </xf>
    <xf numFmtId="222" fontId="91" fillId="85" borderId="0" applyFont="0" applyFill="0" applyBorder="0" applyAlignment="0" applyProtection="0"/>
    <xf numFmtId="189" fontId="92" fillId="0" borderId="0" applyNumberFormat="0" applyFill="0" applyBorder="0" applyAlignment="0" applyProtection="0"/>
    <xf numFmtId="189" fontId="93" fillId="0" borderId="12" applyNumberFormat="0" applyFill="0" applyAlignment="0" applyProtection="0"/>
    <xf numFmtId="189" fontId="70" fillId="0" borderId="0"/>
    <xf numFmtId="223" fontId="94" fillId="58" borderId="0" applyFont="0" applyFill="0" applyBorder="0" applyAlignment="0" applyProtection="0"/>
    <xf numFmtId="224" fontId="64" fillId="0" borderId="0" applyAlignment="0" applyProtection="0"/>
    <xf numFmtId="49" fontId="49" fillId="0" borderId="0" applyNumberFormat="0" applyAlignment="0" applyProtection="0">
      <alignment horizontal="left"/>
    </xf>
    <xf numFmtId="49" fontId="95" fillId="0" borderId="28" applyNumberFormat="0" applyAlignment="0" applyProtection="0">
      <alignment horizontal="left" wrapText="1"/>
    </xf>
    <xf numFmtId="49" fontId="96" fillId="0" borderId="0" applyAlignment="0" applyProtection="0">
      <alignment horizontal="left"/>
    </xf>
    <xf numFmtId="225" fontId="62" fillId="0" borderId="0" applyFont="0" applyFill="0" applyBorder="0" applyAlignment="0" applyProtection="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8" fillId="0" borderId="0"/>
    <xf numFmtId="226" fontId="64" fillId="0" borderId="0"/>
    <xf numFmtId="227" fontId="64" fillId="0" borderId="0"/>
    <xf numFmtId="228" fontId="64" fillId="0" borderId="0"/>
    <xf numFmtId="226" fontId="64" fillId="0" borderId="10"/>
    <xf numFmtId="227" fontId="64" fillId="0" borderId="10"/>
    <xf numFmtId="227" fontId="64" fillId="0" borderId="10"/>
    <xf numFmtId="228" fontId="64" fillId="0" borderId="10"/>
    <xf numFmtId="228" fontId="64" fillId="0" borderId="10"/>
    <xf numFmtId="226" fontId="64" fillId="0" borderId="10"/>
    <xf numFmtId="226" fontId="64" fillId="0" borderId="10"/>
    <xf numFmtId="226" fontId="64" fillId="0" borderId="0"/>
    <xf numFmtId="229" fontId="64" fillId="0" borderId="0"/>
    <xf numFmtId="189" fontId="72" fillId="0" borderId="0" applyFill="0" applyBorder="0" applyAlignment="0"/>
    <xf numFmtId="230" fontId="64" fillId="0" borderId="0"/>
    <xf numFmtId="231" fontId="64" fillId="0" borderId="0"/>
    <xf numFmtId="229" fontId="64" fillId="0" borderId="10"/>
    <xf numFmtId="230" fontId="64" fillId="0" borderId="10"/>
    <xf numFmtId="230" fontId="64" fillId="0" borderId="10"/>
    <xf numFmtId="231" fontId="64" fillId="0" borderId="10"/>
    <xf numFmtId="231" fontId="64" fillId="0" borderId="10"/>
    <xf numFmtId="229" fontId="64" fillId="0" borderId="10"/>
    <xf numFmtId="229" fontId="64" fillId="0" borderId="10"/>
    <xf numFmtId="229" fontId="64" fillId="0" borderId="0"/>
    <xf numFmtId="232" fontId="64" fillId="0" borderId="0">
      <alignment horizontal="right"/>
      <protection locked="0"/>
    </xf>
    <xf numFmtId="233" fontId="64" fillId="0" borderId="0">
      <alignment horizontal="right"/>
      <protection locked="0"/>
    </xf>
    <xf numFmtId="234" fontId="64" fillId="0" borderId="0"/>
    <xf numFmtId="235" fontId="64" fillId="0" borderId="0"/>
    <xf numFmtId="236" fontId="64" fillId="0" borderId="0"/>
    <xf numFmtId="234" fontId="64" fillId="0" borderId="10"/>
    <xf numFmtId="235" fontId="64" fillId="0" borderId="10"/>
    <xf numFmtId="235" fontId="64" fillId="0" borderId="10"/>
    <xf numFmtId="236" fontId="64" fillId="0" borderId="10"/>
    <xf numFmtId="236" fontId="64" fillId="0" borderId="10"/>
    <xf numFmtId="234" fontId="64" fillId="0" borderId="10"/>
    <xf numFmtId="234" fontId="64" fillId="0" borderId="10"/>
    <xf numFmtId="234" fontId="64" fillId="0" borderId="0"/>
    <xf numFmtId="237" fontId="20" fillId="89" borderId="0"/>
    <xf numFmtId="189" fontId="20" fillId="0" borderId="0">
      <alignment vertical="center"/>
    </xf>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99" fillId="90" borderId="29" applyNumberFormat="0" applyAlignment="0" applyProtection="0"/>
    <xf numFmtId="0" fontId="100" fillId="2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99" fillId="90" borderId="29" applyNumberFormat="0" applyAlignment="0" applyProtection="0"/>
    <xf numFmtId="0" fontId="100" fillId="20" borderId="29" applyNumberFormat="0" applyAlignment="0" applyProtection="0"/>
    <xf numFmtId="0" fontId="100" fillId="20" borderId="29" applyNumberFormat="0" applyAlignment="0" applyProtection="0"/>
    <xf numFmtId="0" fontId="100" fillId="20" borderId="29" applyNumberFormat="0" applyAlignment="0" applyProtection="0"/>
    <xf numFmtId="0" fontId="100" fillId="20" borderId="29" applyNumberFormat="0" applyAlignment="0" applyProtection="0"/>
    <xf numFmtId="0" fontId="100" fillId="20" borderId="29" applyNumberFormat="0" applyAlignment="0" applyProtection="0"/>
    <xf numFmtId="0" fontId="100" fillId="20" borderId="29" applyNumberFormat="0" applyAlignment="0" applyProtection="0"/>
    <xf numFmtId="0" fontId="100" fillId="20" borderId="29" applyNumberFormat="0" applyAlignment="0" applyProtection="0"/>
    <xf numFmtId="190" fontId="101" fillId="20" borderId="29" applyNumberFormat="0" applyAlignment="0" applyProtection="0"/>
    <xf numFmtId="190" fontId="101" fillId="20" borderId="29" applyNumberFormat="0" applyAlignment="0" applyProtection="0"/>
    <xf numFmtId="38" fontId="102" fillId="0" borderId="0" applyNumberFormat="0" applyFill="0" applyBorder="0" applyAlignment="0" applyProtection="0"/>
    <xf numFmtId="0" fontId="33" fillId="91"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38" borderId="14" applyNumberFormat="0" applyAlignment="0" applyProtection="0"/>
    <xf numFmtId="0" fontId="33" fillId="38" borderId="14" applyNumberFormat="0" applyAlignment="0" applyProtection="0"/>
    <xf numFmtId="0" fontId="33" fillId="38"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38" borderId="14" applyNumberFormat="0" applyAlignment="0" applyProtection="0"/>
    <xf numFmtId="0" fontId="33" fillId="38" borderId="14" applyNumberFormat="0" applyAlignment="0" applyProtection="0"/>
    <xf numFmtId="0" fontId="33" fillId="38"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91"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91" borderId="14" applyNumberFormat="0" applyAlignment="0" applyProtection="0"/>
    <xf numFmtId="0" fontId="33" fillId="38" borderId="14" applyNumberFormat="0" applyAlignment="0" applyProtection="0"/>
    <xf numFmtId="0" fontId="33" fillId="91" borderId="14" applyNumberFormat="0" applyAlignment="0" applyProtection="0"/>
    <xf numFmtId="0" fontId="33" fillId="91" borderId="14" applyNumberFormat="0" applyAlignment="0" applyProtection="0"/>
    <xf numFmtId="0" fontId="33" fillId="91" borderId="14" applyNumberFormat="0" applyAlignment="0" applyProtection="0"/>
    <xf numFmtId="0" fontId="33" fillId="91" borderId="14" applyNumberFormat="0" applyAlignment="0" applyProtection="0"/>
    <xf numFmtId="0" fontId="33" fillId="91" borderId="14" applyNumberFormat="0" applyAlignment="0" applyProtection="0"/>
    <xf numFmtId="190" fontId="103" fillId="91" borderId="14" applyNumberFormat="0" applyAlignment="0" applyProtection="0"/>
    <xf numFmtId="38" fontId="20" fillId="0" borderId="0" applyNumberFormat="0" applyFill="0" applyBorder="0" applyAlignment="0" applyProtection="0">
      <protection locked="0"/>
    </xf>
    <xf numFmtId="38" fontId="20" fillId="0" borderId="0" applyNumberFormat="0" applyFill="0" applyBorder="0" applyAlignment="0" applyProtection="0">
      <protection locked="0"/>
    </xf>
    <xf numFmtId="38" fontId="20" fillId="0" borderId="0" applyNumberFormat="0" applyFill="0" applyBorder="0" applyAlignment="0" applyProtection="0">
      <protection locked="0"/>
    </xf>
    <xf numFmtId="1" fontId="104" fillId="0" borderId="4">
      <alignment vertical="top"/>
    </xf>
    <xf numFmtId="172" fontId="54" fillId="0" borderId="0" applyBorder="0">
      <alignment horizontal="right"/>
    </xf>
    <xf numFmtId="172" fontId="54" fillId="0" borderId="5" applyAlignment="0">
      <alignment horizontal="right"/>
    </xf>
    <xf numFmtId="238" fontId="62" fillId="0" borderId="0"/>
    <xf numFmtId="238" fontId="62" fillId="0" borderId="0"/>
    <xf numFmtId="238" fontId="62" fillId="0" borderId="0"/>
    <xf numFmtId="238" fontId="62" fillId="0" borderId="0"/>
    <xf numFmtId="238" fontId="62" fillId="0" borderId="0"/>
    <xf numFmtId="238" fontId="62" fillId="0" borderId="0"/>
    <xf numFmtId="238" fontId="62" fillId="0" borderId="0"/>
    <xf numFmtId="238" fontId="62" fillId="0" borderId="0"/>
    <xf numFmtId="38" fontId="20" fillId="0" borderId="0" applyFont="0" applyFill="0" applyBorder="0" applyAlignment="0" applyProtection="0"/>
    <xf numFmtId="202" fontId="72" fillId="0" borderId="0" applyFont="0" applyFill="0" applyBorder="0" applyAlignment="0" applyProtection="0">
      <protection locked="0"/>
    </xf>
    <xf numFmtId="40" fontId="72" fillId="0" borderId="0" applyFont="0" applyFill="0" applyBorder="0" applyAlignment="0" applyProtection="0">
      <protection locked="0"/>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5" fontId="70" fillId="0" borderId="0"/>
    <xf numFmtId="239" fontId="73" fillId="0" borderId="0"/>
    <xf numFmtId="189" fontId="105" fillId="0" borderId="0" applyFont="0" applyFill="0" applyBorder="0" applyAlignment="0" applyProtection="0">
      <alignment horizontal="right"/>
    </xf>
    <xf numFmtId="240" fontId="105" fillId="0" borderId="0" applyFont="0" applyFill="0" applyBorder="0" applyAlignment="0" applyProtection="0"/>
    <xf numFmtId="189" fontId="105" fillId="0" borderId="0" applyFont="0" applyFill="0" applyBorder="0" applyAlignment="0" applyProtection="0">
      <alignment horizontal="right"/>
    </xf>
    <xf numFmtId="169" fontId="29" fillId="0" borderId="0" applyFont="0" applyFill="0" applyBorder="0" applyAlignment="0" applyProtection="0"/>
    <xf numFmtId="239" fontId="23" fillId="0" borderId="0" applyFont="0" applyFill="0" applyBorder="0" applyAlignment="0" applyProtection="0"/>
    <xf numFmtId="181" fontId="23" fillId="0" borderId="0" applyFont="0" applyFill="0" applyBorder="0" applyAlignment="0" applyProtection="0"/>
    <xf numFmtId="193" fontId="23" fillId="0" borderId="0" applyFont="0" applyFill="0" applyBorder="0" applyAlignment="0" applyProtection="0"/>
    <xf numFmtId="181"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241" fontId="23" fillId="0" borderId="0" applyFont="0" applyFill="0" applyBorder="0" applyAlignment="0" applyProtection="0"/>
    <xf numFmtId="242" fontId="23" fillId="0" borderId="0" applyFont="0" applyFill="0" applyBorder="0" applyAlignment="0" applyProtection="0"/>
    <xf numFmtId="242" fontId="23" fillId="0" borderId="0" applyFont="0" applyFill="0" applyBorder="0" applyAlignment="0" applyProtection="0"/>
    <xf numFmtId="172" fontId="23" fillId="0" borderId="0" applyFont="0" applyFill="0" applyBorder="0" applyAlignment="0" applyProtection="0"/>
    <xf numFmtId="243" fontId="23" fillId="0" borderId="0" applyFont="0" applyFill="0" applyBorder="0" applyAlignment="0" applyProtection="0"/>
    <xf numFmtId="244" fontId="23" fillId="0" borderId="0" applyFont="0" applyFill="0" applyBorder="0" applyAlignment="0" applyProtection="0"/>
    <xf numFmtId="244" fontId="23" fillId="0" borderId="0" applyFont="0" applyFill="0" applyBorder="0" applyAlignment="0" applyProtection="0"/>
    <xf numFmtId="2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45" fontId="2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246" fontId="20" fillId="0" borderId="0" applyFont="0" applyFill="0" applyBorder="0" applyAlignment="0" applyProtection="0"/>
    <xf numFmtId="169" fontId="22"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6"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6"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6"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247" fontId="20" fillId="0" borderId="0" applyFont="0" applyFill="0" applyBorder="0" applyAlignment="0" applyProtection="0"/>
    <xf numFmtId="38" fontId="62" fillId="0" borderId="0" applyFill="0" applyBorder="0" applyProtection="0">
      <alignment horizontal="center"/>
    </xf>
    <xf numFmtId="189" fontId="106" fillId="0" borderId="0">
      <protection locked="0"/>
    </xf>
    <xf numFmtId="248" fontId="20" fillId="0" borderId="0" applyBorder="0"/>
    <xf numFmtId="249" fontId="49" fillId="0" borderId="0" applyBorder="0"/>
    <xf numFmtId="250" fontId="20" fillId="0" borderId="0" applyFill="0" applyBorder="0">
      <alignment horizontal="left"/>
    </xf>
    <xf numFmtId="189" fontId="107" fillId="0" borderId="0" applyNumberFormat="0" applyAlignment="0">
      <alignment horizontal="left"/>
    </xf>
    <xf numFmtId="37" fontId="20" fillId="92" borderId="0" applyFont="0" applyBorder="0" applyAlignment="0" applyProtection="0"/>
    <xf numFmtId="193" fontId="66" fillId="92" borderId="0" applyFont="0" applyBorder="0" applyAlignment="0" applyProtection="0"/>
    <xf numFmtId="39" fontId="66" fillId="92" borderId="0" applyFont="0" applyBorder="0" applyAlignment="0" applyProtection="0"/>
    <xf numFmtId="188" fontId="108" fillId="0" borderId="0"/>
    <xf numFmtId="164" fontId="72" fillId="0" borderId="0" applyFont="0" applyFill="0" applyBorder="0" applyAlignment="0" applyProtection="0">
      <protection locked="0"/>
    </xf>
    <xf numFmtId="165" fontId="72" fillId="0" borderId="0" applyFont="0" applyFill="0" applyBorder="0" applyAlignment="0" applyProtection="0">
      <protection locked="0"/>
    </xf>
    <xf numFmtId="166" fontId="20" fillId="0" borderId="0">
      <alignment horizontal="right"/>
    </xf>
    <xf numFmtId="189" fontId="105" fillId="0" borderId="0" applyFont="0" applyFill="0" applyBorder="0" applyAlignment="0" applyProtection="0">
      <alignment horizontal="right"/>
    </xf>
    <xf numFmtId="170" fontId="12" fillId="0" borderId="0" applyFont="0" applyFill="0" applyBorder="0" applyAlignment="0" applyProtection="0"/>
    <xf numFmtId="251" fontId="20" fillId="0" borderId="0" applyFont="0" applyFill="0" applyBorder="0" applyAlignment="0" applyProtection="0"/>
    <xf numFmtId="189" fontId="105" fillId="0" borderId="0" applyFont="0" applyFill="0" applyBorder="0" applyAlignment="0" applyProtection="0">
      <alignment horizontal="right"/>
    </xf>
    <xf numFmtId="170" fontId="29" fillId="0" borderId="0" applyFont="0" applyFill="0" applyBorder="0" applyAlignment="0" applyProtection="0"/>
    <xf numFmtId="250" fontId="20"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252" fontId="20" fillId="0" borderId="0" applyFont="0" applyFill="0" applyBorder="0" applyAlignment="0" applyProtection="0"/>
    <xf numFmtId="189" fontId="20" fillId="0" borderId="0" applyFont="0" applyFill="0" applyBorder="0" applyAlignment="0" applyProtection="0"/>
    <xf numFmtId="49" fontId="109" fillId="93" borderId="0" applyAlignment="0" applyProtection="0">
      <alignment vertical="center"/>
    </xf>
    <xf numFmtId="253" fontId="110" fillId="89" borderId="3">
      <alignment horizontal="right"/>
    </xf>
    <xf numFmtId="254" fontId="62" fillId="0" borderId="0" applyFont="0" applyFill="0" applyBorder="0" applyAlignment="0" applyProtection="0"/>
    <xf numFmtId="226" fontId="64" fillId="58" borderId="30">
      <protection locked="0"/>
    </xf>
    <xf numFmtId="227" fontId="64" fillId="58" borderId="30">
      <protection locked="0"/>
    </xf>
    <xf numFmtId="228" fontId="64" fillId="58" borderId="30">
      <protection locked="0"/>
    </xf>
    <xf numFmtId="226" fontId="64" fillId="58" borderId="30">
      <protection locked="0"/>
    </xf>
    <xf numFmtId="229" fontId="64" fillId="58" borderId="30">
      <protection locked="0"/>
    </xf>
    <xf numFmtId="230" fontId="64" fillId="58" borderId="30">
      <protection locked="0"/>
    </xf>
    <xf numFmtId="231" fontId="64" fillId="58" borderId="30">
      <protection locked="0"/>
    </xf>
    <xf numFmtId="229" fontId="64" fillId="58" borderId="30">
      <protection locked="0"/>
    </xf>
    <xf numFmtId="232" fontId="64" fillId="94" borderId="30">
      <alignment horizontal="right"/>
      <protection locked="0"/>
    </xf>
    <xf numFmtId="233" fontId="64" fillId="94" borderId="30">
      <alignment horizontal="right"/>
      <protection locked="0"/>
    </xf>
    <xf numFmtId="0" fontId="64" fillId="95" borderId="30">
      <alignment horizontal="left"/>
      <protection locked="0"/>
    </xf>
    <xf numFmtId="49" fontId="64" fillId="6" borderId="30">
      <alignment horizontal="left" vertical="top" wrapText="1"/>
      <protection locked="0"/>
    </xf>
    <xf numFmtId="234" fontId="64" fillId="58" borderId="30">
      <protection locked="0"/>
    </xf>
    <xf numFmtId="235" fontId="64" fillId="58" borderId="30">
      <protection locked="0"/>
    </xf>
    <xf numFmtId="236" fontId="64" fillId="58" borderId="30">
      <protection locked="0"/>
    </xf>
    <xf numFmtId="234" fontId="64" fillId="58" borderId="30">
      <protection locked="0"/>
    </xf>
    <xf numFmtId="49" fontId="64" fillId="6" borderId="30">
      <alignment horizontal="left"/>
      <protection locked="0"/>
    </xf>
    <xf numFmtId="255" fontId="64" fillId="58" borderId="30">
      <alignment horizontal="left" indent="1"/>
      <protection locked="0"/>
    </xf>
    <xf numFmtId="256" fontId="20" fillId="58" borderId="31"/>
    <xf numFmtId="256" fontId="20" fillId="58" borderId="31"/>
    <xf numFmtId="256" fontId="20" fillId="58" borderId="31"/>
    <xf numFmtId="256" fontId="20" fillId="58" borderId="31"/>
    <xf numFmtId="256" fontId="20" fillId="58" borderId="31"/>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9" fontId="105" fillId="0" borderId="0" applyFont="0" applyFill="0" applyBorder="0" applyAlignment="0" applyProtection="0"/>
    <xf numFmtId="257" fontId="20" fillId="0" borderId="0" applyFont="0" applyFill="0" applyBorder="0" applyAlignment="0" applyProtection="0"/>
    <xf numFmtId="189" fontId="105" fillId="0" borderId="0" applyFont="0" applyFill="0" applyBorder="0" applyAlignment="0" applyProtection="0"/>
    <xf numFmtId="189" fontId="54" fillId="14" borderId="0">
      <alignment horizontal="left"/>
    </xf>
    <xf numFmtId="14" fontId="20" fillId="0" borderId="0"/>
    <xf numFmtId="258" fontId="20" fillId="0" borderId="0" applyFont="0" applyFill="0" applyBorder="0" applyAlignment="0" applyProtection="0"/>
    <xf numFmtId="259" fontId="20" fillId="0" borderId="0" applyFont="0" applyFill="0" applyBorder="0" applyProtection="0">
      <alignment vertical="top"/>
    </xf>
    <xf numFmtId="259" fontId="20" fillId="0" borderId="0" applyFont="0" applyFill="0" applyBorder="0" applyProtection="0">
      <alignment vertical="top"/>
    </xf>
    <xf numFmtId="259" fontId="20" fillId="0" borderId="0" applyFont="0" applyFill="0" applyBorder="0" applyProtection="0">
      <alignment vertical="top"/>
    </xf>
    <xf numFmtId="260" fontId="20" fillId="0" borderId="0" applyFont="0" applyFill="0" applyBorder="0" applyAlignment="0" applyProtection="0"/>
    <xf numFmtId="259" fontId="20" fillId="0" borderId="0" applyFont="0" applyFill="0" applyBorder="0" applyProtection="0">
      <alignment vertical="top"/>
    </xf>
    <xf numFmtId="260" fontId="20" fillId="0" borderId="0" applyFont="0" applyFill="0" applyBorder="0" applyAlignment="0" applyProtection="0"/>
    <xf numFmtId="261" fontId="20" fillId="0" borderId="0" applyFont="0" applyFill="0" applyBorder="0" applyProtection="0">
      <alignment vertical="top"/>
    </xf>
    <xf numFmtId="261" fontId="20" fillId="0" borderId="0" applyFont="0" applyFill="0" applyBorder="0" applyProtection="0">
      <alignment vertical="top"/>
    </xf>
    <xf numFmtId="261" fontId="20" fillId="0" borderId="0" applyFont="0" applyFill="0" applyBorder="0" applyProtection="0">
      <alignment vertical="top"/>
    </xf>
    <xf numFmtId="261" fontId="20" fillId="0" borderId="0" applyFont="0" applyFill="0" applyBorder="0" applyProtection="0">
      <alignment vertical="top"/>
    </xf>
    <xf numFmtId="209" fontId="73" fillId="0" borderId="0">
      <alignment horizontal="right"/>
    </xf>
    <xf numFmtId="205" fontId="73" fillId="0" borderId="0">
      <alignment horizontal="right"/>
      <protection locked="0"/>
    </xf>
    <xf numFmtId="205" fontId="73" fillId="0" borderId="0"/>
    <xf numFmtId="262" fontId="73" fillId="0" borderId="0">
      <alignment horizontal="right"/>
      <protection locked="0"/>
    </xf>
    <xf numFmtId="205" fontId="74" fillId="0" borderId="0"/>
    <xf numFmtId="263" fontId="49" fillId="67" borderId="0" applyAlignment="0" applyProtection="0">
      <alignment horizontal="right"/>
    </xf>
    <xf numFmtId="264" fontId="20" fillId="0" borderId="0" applyFont="0" applyFill="0" applyBorder="0" applyAlignment="0" applyProtection="0"/>
    <xf numFmtId="265" fontId="20" fillId="0" borderId="0" applyFont="0" applyFill="0" applyBorder="0" applyAlignment="0" applyProtection="0"/>
    <xf numFmtId="202" fontId="79" fillId="89" borderId="0" applyNumberFormat="0" applyFont="0" applyBorder="0" applyAlignment="0" applyProtection="0"/>
    <xf numFmtId="165" fontId="62" fillId="0" borderId="0" applyFill="0" applyBorder="0" applyProtection="0">
      <alignment horizontal="center"/>
    </xf>
    <xf numFmtId="164" fontId="62" fillId="0" borderId="0">
      <alignment horizontal="center"/>
    </xf>
    <xf numFmtId="165" fontId="62" fillId="0" borderId="0" applyFill="0" applyBorder="0" applyProtection="0">
      <alignment horizontal="center"/>
    </xf>
    <xf numFmtId="250" fontId="111" fillId="0" borderId="0">
      <alignment horizontal="center"/>
    </xf>
    <xf numFmtId="189" fontId="105" fillId="0" borderId="32" applyNumberFormat="0" applyFont="0" applyFill="0" applyAlignment="0" applyProtection="0"/>
    <xf numFmtId="187" fontId="112" fillId="0" borderId="10"/>
    <xf numFmtId="208" fontId="73" fillId="0" borderId="0"/>
    <xf numFmtId="38" fontId="36" fillId="0" borderId="0" applyFont="0" applyFill="0" applyBorder="0" applyAlignment="0" applyProtection="0"/>
    <xf numFmtId="189" fontId="113" fillId="0" borderId="0" applyFont="0" applyFill="0" applyBorder="0" applyAlignment="0" applyProtection="0"/>
    <xf numFmtId="189" fontId="114" fillId="0" borderId="0" applyNumberFormat="0" applyAlignment="0">
      <alignment horizontal="left"/>
    </xf>
    <xf numFmtId="266" fontId="110" fillId="0" borderId="0"/>
    <xf numFmtId="267" fontId="110" fillId="0" borderId="0"/>
    <xf numFmtId="268" fontId="110" fillId="0" borderId="0"/>
    <xf numFmtId="269" fontId="110" fillId="0" borderId="0"/>
    <xf numFmtId="270" fontId="110" fillId="0" borderId="0"/>
    <xf numFmtId="271" fontId="110" fillId="0" borderId="0"/>
    <xf numFmtId="190" fontId="20" fillId="0" borderId="0" applyFont="0" applyFill="0" applyBorder="0" applyAlignment="0" applyProtection="0"/>
    <xf numFmtId="190" fontId="20" fillId="0" borderId="0" applyFont="0" applyFill="0" applyBorder="0" applyAlignment="0" applyProtection="0"/>
    <xf numFmtId="272" fontId="20" fillId="0" borderId="0" applyFont="0" applyFill="0" applyBorder="0" applyAlignment="0" applyProtection="0"/>
    <xf numFmtId="273" fontId="20" fillId="0" borderId="0" applyFont="0" applyFill="0" applyBorder="0" applyAlignment="0" applyProtection="0"/>
    <xf numFmtId="274" fontId="20" fillId="0" borderId="0" applyFont="0" applyFill="0" applyBorder="0" applyAlignment="0" applyProtection="0"/>
    <xf numFmtId="189" fontId="20"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90" fontId="117" fillId="0" borderId="0" applyNumberFormat="0" applyFill="0" applyBorder="0" applyAlignment="0" applyProtection="0"/>
    <xf numFmtId="0" fontId="62" fillId="91" borderId="0" applyNumberFormat="0" applyFont="0" applyBorder="0" applyAlignment="0" applyProtection="0"/>
    <xf numFmtId="0" fontId="62" fillId="91" borderId="0" applyNumberFormat="0" applyFont="0" applyBorder="0" applyAlignment="0" applyProtection="0"/>
    <xf numFmtId="0" fontId="48" fillId="0" borderId="0" applyNumberFormat="0" applyFill="0" applyBorder="0" applyAlignment="0" applyProtection="0"/>
    <xf numFmtId="275" fontId="118" fillId="0" borderId="0" applyFill="0" applyBorder="0"/>
    <xf numFmtId="15" fontId="22" fillId="0" borderId="0" applyFill="0" applyBorder="0" applyProtection="0">
      <alignment horizontal="center"/>
    </xf>
    <xf numFmtId="0" fontId="62" fillId="60" borderId="0" applyNumberFormat="0" applyFont="0" applyBorder="0" applyAlignment="0" applyProtection="0"/>
    <xf numFmtId="0" fontId="62" fillId="60" borderId="0" applyNumberFormat="0" applyFont="0" applyBorder="0" applyAlignment="0" applyProtection="0"/>
    <xf numFmtId="276" fontId="119" fillId="0" borderId="0" applyFill="0" applyBorder="0" applyProtection="0"/>
    <xf numFmtId="277" fontId="120" fillId="20" borderId="6" applyAlignment="0" applyProtection="0"/>
    <xf numFmtId="277" fontId="120" fillId="20" borderId="6" applyAlignment="0" applyProtection="0"/>
    <xf numFmtId="278" fontId="121" fillId="0" borderId="0" applyNumberFormat="0" applyFill="0" applyBorder="0" applyAlignment="0" applyProtection="0"/>
    <xf numFmtId="278" fontId="122" fillId="0" borderId="0" applyNumberFormat="0" applyFill="0" applyBorder="0" applyAlignment="0" applyProtection="0"/>
    <xf numFmtId="15" fontId="48" fillId="58" borderId="30">
      <alignment horizontal="center"/>
      <protection locked="0"/>
    </xf>
    <xf numFmtId="279" fontId="48" fillId="58" borderId="30" applyAlignment="0">
      <protection locked="0"/>
    </xf>
    <xf numFmtId="280" fontId="48" fillId="58" borderId="30" applyAlignment="0">
      <protection locked="0"/>
    </xf>
    <xf numFmtId="280" fontId="22" fillId="0" borderId="0" applyFill="0" applyBorder="0" applyAlignment="0" applyProtection="0"/>
    <xf numFmtId="281" fontId="22" fillId="0" borderId="0" applyFill="0" applyBorder="0" applyAlignment="0" applyProtection="0"/>
    <xf numFmtId="281" fontId="22" fillId="0" borderId="0" applyFill="0" applyBorder="0" applyAlignment="0" applyProtection="0"/>
    <xf numFmtId="282" fontId="22" fillId="0" borderId="0" applyFill="0" applyBorder="0" applyAlignment="0" applyProtection="0"/>
    <xf numFmtId="0" fontId="62" fillId="0" borderId="33" applyNumberFormat="0" applyFont="0" applyAlignment="0" applyProtection="0"/>
    <xf numFmtId="0" fontId="62" fillId="0" borderId="33" applyNumberFormat="0" applyFont="0" applyAlignment="0" applyProtection="0"/>
    <xf numFmtId="0" fontId="62" fillId="0" borderId="33" applyNumberFormat="0" applyFont="0" applyAlignment="0" applyProtection="0"/>
    <xf numFmtId="0" fontId="62" fillId="0" borderId="33" applyNumberFormat="0" applyFont="0" applyAlignment="0" applyProtection="0"/>
    <xf numFmtId="0" fontId="62" fillId="0" borderId="34" applyNumberFormat="0" applyFont="0" applyAlignment="0" applyProtection="0"/>
    <xf numFmtId="0" fontId="62" fillId="0" borderId="34" applyNumberFormat="0" applyFont="0" applyAlignment="0" applyProtection="0"/>
    <xf numFmtId="0" fontId="62" fillId="0" borderId="34" applyNumberFormat="0" applyFont="0" applyAlignment="0" applyProtection="0"/>
    <xf numFmtId="0" fontId="62" fillId="0" borderId="34" applyNumberFormat="0" applyFont="0" applyAlignment="0" applyProtection="0"/>
    <xf numFmtId="0" fontId="62" fillId="65" borderId="0" applyNumberFormat="0" applyFont="0" applyBorder="0" applyAlignment="0" applyProtection="0"/>
    <xf numFmtId="0" fontId="62" fillId="65" borderId="0" applyNumberFormat="0" applyFon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283" fontId="20" fillId="0" borderId="0" applyFont="0" applyFill="0" applyBorder="0" applyAlignment="0" applyProtection="0"/>
    <xf numFmtId="284" fontId="20" fillId="0" borderId="0" applyFont="0" applyFill="0" applyBorder="0" applyProtection="0">
      <alignment vertical="top"/>
    </xf>
    <xf numFmtId="284" fontId="20" fillId="0" borderId="0" applyFont="0" applyFill="0" applyBorder="0" applyProtection="0">
      <alignment vertical="top"/>
    </xf>
    <xf numFmtId="284" fontId="20" fillId="0" borderId="0" applyFont="0" applyFill="0" applyBorder="0" applyProtection="0">
      <alignment vertical="top"/>
    </xf>
    <xf numFmtId="284" fontId="20" fillId="0" borderId="0" applyFont="0" applyFill="0" applyBorder="0" applyProtection="0">
      <alignment vertical="top"/>
    </xf>
    <xf numFmtId="1" fontId="123" fillId="96" borderId="9" applyNumberFormat="0" applyBorder="0" applyAlignment="0">
      <alignment horizontal="centerContinuous" vertical="center"/>
      <protection locked="0"/>
    </xf>
    <xf numFmtId="189" fontId="106" fillId="0" borderId="0">
      <protection locked="0"/>
    </xf>
    <xf numFmtId="250" fontId="124" fillId="0" borderId="0"/>
    <xf numFmtId="250" fontId="124" fillId="0" borderId="0"/>
    <xf numFmtId="189" fontId="125" fillId="0" borderId="0"/>
    <xf numFmtId="189" fontId="126" fillId="0" borderId="0" applyFill="0" applyBorder="0" applyProtection="0">
      <alignment horizontal="left"/>
    </xf>
    <xf numFmtId="4" fontId="127" fillId="0" borderId="0">
      <protection locked="0"/>
    </xf>
    <xf numFmtId="0" fontId="109" fillId="16" borderId="0" applyAlignment="0" applyProtection="0">
      <alignment horizontal="right" vertical="center"/>
    </xf>
    <xf numFmtId="188" fontId="128" fillId="0" borderId="0"/>
    <xf numFmtId="267" fontId="110" fillId="0" borderId="35"/>
    <xf numFmtId="285" fontId="110" fillId="89" borderId="3">
      <alignment horizontal="right"/>
    </xf>
    <xf numFmtId="286" fontId="20" fillId="0" borderId="0" applyFont="0" applyFill="0" applyBorder="0" applyAlignment="0" applyProtection="0"/>
    <xf numFmtId="287" fontId="129" fillId="0" borderId="0" applyFont="0" applyFill="0" applyBorder="0" applyAlignment="0" applyProtection="0"/>
    <xf numFmtId="288" fontId="20" fillId="0" borderId="0" applyFont="0" applyFill="0" applyBorder="0" applyAlignment="0" applyProtection="0"/>
    <xf numFmtId="289" fontId="129"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97"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190" fontId="130" fillId="76" borderId="0" applyNumberFormat="0" applyBorder="0" applyAlignment="0" applyProtection="0"/>
    <xf numFmtId="2" fontId="131" fillId="14" borderId="3" applyProtection="0">
      <alignment horizontal="left"/>
      <protection locked="0"/>
    </xf>
    <xf numFmtId="38" fontId="49" fillId="89" borderId="0" applyNumberFormat="0" applyBorder="0" applyAlignment="0" applyProtection="0"/>
    <xf numFmtId="290" fontId="54" fillId="7" borderId="11" applyNumberFormat="0" applyFont="0" applyAlignment="0"/>
    <xf numFmtId="189" fontId="105" fillId="0" borderId="0" applyFont="0" applyFill="0" applyBorder="0" applyAlignment="0" applyProtection="0">
      <alignment horizontal="right"/>
    </xf>
    <xf numFmtId="189" fontId="132" fillId="0" borderId="0" applyProtection="0">
      <alignment horizontal="right"/>
    </xf>
    <xf numFmtId="189" fontId="91" fillId="0" borderId="36" applyNumberFormat="0" applyAlignment="0" applyProtection="0">
      <alignment horizontal="left" vertical="center"/>
    </xf>
    <xf numFmtId="189" fontId="91" fillId="0" borderId="6">
      <alignment horizontal="left" vertical="center"/>
    </xf>
    <xf numFmtId="2" fontId="87" fillId="87" borderId="0" applyAlignment="0">
      <alignment horizontal="right"/>
      <protection locked="0"/>
    </xf>
    <xf numFmtId="0" fontId="133" fillId="0" borderId="37"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38" fillId="0" borderId="15"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190" fontId="134" fillId="0" borderId="37"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39" fillId="0" borderId="38" applyNumberFormat="0" applyFill="0" applyAlignment="0" applyProtection="0"/>
    <xf numFmtId="0" fontId="39"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39" fillId="0" borderId="38" applyNumberFormat="0" applyFill="0" applyAlignment="0" applyProtection="0"/>
    <xf numFmtId="0" fontId="39"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135" fillId="0" borderId="38" applyNumberFormat="0" applyFill="0" applyAlignment="0" applyProtection="0"/>
    <xf numFmtId="0" fontId="39" fillId="0" borderId="38" applyNumberFormat="0" applyFill="0" applyAlignment="0" applyProtection="0"/>
    <xf numFmtId="0" fontId="135" fillId="0" borderId="38" applyNumberFormat="0" applyFill="0" applyAlignment="0" applyProtection="0"/>
    <xf numFmtId="0" fontId="135" fillId="0" borderId="38" applyNumberFormat="0" applyFill="0" applyAlignment="0" applyProtection="0"/>
    <xf numFmtId="0" fontId="135" fillId="0" borderId="38" applyNumberFormat="0" applyFill="0" applyAlignment="0" applyProtection="0"/>
    <xf numFmtId="0" fontId="135" fillId="0" borderId="38" applyNumberFormat="0" applyFill="0" applyAlignment="0" applyProtection="0"/>
    <xf numFmtId="0" fontId="135" fillId="0" borderId="38" applyNumberFormat="0" applyFill="0" applyAlignment="0" applyProtection="0"/>
    <xf numFmtId="190" fontId="136" fillId="0" borderId="38"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0" fontId="40" fillId="0" borderId="28"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0" fontId="137" fillId="0" borderId="39" applyNumberFormat="0" applyFill="0" applyAlignment="0" applyProtection="0"/>
    <xf numFmtId="190" fontId="138" fillId="0" borderId="39" applyNumberFormat="0" applyFill="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40"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90" fontId="138" fillId="0" borderId="0" applyNumberFormat="0" applyFill="0" applyBorder="0" applyAlignment="0" applyProtection="0"/>
    <xf numFmtId="189" fontId="62" fillId="0" borderId="0">
      <protection locked="0"/>
    </xf>
    <xf numFmtId="189" fontId="62" fillId="0" borderId="0">
      <protection locked="0"/>
    </xf>
    <xf numFmtId="291" fontId="139" fillId="0" borderId="0">
      <alignment horizontal="right"/>
    </xf>
    <xf numFmtId="292" fontId="28" fillId="0" borderId="0" applyAlignment="0">
      <alignment horizontal="right"/>
      <protection hidden="1"/>
    </xf>
    <xf numFmtId="189" fontId="48" fillId="0" borderId="40" applyNumberFormat="0" applyFill="0" applyAlignment="0" applyProtection="0"/>
    <xf numFmtId="202" fontId="140" fillId="0" borderId="0" applyNumberFormat="0" applyBorder="0" applyAlignment="0" applyProtection="0">
      <alignment horizontal="right" wrapText="1"/>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90" fontId="144"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90" fontId="148" fillId="0" borderId="0" applyNumberFormat="0" applyFill="0" applyBorder="0" applyAlignment="0" applyProtection="0">
      <alignment vertical="top"/>
      <protection locked="0"/>
    </xf>
    <xf numFmtId="189" fontId="149" fillId="0" borderId="0">
      <alignment wrapText="1"/>
    </xf>
    <xf numFmtId="10" fontId="49" fillId="7" borderId="11" applyNumberFormat="0" applyBorder="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41" fillId="43" borderId="29" applyNumberFormat="0" applyAlignment="0" applyProtection="0"/>
    <xf numFmtId="0" fontId="150" fillId="19"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41" fillId="43" borderId="29" applyNumberFormat="0" applyAlignment="0" applyProtection="0"/>
    <xf numFmtId="0" fontId="150" fillId="19" borderId="29" applyNumberFormat="0" applyAlignment="0" applyProtection="0"/>
    <xf numFmtId="0" fontId="150" fillId="19" borderId="29" applyNumberFormat="0" applyAlignment="0" applyProtection="0"/>
    <xf numFmtId="0" fontId="150" fillId="19" borderId="29" applyNumberFormat="0" applyAlignment="0" applyProtection="0"/>
    <xf numFmtId="0" fontId="150" fillId="19" borderId="29" applyNumberFormat="0" applyAlignment="0" applyProtection="0"/>
    <xf numFmtId="0" fontId="150" fillId="19" borderId="29" applyNumberFormat="0" applyAlignment="0" applyProtection="0"/>
    <xf numFmtId="0" fontId="150" fillId="19" borderId="29" applyNumberFormat="0" applyAlignment="0" applyProtection="0"/>
    <xf numFmtId="0" fontId="150" fillId="19" borderId="29" applyNumberFormat="0" applyAlignment="0" applyProtection="0"/>
    <xf numFmtId="190" fontId="151" fillId="19" borderId="29" applyNumberFormat="0" applyAlignment="0" applyProtection="0"/>
    <xf numFmtId="190" fontId="151" fillId="19" borderId="29" applyNumberFormat="0" applyAlignment="0" applyProtection="0"/>
    <xf numFmtId="0" fontId="49" fillId="0" borderId="0" applyNumberFormat="0" applyFill="0" applyBorder="0" applyAlignment="0">
      <protection locked="0"/>
    </xf>
    <xf numFmtId="237" fontId="25" fillId="98" borderId="0">
      <protection locked="0"/>
    </xf>
    <xf numFmtId="179" fontId="62" fillId="0" borderId="0"/>
    <xf numFmtId="0" fontId="152" fillId="0" borderId="0"/>
    <xf numFmtId="38" fontId="153" fillId="0" borderId="0"/>
    <xf numFmtId="38" fontId="154" fillId="0" borderId="0"/>
    <xf numFmtId="38" fontId="155" fillId="0" borderId="0"/>
    <xf numFmtId="38" fontId="156" fillId="0" borderId="0"/>
    <xf numFmtId="0" fontId="81" fillId="0" borderId="0"/>
    <xf numFmtId="0" fontId="81" fillId="0" borderId="0"/>
    <xf numFmtId="0" fontId="81" fillId="0" borderId="0"/>
    <xf numFmtId="0" fontId="64" fillId="0" borderId="0"/>
    <xf numFmtId="0" fontId="157" fillId="0" borderId="0"/>
    <xf numFmtId="0" fontId="158" fillId="0" borderId="0">
      <alignment horizontal="center"/>
    </xf>
    <xf numFmtId="293" fontId="159" fillId="0" borderId="0" applyFont="0" applyFill="0" applyBorder="0" applyAlignment="0" applyProtection="0"/>
    <xf numFmtId="189" fontId="20" fillId="0" borderId="0" applyNumberFormat="0" applyFont="0" applyFill="0" applyBorder="0" applyProtection="0">
      <alignment horizontal="left" vertical="center"/>
    </xf>
    <xf numFmtId="189" fontId="49" fillId="89" borderId="0"/>
    <xf numFmtId="38" fontId="160" fillId="0" borderId="0" applyNumberFormat="0" applyFill="0" applyBorder="0" applyAlignment="0" applyProtection="0"/>
    <xf numFmtId="0" fontId="161" fillId="0" borderId="41"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162" fillId="0" borderId="42"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190" fontId="163" fillId="0" borderId="41" applyNumberFormat="0" applyFill="0" applyAlignment="0" applyProtection="0"/>
    <xf numFmtId="0" fontId="109" fillId="99" borderId="0" applyAlignment="0" applyProtection="0">
      <alignment horizontal="right" vertical="center"/>
    </xf>
    <xf numFmtId="197" fontId="69" fillId="0" borderId="0" applyFont="0" applyFill="0" applyBorder="0" applyAlignment="0" applyProtection="0">
      <alignment horizontal="right"/>
    </xf>
    <xf numFmtId="294"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295"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189" fontId="110" fillId="0" borderId="0">
      <alignment horizontal="right"/>
    </xf>
    <xf numFmtId="40" fontId="164" fillId="0" borderId="0">
      <alignment horizontal="right"/>
    </xf>
    <xf numFmtId="189" fontId="165" fillId="0" borderId="0">
      <alignment vertical="center"/>
    </xf>
    <xf numFmtId="189" fontId="20" fillId="0" borderId="0" applyNumberFormat="0" applyFill="0" applyBorder="0" applyAlignment="0" applyProtection="0"/>
    <xf numFmtId="16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296" fontId="20" fillId="0" borderId="0" applyFont="0" applyFill="0" applyBorder="0" applyAlignment="0" applyProtection="0"/>
    <xf numFmtId="297" fontId="110" fillId="0" borderId="0">
      <alignment horizontal="right"/>
    </xf>
    <xf numFmtId="189" fontId="166" fillId="0" borderId="5"/>
    <xf numFmtId="298" fontId="36" fillId="0" borderId="0" applyFont="0" applyFill="0" applyBorder="0" applyAlignment="0" applyProtection="0"/>
    <xf numFmtId="299" fontId="36"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300" fontId="49" fillId="7" borderId="0">
      <alignment horizontal="center"/>
    </xf>
    <xf numFmtId="301" fontId="62" fillId="0" borderId="0" applyFill="0" applyBorder="0" applyProtection="0">
      <alignment horizontal="center"/>
    </xf>
    <xf numFmtId="302" fontId="62" fillId="0" borderId="0" applyFont="0" applyFill="0" applyBorder="0" applyAlignment="0" applyProtection="0">
      <alignment horizontal="centerContinuous"/>
      <protection locked="0"/>
    </xf>
    <xf numFmtId="49" fontId="167" fillId="93" borderId="0" applyAlignment="0" applyProtection="0">
      <alignment horizontal="centerContinuous" vertical="center"/>
    </xf>
    <xf numFmtId="303" fontId="49" fillId="0" borderId="0" applyFont="0" applyFill="0" applyBorder="0" applyAlignment="0" applyProtection="0">
      <alignment horizontal="right"/>
    </xf>
    <xf numFmtId="0" fontId="94" fillId="0" borderId="0">
      <alignment horizontal="right"/>
    </xf>
    <xf numFmtId="0" fontId="168" fillId="57"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43"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190" fontId="169" fillId="57" borderId="0" applyNumberFormat="0" applyBorder="0" applyAlignment="0" applyProtection="0"/>
    <xf numFmtId="37" fontId="170" fillId="0" borderId="0"/>
    <xf numFmtId="291" fontId="171" fillId="0" borderId="0"/>
    <xf numFmtId="0" fontId="20" fillId="0" borderId="0"/>
    <xf numFmtId="304" fontId="72" fillId="0" borderId="0"/>
    <xf numFmtId="304" fontId="72" fillId="0" borderId="12"/>
    <xf numFmtId="304" fontId="72" fillId="0" borderId="43"/>
    <xf numFmtId="304" fontId="72" fillId="0" borderId="0"/>
    <xf numFmtId="305" fontId="73" fillId="0" borderId="0"/>
    <xf numFmtId="306" fontId="73" fillId="0" borderId="0"/>
    <xf numFmtId="307" fontId="73" fillId="0" borderId="0"/>
    <xf numFmtId="308" fontId="49" fillId="0" borderId="0"/>
    <xf numFmtId="309" fontId="49" fillId="0" borderId="0"/>
    <xf numFmtId="0" fontId="6" fillId="0" borderId="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0" fillId="0" borderId="0"/>
    <xf numFmtId="181" fontId="20" fillId="0" borderId="0"/>
    <xf numFmtId="181" fontId="20" fillId="0" borderId="0"/>
    <xf numFmtId="181" fontId="20" fillId="0" borderId="0"/>
    <xf numFmtId="181" fontId="20" fillId="0" borderId="0"/>
    <xf numFmtId="181" fontId="20" fillId="0" borderId="0"/>
    <xf numFmtId="181" fontId="20" fillId="0" borderId="0"/>
    <xf numFmtId="181"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2"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5" fillId="0" borderId="0"/>
    <xf numFmtId="0" fontId="15" fillId="0" borderId="0"/>
    <xf numFmtId="0" fontId="15" fillId="0" borderId="0"/>
    <xf numFmtId="0" fontId="15" fillId="0" borderId="0"/>
    <xf numFmtId="0" fontId="12"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5" fillId="0" borderId="0"/>
    <xf numFmtId="0" fontId="15" fillId="0" borderId="0"/>
    <xf numFmtId="0" fontId="15" fillId="0" borderId="0"/>
    <xf numFmtId="0" fontId="15" fillId="0" borderId="0"/>
    <xf numFmtId="0" fontId="12"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5" fillId="0" borderId="0"/>
    <xf numFmtId="0" fontId="15" fillId="0" borderId="0"/>
    <xf numFmtId="0" fontId="15" fillId="0" borderId="0"/>
    <xf numFmtId="0" fontId="15" fillId="0" borderId="0"/>
    <xf numFmtId="0" fontId="12"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5" fillId="0" borderId="0"/>
    <xf numFmtId="0" fontId="15" fillId="0" borderId="0"/>
    <xf numFmtId="0" fontId="15" fillId="0" borderId="0"/>
    <xf numFmtId="0" fontId="15" fillId="0" borderId="0"/>
    <xf numFmtId="0" fontId="12"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6"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3" fillId="0" borderId="0"/>
    <xf numFmtId="19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9" fillId="0" borderId="0"/>
    <xf numFmtId="0" fontId="29" fillId="0" borderId="0"/>
    <xf numFmtId="0" fontId="29" fillId="0" borderId="0"/>
    <xf numFmtId="0" fontId="29" fillId="0" borderId="0"/>
    <xf numFmtId="0" fontId="20"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0" fontId="29" fillId="0" borderId="0"/>
    <xf numFmtId="0" fontId="29" fillId="0" borderId="0"/>
    <xf numFmtId="0" fontId="20" fillId="0" borderId="0"/>
    <xf numFmtId="18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pplyFont="0" applyFill="0" applyBorder="0" applyAlignment="0" applyProtection="0"/>
    <xf numFmtId="0" fontId="29" fillId="0" borderId="0" applyFill="0" applyBorder="0" applyAlignment="0" applyProtection="0"/>
    <xf numFmtId="0" fontId="23" fillId="0" borderId="0" applyFont="0" applyFill="0" applyBorder="0" applyAlignment="0" applyProtection="0"/>
    <xf numFmtId="18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15"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23" fillId="0" borderId="0"/>
    <xf numFmtId="0" fontId="23" fillId="0" borderId="0"/>
    <xf numFmtId="0" fontId="23" fillId="0" borderId="0"/>
    <xf numFmtId="0" fontId="23" fillId="0" borderId="0"/>
    <xf numFmtId="0" fontId="23" fillId="0" borderId="0"/>
    <xf numFmtId="189"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0" fillId="0" borderId="0"/>
    <xf numFmtId="0" fontId="23" fillId="0" borderId="0" applyFont="0" applyFill="0" applyBorder="0" applyAlignment="0" applyProtection="0"/>
    <xf numFmtId="0" fontId="23" fillId="0" borderId="0" applyFont="0" applyFill="0" applyBorder="0" applyAlignment="0" applyProtection="0"/>
    <xf numFmtId="0" fontId="20"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0" fillId="0" borderId="0"/>
    <xf numFmtId="0" fontId="23" fillId="0" borderId="0" applyFont="0" applyFill="0" applyBorder="0" applyAlignment="0" applyProtection="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0" fillId="0" borderId="0"/>
    <xf numFmtId="0" fontId="23" fillId="0" borderId="0" applyFont="0" applyFill="0" applyBorder="0" applyAlignment="0" applyProtection="0"/>
    <xf numFmtId="0" fontId="20" fillId="0" borderId="0"/>
    <xf numFmtId="0" fontId="20" fillId="0" borderId="0"/>
    <xf numFmtId="0" fontId="23" fillId="0" borderId="0" applyFont="0" applyFill="0" applyBorder="0" applyAlignment="0" applyProtection="0"/>
    <xf numFmtId="0" fontId="20" fillId="0" borderId="0"/>
    <xf numFmtId="0" fontId="23" fillId="0" borderId="0"/>
    <xf numFmtId="0" fontId="20" fillId="0" borderId="0"/>
    <xf numFmtId="0" fontId="23" fillId="0" borderId="0" applyFont="0" applyFill="0" applyBorder="0" applyAlignment="0" applyProtection="0"/>
    <xf numFmtId="0" fontId="20" fillId="0" borderId="0"/>
    <xf numFmtId="0" fontId="20" fillId="0" borderId="0"/>
    <xf numFmtId="0" fontId="23" fillId="0" borderId="0" applyFont="0" applyFill="0" applyBorder="0" applyAlignment="0" applyProtection="0"/>
    <xf numFmtId="0" fontId="20" fillId="0" borderId="0"/>
    <xf numFmtId="0" fontId="23" fillId="0" borderId="0"/>
    <xf numFmtId="0" fontId="23" fillId="0" borderId="0"/>
    <xf numFmtId="0"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xf numFmtId="0" fontId="20"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0" fillId="0" borderId="0" applyNumberFormat="0" applyFont="0" applyFill="0" applyBorder="0" applyAlignment="0" applyProtection="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0" fillId="0" borderId="0" applyNumberFormat="0" applyFont="0" applyFill="0" applyBorder="0" applyAlignment="0" applyProtection="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0" fillId="0" borderId="0" applyNumberFormat="0" applyFont="0" applyFill="0" applyBorder="0" applyAlignment="0" applyProtection="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20" fillId="0" borderId="0" applyNumberFormat="0" applyFont="0" applyFill="0" applyBorder="0" applyAlignment="0" applyProtection="0"/>
    <xf numFmtId="0" fontId="15" fillId="0" borderId="0"/>
    <xf numFmtId="0" fontId="15" fillId="0" borderId="0"/>
    <xf numFmtId="0" fontId="15" fillId="0" borderId="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3"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14" fillId="0" borderId="0"/>
    <xf numFmtId="190" fontId="14"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applyNumberFormat="0" applyFont="0" applyFill="0" applyBorder="0" applyAlignment="0" applyProtection="0"/>
    <xf numFmtId="0" fontId="23"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3" fillId="0" borderId="0"/>
    <xf numFmtId="0" fontId="20" fillId="0" borderId="0"/>
    <xf numFmtId="189" fontId="2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2" fillId="0" borderId="0"/>
    <xf numFmtId="0" fontId="172" fillId="0" borderId="0"/>
    <xf numFmtId="0" fontId="172" fillId="0" borderId="0"/>
    <xf numFmtId="0" fontId="1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1" fontId="6" fillId="0" borderId="0"/>
    <xf numFmtId="181" fontId="15" fillId="0" borderId="0"/>
    <xf numFmtId="181" fontId="15" fillId="0" borderId="0"/>
    <xf numFmtId="181" fontId="15" fillId="0" borderId="0"/>
    <xf numFmtId="181" fontId="15" fillId="0" borderId="0"/>
    <xf numFmtId="181" fontId="15" fillId="0" borderId="0"/>
    <xf numFmtId="181" fontId="6" fillId="0" borderId="0"/>
    <xf numFmtId="181" fontId="15" fillId="0" borderId="0"/>
    <xf numFmtId="181" fontId="15" fillId="0" borderId="0"/>
    <xf numFmtId="181" fontId="15" fillId="0" borderId="0"/>
    <xf numFmtId="181" fontId="15" fillId="0" borderId="0"/>
    <xf numFmtId="181" fontId="6" fillId="0" borderId="0"/>
    <xf numFmtId="181" fontId="6" fillId="0" borderId="0"/>
    <xf numFmtId="181" fontId="6" fillId="0" borderId="0"/>
    <xf numFmtId="181" fontId="6" fillId="0" borderId="0"/>
    <xf numFmtId="181" fontId="15" fillId="0" borderId="0"/>
    <xf numFmtId="181" fontId="15" fillId="0" borderId="0"/>
    <xf numFmtId="181" fontId="15" fillId="0" borderId="0"/>
    <xf numFmtId="181" fontId="15" fillId="0" borderId="0"/>
    <xf numFmtId="181" fontId="6" fillId="0" borderId="0"/>
    <xf numFmtId="181" fontId="6" fillId="0" borderId="0"/>
    <xf numFmtId="181" fontId="6" fillId="0" borderId="0"/>
    <xf numFmtId="181" fontId="6" fillId="0" borderId="0"/>
    <xf numFmtId="181" fontId="15" fillId="0" borderId="0"/>
    <xf numFmtId="181" fontId="15" fillId="0" borderId="0"/>
    <xf numFmtId="181" fontId="15" fillId="0" borderId="0"/>
    <xf numFmtId="0" fontId="6"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0" fontId="6" fillId="0" borderId="0"/>
    <xf numFmtId="0" fontId="12" fillId="0" borderId="0" applyFill="0" applyBorder="0" applyAlignment="0" applyProtection="0"/>
    <xf numFmtId="0" fontId="12"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15" fillId="0" borderId="0"/>
    <xf numFmtId="0" fontId="20" fillId="0" borderId="0"/>
    <xf numFmtId="0" fontId="20" fillId="0" borderId="0"/>
    <xf numFmtId="0" fontId="6"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2" fillId="0" borderId="0"/>
    <xf numFmtId="0" fontId="20" fillId="0" borderId="0" applyNumberFormat="0" applyFont="0" applyFill="0" applyBorder="0" applyAlignment="0" applyProtection="0"/>
    <xf numFmtId="0" fontId="22" fillId="0" borderId="0"/>
    <xf numFmtId="0" fontId="22" fillId="0" borderId="0"/>
    <xf numFmtId="0" fontId="22" fillId="0" borderId="0"/>
    <xf numFmtId="0" fontId="26" fillId="0" borderId="0"/>
    <xf numFmtId="0" fontId="12" fillId="0" borderId="0"/>
    <xf numFmtId="0" fontId="20" fillId="0" borderId="0" applyNumberFormat="0" applyFont="0" applyFill="0" applyBorder="0" applyAlignment="0" applyProtection="0"/>
    <xf numFmtId="0" fontId="12"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8"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0" borderId="0">
      <alignment vertical="top"/>
    </xf>
    <xf numFmtId="310" fontId="70" fillId="0" borderId="43"/>
    <xf numFmtId="189" fontId="20" fillId="0" borderId="0"/>
    <xf numFmtId="189" fontId="173" fillId="0" borderId="0"/>
    <xf numFmtId="189" fontId="174" fillId="0" borderId="0"/>
    <xf numFmtId="189" fontId="175" fillId="0" borderId="0"/>
    <xf numFmtId="189" fontId="176" fillId="0" borderId="0"/>
    <xf numFmtId="189" fontId="66" fillId="0" borderId="0"/>
    <xf numFmtId="38" fontId="17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42"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3" fillId="51"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3" fillId="51" borderId="44"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42" borderId="44"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51"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51" borderId="44" applyNumberFormat="0" applyFont="0" applyAlignment="0" applyProtection="0"/>
    <xf numFmtId="0" fontId="23" fillId="51" borderId="44" applyNumberFormat="0" applyFont="0" applyAlignment="0" applyProtection="0"/>
    <xf numFmtId="0" fontId="20" fillId="42" borderId="44"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3" fillId="51" borderId="44"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0" borderId="0" applyNumberFormat="0" applyFont="0" applyFill="0" applyBorder="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0" borderId="0" applyNumberFormat="0" applyFont="0" applyFill="0" applyBorder="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0" borderId="0" applyNumberFormat="0" applyFont="0" applyFill="0" applyBorder="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0" fillId="42" borderId="44" applyNumberFormat="0" applyFont="0" applyAlignment="0" applyProtection="0"/>
    <xf numFmtId="0" fontId="23" fillId="51" borderId="44" applyNumberFormat="0" applyFont="0" applyAlignment="0" applyProtection="0"/>
    <xf numFmtId="0" fontId="23" fillId="51" borderId="44" applyNumberFormat="0" applyFont="0" applyAlignment="0" applyProtection="0"/>
    <xf numFmtId="0" fontId="23" fillId="51" borderId="44" applyNumberFormat="0" applyFont="0" applyAlignment="0" applyProtection="0"/>
    <xf numFmtId="0" fontId="23" fillId="51" borderId="44" applyNumberFormat="0" applyFont="0" applyAlignment="0" applyProtection="0"/>
    <xf numFmtId="0" fontId="23" fillId="51" borderId="44" applyNumberFormat="0" applyFont="0" applyAlignment="0" applyProtection="0"/>
    <xf numFmtId="0" fontId="23" fillId="51" borderId="44" applyNumberFormat="0" applyFont="0" applyAlignment="0" applyProtection="0"/>
    <xf numFmtId="190" fontId="20" fillId="51" borderId="44" applyNumberFormat="0" applyFont="0" applyAlignment="0" applyProtection="0"/>
    <xf numFmtId="190" fontId="20" fillId="51" borderId="44" applyNumberFormat="0" applyFont="0" applyAlignment="0" applyProtection="0"/>
    <xf numFmtId="0" fontId="178" fillId="67" borderId="0" applyAlignment="0" applyProtection="0">
      <alignment horizontal="left" vertical="top" wrapText="1"/>
    </xf>
    <xf numFmtId="278" fontId="20" fillId="58" borderId="45" applyFont="0" applyFill="0" applyBorder="0" applyAlignment="0" applyProtection="0">
      <protection locked="0"/>
    </xf>
    <xf numFmtId="37" fontId="20" fillId="0" borderId="0"/>
    <xf numFmtId="311" fontId="65" fillId="14" borderId="46" applyNumberFormat="0">
      <alignment vertical="center"/>
    </xf>
    <xf numFmtId="311" fontId="65" fillId="100" borderId="46" applyNumberFormat="0">
      <alignment vertical="center"/>
    </xf>
    <xf numFmtId="311" fontId="65" fillId="85" borderId="46" applyNumberFormat="0">
      <alignment vertical="center"/>
    </xf>
    <xf numFmtId="311" fontId="65" fillId="6" borderId="46" applyNumberFormat="0">
      <alignment vertical="center"/>
    </xf>
    <xf numFmtId="311" fontId="65" fillId="101" borderId="46" applyNumberFormat="0">
      <alignment vertical="center"/>
    </xf>
    <xf numFmtId="311" fontId="65" fillId="89" borderId="46" applyNumberFormat="0">
      <alignment vertical="center"/>
    </xf>
    <xf numFmtId="311" fontId="65" fillId="52" borderId="46" applyNumberFormat="0">
      <alignment vertical="center"/>
    </xf>
    <xf numFmtId="311" fontId="65" fillId="92" borderId="46" applyNumberFormat="0">
      <alignment vertical="center"/>
    </xf>
    <xf numFmtId="311" fontId="65" fillId="102" borderId="46" applyNumberFormat="0">
      <alignment vertical="center"/>
    </xf>
    <xf numFmtId="311" fontId="65" fillId="103" borderId="46" applyNumberFormat="0">
      <alignment vertical="center"/>
    </xf>
    <xf numFmtId="311" fontId="179" fillId="58" borderId="46">
      <protection locked="0"/>
    </xf>
    <xf numFmtId="311" fontId="179" fillId="94" borderId="46">
      <protection locked="0"/>
    </xf>
    <xf numFmtId="311" fontId="180" fillId="94" borderId="47" applyNumberFormat="0" applyFont="0" applyFill="0" applyAlignment="0" applyProtection="0">
      <protection locked="0"/>
    </xf>
    <xf numFmtId="311" fontId="94" fillId="0" borderId="0" applyNumberFormat="0" applyFill="0">
      <alignment horizontal="left" vertical="top"/>
    </xf>
    <xf numFmtId="0" fontId="181" fillId="104" borderId="0" applyNumberFormat="0">
      <alignment horizontal="left" vertical="center" indent="1"/>
    </xf>
    <xf numFmtId="0" fontId="182" fillId="105" borderId="0" applyNumberFormat="0">
      <alignment vertical="center"/>
    </xf>
    <xf numFmtId="0" fontId="91" fillId="89" borderId="0">
      <alignment vertical="center"/>
    </xf>
    <xf numFmtId="0" fontId="183" fillId="0" borderId="48">
      <alignment vertical="center"/>
    </xf>
    <xf numFmtId="0" fontId="184" fillId="73" borderId="11" applyNumberFormat="0" applyFont="0" applyAlignment="0">
      <alignment vertical="center"/>
    </xf>
    <xf numFmtId="0" fontId="184" fillId="58" borderId="11" applyNumberFormat="0" applyFont="0" applyAlignment="0">
      <alignment vertical="center"/>
    </xf>
    <xf numFmtId="0" fontId="184" fillId="94" borderId="11" applyNumberFormat="0" applyFont="0" applyAlignment="0">
      <alignment vertical="center"/>
    </xf>
    <xf numFmtId="0" fontId="184" fillId="106" borderId="11" applyNumberFormat="0" applyFont="0" applyAlignment="0">
      <alignment vertical="center"/>
    </xf>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107" borderId="0">
      <alignment horizontal="right"/>
    </xf>
    <xf numFmtId="0" fontId="185" fillId="0" borderId="0">
      <alignment horizontal="left"/>
    </xf>
    <xf numFmtId="3" fontId="186" fillId="0" borderId="0" applyFill="0" applyBorder="0" applyAlignment="0" applyProtection="0"/>
    <xf numFmtId="189" fontId="187" fillId="27" borderId="49" applyNumberFormat="0" applyBorder="0" applyAlignment="0">
      <alignment horizontal="center"/>
      <protection hidden="1"/>
    </xf>
    <xf numFmtId="189" fontId="188" fillId="0" borderId="49" applyNumberFormat="0" applyBorder="0" applyAlignment="0">
      <alignment horizontal="center"/>
      <protection locked="0"/>
    </xf>
    <xf numFmtId="2" fontId="189" fillId="14" borderId="3">
      <alignment horizontal="left"/>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50" fillId="90" borderId="19" applyNumberFormat="0" applyAlignment="0" applyProtection="0"/>
    <xf numFmtId="0" fontId="20" fillId="0" borderId="0" applyNumberFormat="0" applyFont="0" applyFill="0" applyBorder="0" applyAlignment="0" applyProtection="0"/>
    <xf numFmtId="0" fontId="50" fillId="90" borderId="19" applyNumberFormat="0" applyAlignment="0" applyProtection="0"/>
    <xf numFmtId="0" fontId="50" fillId="20" borderId="19" applyNumberFormat="0" applyAlignment="0" applyProtection="0"/>
    <xf numFmtId="0" fontId="50" fillId="20" borderId="19" applyNumberFormat="0" applyAlignment="0" applyProtection="0"/>
    <xf numFmtId="0" fontId="50" fillId="90" borderId="19" applyNumberFormat="0" applyAlignment="0" applyProtection="0"/>
    <xf numFmtId="0" fontId="50" fillId="20" borderId="19" applyNumberFormat="0" applyAlignment="0" applyProtection="0"/>
    <xf numFmtId="0" fontId="20" fillId="0" borderId="0" applyNumberFormat="0" applyFont="0" applyFill="0" applyBorder="0" applyAlignment="0" applyProtection="0"/>
    <xf numFmtId="0" fontId="50" fillId="20" borderId="19" applyNumberFormat="0" applyAlignment="0" applyProtection="0"/>
    <xf numFmtId="0" fontId="20" fillId="0" borderId="0" applyNumberFormat="0" applyFont="0" applyFill="0" applyBorder="0" applyAlignment="0" applyProtection="0"/>
    <xf numFmtId="0" fontId="50" fillId="90" borderId="19"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50" fillId="20" borderId="19" applyNumberFormat="0" applyAlignment="0" applyProtection="0"/>
    <xf numFmtId="0" fontId="50" fillId="20" borderId="19" applyNumberFormat="0" applyAlignment="0" applyProtection="0"/>
    <xf numFmtId="0" fontId="50" fillId="20" borderId="19" applyNumberFormat="0" applyAlignment="0" applyProtection="0"/>
    <xf numFmtId="0" fontId="50" fillId="20" borderId="19" applyNumberFormat="0" applyAlignment="0" applyProtection="0"/>
    <xf numFmtId="0" fontId="50" fillId="20" borderId="19" applyNumberFormat="0" applyAlignment="0" applyProtection="0"/>
    <xf numFmtId="0" fontId="50" fillId="20" borderId="19" applyNumberFormat="0" applyAlignment="0" applyProtection="0"/>
    <xf numFmtId="190" fontId="190" fillId="20" borderId="19" applyNumberFormat="0" applyAlignment="0" applyProtection="0"/>
    <xf numFmtId="190" fontId="190" fillId="20" borderId="19" applyNumberFormat="0" applyAlignment="0" applyProtection="0"/>
    <xf numFmtId="40" fontId="22" fillId="69" borderId="0">
      <alignment horizontal="right"/>
    </xf>
    <xf numFmtId="189" fontId="191" fillId="108" borderId="0">
      <alignment horizontal="center"/>
    </xf>
    <xf numFmtId="189" fontId="192" fillId="109" borderId="0"/>
    <xf numFmtId="189" fontId="193" fillId="69" borderId="0" applyBorder="0">
      <alignment horizontal="centerContinuous"/>
    </xf>
    <xf numFmtId="189" fontId="194" fillId="109" borderId="0" applyBorder="0">
      <alignment horizontal="centerContinuous"/>
    </xf>
    <xf numFmtId="312" fontId="20" fillId="0" borderId="0"/>
    <xf numFmtId="312" fontId="20" fillId="0" borderId="0"/>
    <xf numFmtId="312" fontId="20" fillId="0" borderId="0"/>
    <xf numFmtId="312" fontId="20" fillId="0" borderId="0"/>
    <xf numFmtId="184" fontId="20" fillId="0" borderId="0"/>
    <xf numFmtId="184" fontId="20" fillId="0" borderId="0"/>
    <xf numFmtId="184" fontId="20" fillId="0" borderId="0"/>
    <xf numFmtId="184" fontId="20" fillId="0" borderId="0"/>
    <xf numFmtId="184" fontId="20" fillId="0" borderId="0"/>
    <xf numFmtId="312" fontId="20" fillId="0" borderId="0"/>
    <xf numFmtId="189" fontId="62" fillId="110" borderId="0" applyNumberFormat="0" applyFont="0" applyBorder="0" applyAlignment="0"/>
    <xf numFmtId="1" fontId="195" fillId="0" borderId="0" applyProtection="0">
      <alignment horizontal="right" vertical="center"/>
    </xf>
    <xf numFmtId="193" fontId="196" fillId="0" borderId="0">
      <alignment horizontal="left"/>
    </xf>
    <xf numFmtId="313" fontId="110" fillId="0" borderId="0"/>
    <xf numFmtId="314" fontId="110" fillId="0" borderId="0"/>
    <xf numFmtId="166" fontId="20" fillId="0" borderId="0" applyFont="0" applyFill="0" applyBorder="0" applyAlignment="0" applyProtection="0"/>
    <xf numFmtId="168" fontId="20" fillId="0" borderId="0" applyFont="0" applyFill="0" applyBorder="0" applyAlignment="0" applyProtection="0"/>
    <xf numFmtId="178" fontId="72" fillId="0" borderId="0" applyFont="0" applyFill="0" applyBorder="0" applyAlignment="0" applyProtection="0">
      <protection locked="0"/>
    </xf>
    <xf numFmtId="10" fontId="72" fillId="0" borderId="0" applyFont="0" applyFill="0" applyBorder="0" applyAlignment="0" applyProtection="0">
      <protection locked="0"/>
    </xf>
    <xf numFmtId="10" fontId="20" fillId="0" borderId="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3"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5" fontId="73"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16" fontId="25" fillId="92" borderId="0" applyBorder="0" applyAlignment="0">
      <protection locked="0"/>
    </xf>
    <xf numFmtId="9" fontId="73" fillId="0" borderId="0"/>
    <xf numFmtId="178" fontId="73" fillId="0" borderId="0"/>
    <xf numFmtId="10" fontId="73" fillId="0" borderId="0"/>
    <xf numFmtId="317" fontId="20" fillId="0" borderId="0" applyFont="0" applyFill="0" applyBorder="0" applyAlignment="0" applyProtection="0"/>
    <xf numFmtId="318" fontId="70" fillId="0" borderId="0"/>
    <xf numFmtId="319" fontId="70" fillId="0" borderId="0"/>
    <xf numFmtId="319" fontId="73" fillId="0" borderId="0"/>
    <xf numFmtId="320" fontId="20" fillId="0" borderId="0" applyBorder="0">
      <alignment horizontal="right"/>
    </xf>
    <xf numFmtId="321" fontId="49" fillId="0" borderId="0" applyBorder="0"/>
    <xf numFmtId="10" fontId="20" fillId="14" borderId="0"/>
    <xf numFmtId="189" fontId="20" fillId="0" borderId="0">
      <protection locked="0"/>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83"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6" fillId="53"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3" borderId="11">
      <alignment vertical="center"/>
    </xf>
    <xf numFmtId="174" fontId="6" fillId="53" borderId="11">
      <alignment vertical="center"/>
    </xf>
    <xf numFmtId="174" fontId="15" fillId="53" borderId="11">
      <alignment vertical="center"/>
    </xf>
    <xf numFmtId="174" fontId="6" fillId="53" borderId="11">
      <alignment vertical="center"/>
    </xf>
    <xf numFmtId="174" fontId="15" fillId="53" borderId="11">
      <alignment vertical="center"/>
    </xf>
    <xf numFmtId="174" fontId="6"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3" borderId="11">
      <alignment vertical="center"/>
    </xf>
    <xf numFmtId="174" fontId="6" fillId="53" borderId="11">
      <alignment vertical="center"/>
    </xf>
    <xf numFmtId="174" fontId="15" fillId="53" borderId="11">
      <alignment vertical="center"/>
    </xf>
    <xf numFmtId="174" fontId="6" fillId="53" borderId="11">
      <alignment vertical="center"/>
    </xf>
    <xf numFmtId="174" fontId="15" fillId="53" borderId="11">
      <alignment vertical="center"/>
    </xf>
    <xf numFmtId="174" fontId="6"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183" fontId="15" fillId="52" borderId="11">
      <alignment vertical="center"/>
    </xf>
    <xf numFmtId="174"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183" fontId="15" fillId="53" borderId="11">
      <alignment vertical="center"/>
    </xf>
    <xf numFmtId="174" fontId="6" fillId="53" borderId="11">
      <alignment vertical="center"/>
    </xf>
    <xf numFmtId="183" fontId="15" fillId="53" borderId="11">
      <alignment vertical="center"/>
    </xf>
    <xf numFmtId="174" fontId="6" fillId="53" borderId="11">
      <alignment vertical="center"/>
    </xf>
    <xf numFmtId="183" fontId="15" fillId="53" borderId="11">
      <alignment vertical="center"/>
    </xf>
    <xf numFmtId="174" fontId="6" fillId="53" borderId="11">
      <alignment vertical="center"/>
    </xf>
    <xf numFmtId="183" fontId="15" fillId="53" borderId="11">
      <alignment vertical="center"/>
    </xf>
    <xf numFmtId="174"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3" borderId="11">
      <alignment vertical="center"/>
    </xf>
    <xf numFmtId="0" fontId="15"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15" fillId="53" borderId="11">
      <alignment vertical="center"/>
    </xf>
    <xf numFmtId="0" fontId="15"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6" fillId="53" borderId="11">
      <alignment vertical="center"/>
    </xf>
    <xf numFmtId="0"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6" fillId="53" borderId="11">
      <alignment vertical="center"/>
    </xf>
    <xf numFmtId="0" fontId="15" fillId="52" borderId="11">
      <alignment vertical="center"/>
    </xf>
    <xf numFmtId="0" fontId="15" fillId="52" borderId="11">
      <alignment vertical="center"/>
    </xf>
    <xf numFmtId="0" fontId="15" fillId="52"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6" fillId="53" borderId="11">
      <alignment vertical="center"/>
    </xf>
    <xf numFmtId="0" fontId="6" fillId="53" borderId="11">
      <alignment vertical="center"/>
    </xf>
    <xf numFmtId="184" fontId="6" fillId="53" borderId="11">
      <alignment vertical="center"/>
    </xf>
    <xf numFmtId="174" fontId="6" fillId="53" borderId="11">
      <alignment vertical="center"/>
    </xf>
    <xf numFmtId="0" fontId="15" fillId="52" borderId="11">
      <alignment vertical="center"/>
    </xf>
    <xf numFmtId="0" fontId="6" fillId="53" borderId="11">
      <alignment vertical="center"/>
    </xf>
    <xf numFmtId="0" fontId="15" fillId="52" borderId="11">
      <alignment vertical="center"/>
    </xf>
    <xf numFmtId="0" fontId="6" fillId="53" borderId="11">
      <alignment vertical="center"/>
    </xf>
    <xf numFmtId="0"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0" fontId="20" fillId="68" borderId="20" applyNumberFormat="0" applyProtection="0">
      <alignment horizontal="left" vertical="center" indent="1"/>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15" fillId="52"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0" fontId="20" fillId="0" borderId="0" applyNumberFormat="0" applyFont="0" applyFill="0" applyBorder="0" applyAlignment="0" applyProtection="0"/>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3" borderId="11">
      <alignment vertical="center"/>
    </xf>
    <xf numFmtId="184" fontId="6" fillId="53" borderId="11">
      <alignment vertical="center"/>
    </xf>
    <xf numFmtId="184" fontId="15" fillId="53" borderId="11">
      <alignment vertical="center"/>
    </xf>
    <xf numFmtId="184" fontId="6" fillId="53" borderId="11">
      <alignment vertical="center"/>
    </xf>
    <xf numFmtId="184" fontId="15" fillId="53" borderId="11">
      <alignment vertical="center"/>
    </xf>
    <xf numFmtId="184" fontId="6"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74" fontId="15" fillId="52"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84" fontId="15" fillId="53" borderId="11">
      <alignment vertical="center"/>
    </xf>
    <xf numFmtId="174" fontId="6" fillId="53" borderId="11">
      <alignment vertical="center"/>
    </xf>
    <xf numFmtId="184" fontId="15" fillId="53" borderId="11">
      <alignment vertical="center"/>
    </xf>
    <xf numFmtId="174" fontId="6" fillId="53" borderId="11">
      <alignment vertical="center"/>
    </xf>
    <xf numFmtId="184" fontId="15" fillId="53" borderId="11">
      <alignment vertical="center"/>
    </xf>
    <xf numFmtId="174" fontId="6" fillId="53" borderId="11">
      <alignment vertical="center"/>
    </xf>
    <xf numFmtId="184" fontId="15" fillId="53" borderId="11">
      <alignment vertical="center"/>
    </xf>
    <xf numFmtId="17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8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84" fontId="15" fillId="52" borderId="11">
      <alignment vertical="center"/>
    </xf>
    <xf numFmtId="174" fontId="6" fillId="53" borderId="11">
      <alignment vertical="center"/>
    </xf>
    <xf numFmtId="184" fontId="15" fillId="52" borderId="11">
      <alignment vertical="center"/>
    </xf>
    <xf numFmtId="174" fontId="6" fillId="53" borderId="11">
      <alignment vertical="center"/>
    </xf>
    <xf numFmtId="174" fontId="15" fillId="52"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184" fontId="15" fillId="52"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184" fontId="15" fillId="52"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0" fontId="20" fillId="0" borderId="0" applyNumberFormat="0" applyFont="0" applyFill="0" applyBorder="0" applyAlignment="0" applyProtection="0"/>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15" fillId="52"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3" borderId="11">
      <alignment vertical="center"/>
    </xf>
    <xf numFmtId="186" fontId="6" fillId="53" borderId="11">
      <alignment vertical="center"/>
    </xf>
    <xf numFmtId="184" fontId="15" fillId="53" borderId="11">
      <alignment vertical="center"/>
    </xf>
    <xf numFmtId="186" fontId="6" fillId="53" borderId="11">
      <alignment vertical="center"/>
    </xf>
    <xf numFmtId="184" fontId="15" fillId="53" borderId="11">
      <alignment vertical="center"/>
    </xf>
    <xf numFmtId="186" fontId="6" fillId="53" borderId="11">
      <alignment vertical="center"/>
    </xf>
    <xf numFmtId="184" fontId="15" fillId="53" borderId="11">
      <alignment vertical="center"/>
    </xf>
    <xf numFmtId="186"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53" borderId="11">
      <alignment vertical="center"/>
    </xf>
    <xf numFmtId="186" fontId="15"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3" borderId="11">
      <alignment vertical="center"/>
    </xf>
    <xf numFmtId="186" fontId="15"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0" fontId="20" fillId="0" borderId="0" applyNumberFormat="0" applyFont="0" applyFill="0" applyBorder="0" applyAlignment="0" applyProtection="0"/>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0" fontId="20" fillId="0" borderId="0" applyNumberFormat="0" applyFont="0" applyFill="0" applyBorder="0" applyAlignment="0" applyProtection="0"/>
    <xf numFmtId="186" fontId="6" fillId="53" borderId="11">
      <alignment vertical="center"/>
    </xf>
    <xf numFmtId="186"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6" fontId="6" fillId="53" borderId="11">
      <alignment vertical="center"/>
    </xf>
    <xf numFmtId="186" fontId="6" fillId="53" borderId="11">
      <alignment vertical="center"/>
    </xf>
    <xf numFmtId="0" fontId="20" fillId="0" borderId="0" applyNumberFormat="0" applyFont="0" applyFill="0" applyBorder="0" applyAlignment="0" applyProtection="0"/>
    <xf numFmtId="186" fontId="6" fillId="53" borderId="11">
      <alignment vertical="center"/>
    </xf>
    <xf numFmtId="186"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6" fontId="6" fillId="53" borderId="11">
      <alignment vertical="center"/>
    </xf>
    <xf numFmtId="186"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6" fontId="6" fillId="53" borderId="11">
      <alignment vertical="center"/>
    </xf>
    <xf numFmtId="186"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15" fillId="52" borderId="11">
      <alignment vertical="center"/>
    </xf>
    <xf numFmtId="186" fontId="15" fillId="52" borderId="11">
      <alignment vertical="center"/>
    </xf>
    <xf numFmtId="186" fontId="15" fillId="52" borderId="11">
      <alignment vertical="center"/>
    </xf>
    <xf numFmtId="186" fontId="15" fillId="52" borderId="11">
      <alignment vertical="center"/>
    </xf>
    <xf numFmtId="184" fontId="15" fillId="52" borderId="11">
      <alignment vertical="center"/>
    </xf>
    <xf numFmtId="186" fontId="15" fillId="52" borderId="11">
      <alignment vertical="center"/>
    </xf>
    <xf numFmtId="186" fontId="6" fillId="53" borderId="11">
      <alignment vertical="center"/>
    </xf>
    <xf numFmtId="186" fontId="6" fillId="53" borderId="11">
      <alignment vertical="center"/>
    </xf>
    <xf numFmtId="186" fontId="6" fillId="53" borderId="11">
      <alignment vertical="center"/>
    </xf>
    <xf numFmtId="186" fontId="6" fillId="53" borderId="11">
      <alignment vertical="center"/>
    </xf>
    <xf numFmtId="186" fontId="15" fillId="52" borderId="11">
      <alignment vertical="center"/>
    </xf>
    <xf numFmtId="184" fontId="15" fillId="52" borderId="11">
      <alignment vertical="center"/>
    </xf>
    <xf numFmtId="186" fontId="6" fillId="53" borderId="11">
      <alignment vertical="center"/>
    </xf>
    <xf numFmtId="184" fontId="15" fillId="52" borderId="11">
      <alignment vertical="center"/>
    </xf>
    <xf numFmtId="186" fontId="6" fillId="53" borderId="11">
      <alignment vertical="center"/>
    </xf>
    <xf numFmtId="184" fontId="15" fillId="52"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0" fontId="20" fillId="0" borderId="0" applyNumberFormat="0" applyFont="0" applyFill="0" applyBorder="0" applyAlignment="0" applyProtection="0"/>
    <xf numFmtId="183" fontId="6" fillId="53" borderId="11">
      <alignment vertical="center"/>
    </xf>
    <xf numFmtId="183" fontId="15" fillId="52" borderId="11">
      <alignment vertical="center"/>
    </xf>
    <xf numFmtId="183" fontId="6" fillId="53" borderId="11">
      <alignment vertical="center"/>
    </xf>
    <xf numFmtId="183" fontId="15" fillId="52" borderId="11">
      <alignment vertical="center"/>
    </xf>
    <xf numFmtId="183" fontId="6" fillId="53" borderId="11">
      <alignment vertical="center"/>
    </xf>
    <xf numFmtId="183" fontId="15" fillId="52" borderId="11">
      <alignment vertical="center"/>
    </xf>
    <xf numFmtId="183" fontId="6" fillId="53" borderId="11">
      <alignment vertical="center"/>
    </xf>
    <xf numFmtId="183" fontId="15" fillId="52" borderId="11">
      <alignment vertical="center"/>
    </xf>
    <xf numFmtId="183" fontId="6" fillId="53" borderId="11">
      <alignment vertical="center"/>
    </xf>
    <xf numFmtId="183" fontId="15" fillId="52"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183" fontId="15" fillId="52"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183" fontId="15" fillId="52"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0" fontId="20" fillId="0" borderId="0" applyNumberFormat="0" applyFont="0" applyFill="0" applyBorder="0" applyAlignment="0" applyProtection="0"/>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15" fillId="52"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3" borderId="11">
      <alignment vertical="center"/>
    </xf>
    <xf numFmtId="184" fontId="6" fillId="53" borderId="11">
      <alignment vertical="center"/>
    </xf>
    <xf numFmtId="183" fontId="15" fillId="53" borderId="11">
      <alignment vertical="center"/>
    </xf>
    <xf numFmtId="184" fontId="6" fillId="53" borderId="11">
      <alignment vertical="center"/>
    </xf>
    <xf numFmtId="183" fontId="15" fillId="53" borderId="11">
      <alignment vertical="center"/>
    </xf>
    <xf numFmtId="184" fontId="6" fillId="53" borderId="11">
      <alignment vertical="center"/>
    </xf>
    <xf numFmtId="183" fontId="15" fillId="53" borderId="11">
      <alignment vertical="center"/>
    </xf>
    <xf numFmtId="184"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3" borderId="11">
      <alignment vertical="center"/>
    </xf>
    <xf numFmtId="184"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3" borderId="11">
      <alignment vertical="center"/>
    </xf>
    <xf numFmtId="184" fontId="15"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4" fontId="6" fillId="53" borderId="11">
      <alignment vertical="center"/>
    </xf>
    <xf numFmtId="18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4" fontId="15" fillId="52" borderId="11">
      <alignment vertical="center"/>
    </xf>
    <xf numFmtId="184" fontId="15" fillId="52" borderId="11">
      <alignment vertical="center"/>
    </xf>
    <xf numFmtId="184" fontId="15" fillId="52" borderId="11">
      <alignment vertical="center"/>
    </xf>
    <xf numFmtId="183" fontId="15" fillId="52" borderId="11">
      <alignment vertical="center"/>
    </xf>
    <xf numFmtId="184" fontId="15" fillId="52" borderId="11">
      <alignment vertical="center"/>
    </xf>
    <xf numFmtId="184" fontId="6" fillId="53" borderId="11">
      <alignment vertical="center"/>
    </xf>
    <xf numFmtId="184" fontId="6" fillId="53" borderId="11">
      <alignment vertical="center"/>
    </xf>
    <xf numFmtId="184" fontId="6" fillId="53" borderId="11">
      <alignment vertical="center"/>
    </xf>
    <xf numFmtId="184" fontId="6" fillId="53" borderId="11">
      <alignment vertical="center"/>
    </xf>
    <xf numFmtId="184" fontId="15" fillId="52" borderId="11">
      <alignment vertical="center"/>
    </xf>
    <xf numFmtId="183" fontId="15" fillId="52" borderId="11">
      <alignment vertical="center"/>
    </xf>
    <xf numFmtId="184" fontId="6" fillId="53" borderId="11">
      <alignment vertical="center"/>
    </xf>
    <xf numFmtId="183" fontId="15" fillId="52" borderId="11">
      <alignment vertical="center"/>
    </xf>
    <xf numFmtId="184" fontId="6" fillId="53" borderId="11">
      <alignment vertical="center"/>
    </xf>
    <xf numFmtId="183" fontId="15" fillId="52"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3" borderId="11">
      <alignment vertical="center"/>
    </xf>
    <xf numFmtId="174"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3" borderId="11">
      <alignment vertical="center"/>
    </xf>
    <xf numFmtId="174" fontId="15"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3" borderId="11">
      <alignment vertical="center"/>
    </xf>
    <xf numFmtId="183" fontId="15"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6" fillId="53" borderId="11">
      <alignment vertical="center"/>
    </xf>
    <xf numFmtId="174" fontId="15" fillId="52" borderId="11">
      <alignment vertical="center"/>
    </xf>
    <xf numFmtId="174" fontId="15" fillId="52" borderId="11">
      <alignment vertical="center"/>
    </xf>
    <xf numFmtId="174" fontId="15" fillId="52" borderId="11">
      <alignment vertical="center"/>
    </xf>
    <xf numFmtId="174" fontId="15" fillId="52" borderId="11">
      <alignment vertical="center"/>
    </xf>
    <xf numFmtId="183" fontId="15" fillId="53" borderId="11">
      <alignment vertical="center"/>
    </xf>
    <xf numFmtId="183" fontId="15"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183" fontId="6" fillId="53" borderId="11">
      <alignment vertical="center"/>
    </xf>
    <xf numFmtId="0" fontId="20" fillId="0" borderId="0" applyNumberFormat="0" applyFont="0" applyFill="0" applyBorder="0" applyAlignment="0" applyProtection="0"/>
    <xf numFmtId="174" fontId="6" fillId="53" borderId="11">
      <alignment vertical="center"/>
    </xf>
    <xf numFmtId="174" fontId="6" fillId="53" borderId="1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2" borderId="11">
      <alignment vertical="center"/>
    </xf>
    <xf numFmtId="322" fontId="110" fillId="0" borderId="0">
      <alignment horizontal="right"/>
    </xf>
    <xf numFmtId="40" fontId="20" fillId="0" borderId="0"/>
    <xf numFmtId="1" fontId="197" fillId="89" borderId="0">
      <alignment horizontal="center"/>
    </xf>
    <xf numFmtId="189"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189" fontId="198" fillId="0" borderId="5">
      <alignment horizontal="center"/>
    </xf>
    <xf numFmtId="3" fontId="36" fillId="0" borderId="0" applyFont="0" applyFill="0" applyBorder="0" applyAlignment="0" applyProtection="0"/>
    <xf numFmtId="189" fontId="36" fillId="111" borderId="0" applyNumberFormat="0" applyFont="0" applyBorder="0" applyAlignment="0" applyProtection="0"/>
    <xf numFmtId="323" fontId="110" fillId="89" borderId="0"/>
    <xf numFmtId="324" fontId="199" fillId="89" borderId="0" applyFill="0"/>
    <xf numFmtId="189" fontId="200" fillId="0" borderId="0">
      <alignment horizontal="left" indent="7"/>
    </xf>
    <xf numFmtId="189" fontId="199" fillId="0" borderId="0" applyFill="0">
      <alignment horizontal="left" indent="7"/>
    </xf>
    <xf numFmtId="324" fontId="25" fillId="0" borderId="50">
      <alignment horizontal="right"/>
    </xf>
    <xf numFmtId="189" fontId="25" fillId="0" borderId="51" applyNumberFormat="0" applyFont="0" applyBorder="0">
      <alignment horizontal="right"/>
    </xf>
    <xf numFmtId="189" fontId="201" fillId="0" borderId="0" applyFill="0"/>
    <xf numFmtId="189" fontId="25" fillId="0" borderId="0" applyFill="0"/>
    <xf numFmtId="324" fontId="202" fillId="0" borderId="50" applyFill="0"/>
    <xf numFmtId="189" fontId="20" fillId="0" borderId="0" applyNumberFormat="0" applyFont="0" applyBorder="0" applyAlignment="0"/>
    <xf numFmtId="189" fontId="203" fillId="0" borderId="0" applyFill="0">
      <alignment horizontal="left" indent="1"/>
    </xf>
    <xf numFmtId="189" fontId="202" fillId="0" borderId="0">
      <alignment horizontal="left" indent="1"/>
    </xf>
    <xf numFmtId="324" fontId="25" fillId="0" borderId="50" applyFill="0"/>
    <xf numFmtId="189" fontId="20" fillId="0" borderId="0" applyNumberFormat="0" applyFont="0" applyFill="0" applyBorder="0" applyAlignment="0"/>
    <xf numFmtId="189" fontId="201" fillId="0" borderId="0" applyFill="0">
      <alignment horizontal="left" indent="2"/>
    </xf>
    <xf numFmtId="189" fontId="25" fillId="0" borderId="0" applyFill="0">
      <alignment horizontal="left" indent="2"/>
    </xf>
    <xf numFmtId="324" fontId="202" fillId="0" borderId="50" applyFill="0"/>
    <xf numFmtId="189" fontId="20" fillId="0" borderId="0" applyNumberFormat="0" applyFont="0" applyBorder="0" applyAlignment="0"/>
    <xf numFmtId="189" fontId="203" fillId="0" borderId="0">
      <alignment horizontal="left" indent="3"/>
    </xf>
    <xf numFmtId="189" fontId="202" fillId="0" borderId="0" applyFill="0">
      <alignment horizontal="left" indent="3"/>
    </xf>
    <xf numFmtId="324" fontId="25" fillId="0" borderId="50" applyFill="0"/>
    <xf numFmtId="189" fontId="20" fillId="0" borderId="0" applyNumberFormat="0" applyFont="0" applyBorder="0" applyAlignment="0"/>
    <xf numFmtId="189" fontId="201" fillId="0" borderId="0">
      <alignment horizontal="left" indent="4"/>
    </xf>
    <xf numFmtId="189" fontId="25" fillId="0" borderId="0" applyFill="0">
      <alignment horizontal="left" indent="4"/>
    </xf>
    <xf numFmtId="324" fontId="202" fillId="0" borderId="50" applyFill="0"/>
    <xf numFmtId="189" fontId="20" fillId="0" borderId="0" applyNumberFormat="0" applyFont="0" applyBorder="0" applyAlignment="0"/>
    <xf numFmtId="189" fontId="203" fillId="0" borderId="0">
      <alignment horizontal="left" indent="5"/>
    </xf>
    <xf numFmtId="189" fontId="202" fillId="0" borderId="0" applyFill="0">
      <alignment horizontal="left" indent="5"/>
    </xf>
    <xf numFmtId="324" fontId="25" fillId="0" borderId="50" applyFill="0"/>
    <xf numFmtId="189" fontId="20" fillId="0" borderId="0" applyNumberFormat="0" applyFont="0" applyFill="0" applyBorder="0" applyAlignment="0"/>
    <xf numFmtId="189" fontId="25" fillId="0" borderId="0" applyFill="0">
      <alignment horizontal="left" indent="6"/>
    </xf>
    <xf numFmtId="325" fontId="110" fillId="89" borderId="3">
      <alignment horizontal="right"/>
    </xf>
    <xf numFmtId="14" fontId="204" fillId="0" borderId="0" applyNumberFormat="0" applyFill="0" applyBorder="0" applyAlignment="0" applyProtection="0">
      <alignment horizontal="left"/>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6"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15"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6"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15"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6"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15" fillId="0" borderId="0">
      <protection locked="0"/>
    </xf>
    <xf numFmtId="185" fontId="15"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6" fillId="0" borderId="0">
      <protection locked="0"/>
    </xf>
    <xf numFmtId="185" fontId="15" fillId="0" borderId="0">
      <protection locked="0"/>
    </xf>
    <xf numFmtId="185" fontId="6" fillId="0" borderId="0">
      <protection locked="0"/>
    </xf>
    <xf numFmtId="185" fontId="6" fillId="0" borderId="0">
      <protection locked="0"/>
    </xf>
    <xf numFmtId="185" fontId="6"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5"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4" fontId="6" fillId="2"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7"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2" borderId="51">
      <alignment vertical="center"/>
      <protection locked="0"/>
    </xf>
    <xf numFmtId="0" fontId="15"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6" fillId="2" borderId="51">
      <alignment vertical="center"/>
      <protection locked="0"/>
    </xf>
    <xf numFmtId="0"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6" fillId="2" borderId="51">
      <alignment vertical="center"/>
      <protection locked="0"/>
    </xf>
    <xf numFmtId="0" fontId="15" fillId="7"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0" fontId="6" fillId="2" borderId="51">
      <alignment vertical="center"/>
      <protection locked="0"/>
    </xf>
    <xf numFmtId="0"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6" fillId="2" borderId="51">
      <alignment vertical="center"/>
      <protection locked="0"/>
    </xf>
    <xf numFmtId="175" fontId="15" fillId="7"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7" borderId="51">
      <alignment vertical="center"/>
      <protection locked="0"/>
    </xf>
    <xf numFmtId="174" fontId="15" fillId="2"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2" borderId="51">
      <alignment vertical="center"/>
      <protection locked="0"/>
    </xf>
    <xf numFmtId="184" fontId="6" fillId="2" borderId="51">
      <alignment vertical="center"/>
      <protection locked="0"/>
    </xf>
    <xf numFmtId="174" fontId="15" fillId="2" borderId="51">
      <alignment vertical="center"/>
      <protection locked="0"/>
    </xf>
    <xf numFmtId="184" fontId="6" fillId="2" borderId="51">
      <alignment vertical="center"/>
      <protection locked="0"/>
    </xf>
    <xf numFmtId="174" fontId="15" fillId="2" borderId="51">
      <alignment vertical="center"/>
      <protection locked="0"/>
    </xf>
    <xf numFmtId="184" fontId="6" fillId="2" borderId="51">
      <alignment vertical="center"/>
      <protection locked="0"/>
    </xf>
    <xf numFmtId="174" fontId="15" fillId="2" borderId="51">
      <alignment vertical="center"/>
      <protection locked="0"/>
    </xf>
    <xf numFmtId="18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2" borderId="51">
      <alignment vertical="center"/>
      <protection locked="0"/>
    </xf>
    <xf numFmtId="184" fontId="15"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2" borderId="51">
      <alignment vertical="center"/>
      <protection locked="0"/>
    </xf>
    <xf numFmtId="184" fontId="15"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7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84" fontId="6" fillId="2" borderId="51">
      <alignment vertical="center"/>
      <protection locked="0"/>
    </xf>
    <xf numFmtId="174" fontId="15" fillId="7"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15" fillId="2" borderId="51">
      <alignment vertical="center"/>
      <protection locked="0"/>
    </xf>
    <xf numFmtId="175"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4"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5" fontId="6" fillId="2"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2" borderId="51">
      <alignment vertical="center"/>
      <protection locked="0"/>
    </xf>
    <xf numFmtId="178" fontId="15"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178" fontId="6" fillId="2" borderId="51">
      <alignment vertical="center"/>
      <protection locked="0"/>
    </xf>
    <xf numFmtId="178"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6" fillId="2" borderId="51">
      <alignment vertical="center"/>
      <protection locked="0"/>
    </xf>
    <xf numFmtId="178" fontId="15" fillId="7"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8" fontId="6" fillId="2" borderId="51">
      <alignment vertical="center"/>
      <protection locked="0"/>
    </xf>
    <xf numFmtId="178"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2" borderId="51">
      <alignment vertical="center"/>
      <protection locked="0"/>
    </xf>
    <xf numFmtId="174" fontId="6" fillId="2" borderId="51">
      <alignment vertical="center"/>
      <protection locked="0"/>
    </xf>
    <xf numFmtId="174" fontId="15" fillId="2" borderId="51">
      <alignment vertical="center"/>
      <protection locked="0"/>
    </xf>
    <xf numFmtId="174" fontId="6" fillId="2" borderId="51">
      <alignment vertical="center"/>
      <protection locked="0"/>
    </xf>
    <xf numFmtId="174" fontId="15" fillId="2" borderId="51">
      <alignment vertical="center"/>
      <protection locked="0"/>
    </xf>
    <xf numFmtId="174" fontId="6"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15" fillId="7"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174" fontId="6" fillId="2"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2" borderId="51">
      <alignment vertical="center"/>
      <protection locked="0"/>
    </xf>
    <xf numFmtId="184" fontId="15"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2" borderId="51">
      <alignment vertical="center"/>
      <protection locked="0"/>
    </xf>
    <xf numFmtId="184" fontId="15"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7"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15" fillId="7"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6" fillId="2" borderId="51">
      <alignment vertical="center"/>
      <protection locked="0"/>
    </xf>
    <xf numFmtId="184" fontId="15" fillId="7"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0" fontId="20" fillId="0" borderId="0" applyNumberFormat="0" applyFont="0" applyFill="0" applyBorder="0" applyAlignment="0" applyProtection="0"/>
    <xf numFmtId="184" fontId="6" fillId="2" borderId="51">
      <alignment vertical="center"/>
      <protection locked="0"/>
    </xf>
    <xf numFmtId="18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2" borderId="51">
      <alignment vertical="center"/>
      <protection locked="0"/>
    </xf>
    <xf numFmtId="175" fontId="15"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2" borderId="51">
      <alignment vertical="center"/>
      <protection locked="0"/>
    </xf>
    <xf numFmtId="174" fontId="15" fillId="2" borderId="51">
      <alignment vertical="center"/>
      <protection locked="0"/>
    </xf>
    <xf numFmtId="174" fontId="15"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6" fillId="2"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5" fontId="15" fillId="7"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174"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175" fontId="6" fillId="2" borderId="51">
      <alignment vertical="center"/>
      <protection locked="0"/>
    </xf>
    <xf numFmtId="175" fontId="6" fillId="2"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7" borderId="51">
      <alignment vertical="center"/>
      <protection locked="0"/>
    </xf>
    <xf numFmtId="174" fontId="15" fillId="7"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6" fillId="54"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4"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6" borderId="51">
      <alignment vertical="center"/>
    </xf>
    <xf numFmtId="175" fontId="6" fillId="54" borderId="51">
      <alignment vertical="center"/>
    </xf>
    <xf numFmtId="174" fontId="15" fillId="54"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6" fillId="54" borderId="51">
      <alignment vertical="center"/>
    </xf>
    <xf numFmtId="175" fontId="15" fillId="6" borderId="51">
      <alignment vertical="center"/>
    </xf>
    <xf numFmtId="175" fontId="6" fillId="54" borderId="51">
      <alignment vertical="center"/>
    </xf>
    <xf numFmtId="175" fontId="15" fillId="6" borderId="51">
      <alignment vertical="center"/>
    </xf>
    <xf numFmtId="174" fontId="15" fillId="54" borderId="51">
      <alignment vertical="center"/>
    </xf>
    <xf numFmtId="175" fontId="6" fillId="54" borderId="51">
      <alignment vertical="center"/>
    </xf>
    <xf numFmtId="174" fontId="15" fillId="54" borderId="51">
      <alignment vertical="center"/>
    </xf>
    <xf numFmtId="175" fontId="6" fillId="54" borderId="51">
      <alignment vertical="center"/>
    </xf>
    <xf numFmtId="174" fontId="15" fillId="54" borderId="51">
      <alignment vertical="center"/>
    </xf>
    <xf numFmtId="175"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54" borderId="51">
      <alignment vertical="center"/>
    </xf>
    <xf numFmtId="186" fontId="15" fillId="54"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54" borderId="51">
      <alignment vertical="center"/>
    </xf>
    <xf numFmtId="186" fontId="15"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186"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186" fontId="6" fillId="54" borderId="51">
      <alignment vertical="center"/>
    </xf>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186"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6" borderId="51">
      <alignment vertical="center"/>
    </xf>
    <xf numFmtId="0" fontId="20" fillId="0" borderId="0" applyNumberFormat="0" applyFont="0" applyFill="0" applyBorder="0" applyAlignment="0" applyProtection="0"/>
    <xf numFmtId="186" fontId="6" fillId="54" borderId="51">
      <alignment vertical="center"/>
    </xf>
    <xf numFmtId="186" fontId="15" fillId="6" borderId="51">
      <alignment vertical="center"/>
    </xf>
    <xf numFmtId="186" fontId="6" fillId="54" borderId="51">
      <alignment vertical="center"/>
    </xf>
    <xf numFmtId="186" fontId="15" fillId="6" borderId="51">
      <alignment vertical="center"/>
    </xf>
    <xf numFmtId="186" fontId="6" fillId="54" borderId="51">
      <alignment vertical="center"/>
    </xf>
    <xf numFmtId="186" fontId="15" fillId="6" borderId="51">
      <alignment vertical="center"/>
    </xf>
    <xf numFmtId="186" fontId="6" fillId="54" borderId="51">
      <alignment vertical="center"/>
    </xf>
    <xf numFmtId="186" fontId="15" fillId="6" borderId="51">
      <alignment vertical="center"/>
    </xf>
    <xf numFmtId="186" fontId="6" fillId="54" borderId="51">
      <alignment vertical="center"/>
    </xf>
    <xf numFmtId="186" fontId="15" fillId="6"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6" borderId="51">
      <alignment vertical="center"/>
    </xf>
    <xf numFmtId="186" fontId="15" fillId="6"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186" fontId="6" fillId="54" borderId="51">
      <alignment vertical="center"/>
    </xf>
    <xf numFmtId="186" fontId="6" fillId="54" borderId="51">
      <alignment vertical="center"/>
    </xf>
    <xf numFmtId="186" fontId="15" fillId="6" borderId="51">
      <alignment vertical="center"/>
    </xf>
    <xf numFmtId="0" fontId="20" fillId="0" borderId="0" applyNumberFormat="0" applyFont="0" applyFill="0" applyBorder="0" applyAlignment="0" applyProtection="0"/>
    <xf numFmtId="186" fontId="6" fillId="54" borderId="51">
      <alignment vertical="center"/>
    </xf>
    <xf numFmtId="186"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15" fillId="6" borderId="51">
      <alignment vertical="center"/>
    </xf>
    <xf numFmtId="186" fontId="15" fillId="6" borderId="51">
      <alignment vertical="center"/>
    </xf>
    <xf numFmtId="186" fontId="15" fillId="6" borderId="51">
      <alignment vertical="center"/>
    </xf>
    <xf numFmtId="186" fontId="15" fillId="6" borderId="51">
      <alignment vertical="center"/>
    </xf>
    <xf numFmtId="0" fontId="20" fillId="0" borderId="0" applyNumberFormat="0" applyFont="0" applyFill="0" applyBorder="0" applyAlignment="0" applyProtection="0"/>
    <xf numFmtId="186" fontId="15" fillId="6" borderId="51">
      <alignment vertical="center"/>
    </xf>
    <xf numFmtId="186" fontId="6" fillId="54" borderId="51">
      <alignment vertical="center"/>
    </xf>
    <xf numFmtId="186" fontId="6" fillId="54" borderId="51">
      <alignment vertical="center"/>
    </xf>
    <xf numFmtId="186" fontId="6" fillId="54" borderId="51">
      <alignment vertical="center"/>
    </xf>
    <xf numFmtId="186" fontId="6" fillId="54" borderId="51">
      <alignment vertical="center"/>
    </xf>
    <xf numFmtId="186" fontId="15" fillId="6"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0" fontId="20" fillId="0" borderId="0" applyNumberFormat="0" applyFont="0" applyFill="0" applyBorder="0" applyAlignment="0" applyProtection="0"/>
    <xf numFmtId="186" fontId="6" fillId="54" borderId="51">
      <alignment vertical="center"/>
    </xf>
    <xf numFmtId="186" fontId="15" fillId="6"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6" borderId="51">
      <alignment vertical="center"/>
    </xf>
    <xf numFmtId="175" fontId="6" fillId="54" borderId="51">
      <alignment vertical="center"/>
    </xf>
    <xf numFmtId="184" fontId="15" fillId="54" borderId="51">
      <alignment vertical="center"/>
    </xf>
    <xf numFmtId="175" fontId="6" fillId="54" borderId="51">
      <alignment vertical="center"/>
    </xf>
    <xf numFmtId="184" fontId="15" fillId="54" borderId="51">
      <alignment vertical="center"/>
    </xf>
    <xf numFmtId="175" fontId="6" fillId="54" borderId="51">
      <alignment vertical="center"/>
    </xf>
    <xf numFmtId="184" fontId="15" fillId="54" borderId="51">
      <alignment vertical="center"/>
    </xf>
    <xf numFmtId="175" fontId="6" fillId="54" borderId="51">
      <alignment vertical="center"/>
    </xf>
    <xf numFmtId="184" fontId="15" fillId="54" borderId="51">
      <alignment vertical="center"/>
    </xf>
    <xf numFmtId="175"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84" fontId="15"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54" borderId="51">
      <alignment vertical="center"/>
    </xf>
    <xf numFmtId="184" fontId="15"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0" fontId="20" fillId="0" borderId="0" applyNumberFormat="0" applyFont="0" applyFill="0" applyBorder="0" applyAlignment="0" applyProtection="0"/>
    <xf numFmtId="184" fontId="6" fillId="54" borderId="51">
      <alignment vertical="center"/>
    </xf>
    <xf numFmtId="184" fontId="15" fillId="6" borderId="51">
      <alignment vertical="center"/>
    </xf>
    <xf numFmtId="184" fontId="6" fillId="54" borderId="51">
      <alignment vertical="center"/>
    </xf>
    <xf numFmtId="184" fontId="15" fillId="6" borderId="51">
      <alignment vertical="center"/>
    </xf>
    <xf numFmtId="184" fontId="6" fillId="54" borderId="51">
      <alignment vertical="center"/>
    </xf>
    <xf numFmtId="184" fontId="15" fillId="6" borderId="51">
      <alignment vertical="center"/>
    </xf>
    <xf numFmtId="184" fontId="6" fillId="54" borderId="51">
      <alignment vertical="center"/>
    </xf>
    <xf numFmtId="184" fontId="15" fillId="6" borderId="51">
      <alignment vertical="center"/>
    </xf>
    <xf numFmtId="184" fontId="6" fillId="54" borderId="51">
      <alignment vertical="center"/>
    </xf>
    <xf numFmtId="184" fontId="15" fillId="6"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184" fontId="15" fillId="6"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84" fontId="15" fillId="6"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0" fontId="20" fillId="0" borderId="0" applyNumberFormat="0" applyFont="0" applyFill="0" applyBorder="0" applyAlignment="0" applyProtection="0"/>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84" fontId="15" fillId="54" borderId="51">
      <alignment vertical="center"/>
    </xf>
    <xf numFmtId="184" fontId="15"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6" borderId="51">
      <alignment vertical="center"/>
    </xf>
    <xf numFmtId="184"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84"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84" fontId="15" fillId="54" borderId="51">
      <alignment vertical="center"/>
    </xf>
    <xf numFmtId="184" fontId="15"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84" fontId="15"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54" borderId="51">
      <alignment vertical="center"/>
    </xf>
    <xf numFmtId="184" fontId="15"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84"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84" fontId="15" fillId="6" borderId="51">
      <alignment vertical="center"/>
    </xf>
    <xf numFmtId="175" fontId="6" fillId="54" borderId="51">
      <alignment vertical="center"/>
    </xf>
    <xf numFmtId="18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4" borderId="51">
      <alignment vertical="center"/>
    </xf>
    <xf numFmtId="183" fontId="15"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54" borderId="51">
      <alignment vertical="center"/>
    </xf>
    <xf numFmtId="183" fontId="15"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0" fontId="20" fillId="0" borderId="0" applyNumberFormat="0" applyFont="0" applyFill="0" applyBorder="0" applyAlignment="0" applyProtection="0"/>
    <xf numFmtId="183" fontId="6" fillId="54" borderId="51">
      <alignment vertical="center"/>
    </xf>
    <xf numFmtId="183" fontId="15" fillId="6" borderId="51">
      <alignment vertical="center"/>
    </xf>
    <xf numFmtId="183" fontId="6" fillId="54" borderId="51">
      <alignment vertical="center"/>
    </xf>
    <xf numFmtId="183" fontId="15" fillId="6" borderId="51">
      <alignment vertical="center"/>
    </xf>
    <xf numFmtId="183" fontId="6" fillId="54" borderId="51">
      <alignment vertical="center"/>
    </xf>
    <xf numFmtId="183" fontId="15" fillId="6" borderId="51">
      <alignment vertical="center"/>
    </xf>
    <xf numFmtId="183" fontId="6" fillId="54" borderId="51">
      <alignment vertical="center"/>
    </xf>
    <xf numFmtId="183" fontId="15" fillId="6" borderId="51">
      <alignment vertical="center"/>
    </xf>
    <xf numFmtId="183" fontId="6" fillId="54" borderId="51">
      <alignment vertical="center"/>
    </xf>
    <xf numFmtId="183" fontId="15" fillId="6"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183" fontId="15" fillId="6"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183" fontId="15" fillId="6"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0" fontId="20" fillId="0" borderId="0" applyNumberFormat="0" applyFont="0" applyFill="0" applyBorder="0" applyAlignment="0" applyProtection="0"/>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15" fillId="6"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183" fontId="15" fillId="6"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54" borderId="51">
      <alignment vertical="center"/>
    </xf>
    <xf numFmtId="184" fontId="6" fillId="54" borderId="51">
      <alignment vertical="center"/>
    </xf>
    <xf numFmtId="183" fontId="15" fillId="54" borderId="51">
      <alignment vertical="center"/>
    </xf>
    <xf numFmtId="184" fontId="6" fillId="54" borderId="51">
      <alignment vertical="center"/>
    </xf>
    <xf numFmtId="183" fontId="15" fillId="54" borderId="51">
      <alignment vertical="center"/>
    </xf>
    <xf numFmtId="184" fontId="6" fillId="54" borderId="51">
      <alignment vertical="center"/>
    </xf>
    <xf numFmtId="183" fontId="15" fillId="54" borderId="51">
      <alignment vertical="center"/>
    </xf>
    <xf numFmtId="184"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84" fontId="15"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54" borderId="51">
      <alignment vertical="center"/>
    </xf>
    <xf numFmtId="184" fontId="15"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4" borderId="51">
      <alignment vertical="center"/>
    </xf>
    <xf numFmtId="183" fontId="15" fillId="54" borderId="51">
      <alignment vertical="center"/>
    </xf>
    <xf numFmtId="183" fontId="15"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4" borderId="51">
      <alignment vertical="center"/>
    </xf>
    <xf numFmtId="183" fontId="15"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3" fontId="15" fillId="54" borderId="51">
      <alignment vertical="center"/>
    </xf>
    <xf numFmtId="183" fontId="15"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4" borderId="51">
      <alignment vertical="center"/>
    </xf>
    <xf numFmtId="183" fontId="15"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6" borderId="51">
      <alignment vertical="center"/>
    </xf>
    <xf numFmtId="183" fontId="15" fillId="54" borderId="51">
      <alignment vertical="center"/>
    </xf>
    <xf numFmtId="183" fontId="15"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183" fontId="6" fillId="54" borderId="51">
      <alignment vertical="center"/>
    </xf>
    <xf numFmtId="183"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3"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3" fontId="15" fillId="6" borderId="51">
      <alignment vertical="center"/>
    </xf>
    <xf numFmtId="184" fontId="6" fillId="54" borderId="51">
      <alignment vertical="center"/>
    </xf>
    <xf numFmtId="183" fontId="15" fillId="6" borderId="51">
      <alignment vertical="center"/>
    </xf>
    <xf numFmtId="184" fontId="6" fillId="54" borderId="51">
      <alignment vertical="center"/>
    </xf>
    <xf numFmtId="183" fontId="15" fillId="6"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5" fillId="54" borderId="51">
      <alignment vertical="center"/>
    </xf>
    <xf numFmtId="175"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54" borderId="51">
      <alignment vertical="center"/>
    </xf>
    <xf numFmtId="175" fontId="15"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6" fillId="54" borderId="51">
      <alignment vertical="center"/>
    </xf>
    <xf numFmtId="175" fontId="15" fillId="6" borderId="51">
      <alignment vertical="center"/>
    </xf>
    <xf numFmtId="175" fontId="15" fillId="6" borderId="51">
      <alignment vertical="center"/>
    </xf>
    <xf numFmtId="175" fontId="15" fillId="6" borderId="51">
      <alignment vertical="center"/>
    </xf>
    <xf numFmtId="175"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5" fontId="6" fillId="54" borderId="51">
      <alignment vertical="center"/>
    </xf>
    <xf numFmtId="175"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4" borderId="51">
      <alignment vertical="center"/>
    </xf>
    <xf numFmtId="0" fontId="15"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54" borderId="51">
      <alignment vertical="center"/>
    </xf>
    <xf numFmtId="0" fontId="15"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6" fillId="54" borderId="51">
      <alignment vertical="center"/>
    </xf>
    <xf numFmtId="0"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15" fillId="6" borderId="51">
      <alignment vertical="center"/>
    </xf>
    <xf numFmtId="0" fontId="6" fillId="54" borderId="51">
      <alignment vertical="center"/>
    </xf>
    <xf numFmtId="0" fontId="6" fillId="54" borderId="51">
      <alignment vertical="center"/>
    </xf>
    <xf numFmtId="0" fontId="6" fillId="54" borderId="51">
      <alignment vertical="center"/>
    </xf>
    <xf numFmtId="0" fontId="6" fillId="54" borderId="51">
      <alignment vertical="center"/>
    </xf>
    <xf numFmtId="0" fontId="15" fillId="6" borderId="51">
      <alignment vertical="center"/>
    </xf>
    <xf numFmtId="0" fontId="15" fillId="6" borderId="51">
      <alignment vertical="center"/>
    </xf>
    <xf numFmtId="0" fontId="6" fillId="54" borderId="51">
      <alignment vertical="center"/>
    </xf>
    <xf numFmtId="0" fontId="15" fillId="6" borderId="51">
      <alignment vertical="center"/>
    </xf>
    <xf numFmtId="0" fontId="6" fillId="54" borderId="51">
      <alignment vertical="center"/>
    </xf>
    <xf numFmtId="0"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15" fillId="6"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0" fontId="20" fillId="0" borderId="0" applyNumberFormat="0" applyFont="0" applyFill="0" applyBorder="0" applyAlignment="0" applyProtection="0"/>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54" borderId="51">
      <alignment vertical="center"/>
    </xf>
    <xf numFmtId="184" fontId="6" fillId="54" borderId="51">
      <alignment vertical="center"/>
    </xf>
    <xf numFmtId="174" fontId="15" fillId="54" borderId="51">
      <alignment vertical="center"/>
    </xf>
    <xf numFmtId="184" fontId="6" fillId="54" borderId="51">
      <alignment vertical="center"/>
    </xf>
    <xf numFmtId="174" fontId="15" fillId="54" borderId="51">
      <alignment vertical="center"/>
    </xf>
    <xf numFmtId="184" fontId="6" fillId="54" borderId="51">
      <alignment vertical="center"/>
    </xf>
    <xf numFmtId="174" fontId="15" fillId="54" borderId="51">
      <alignment vertical="center"/>
    </xf>
    <xf numFmtId="18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4" borderId="51">
      <alignment vertical="center"/>
    </xf>
    <xf numFmtId="184" fontId="15"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54" borderId="51">
      <alignment vertical="center"/>
    </xf>
    <xf numFmtId="184" fontId="15"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84" fontId="6" fillId="54" borderId="51">
      <alignment vertical="center"/>
    </xf>
    <xf numFmtId="18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84" fontId="15" fillId="6" borderId="51">
      <alignment vertical="center"/>
    </xf>
    <xf numFmtId="184" fontId="15" fillId="6" borderId="51">
      <alignment vertical="center"/>
    </xf>
    <xf numFmtId="184" fontId="15" fillId="6" borderId="51">
      <alignment vertical="center"/>
    </xf>
    <xf numFmtId="174" fontId="15" fillId="6" borderId="51">
      <alignment vertical="center"/>
    </xf>
    <xf numFmtId="184" fontId="15" fillId="6" borderId="51">
      <alignment vertical="center"/>
    </xf>
    <xf numFmtId="184" fontId="6" fillId="54" borderId="51">
      <alignment vertical="center"/>
    </xf>
    <xf numFmtId="184" fontId="6" fillId="54" borderId="51">
      <alignment vertical="center"/>
    </xf>
    <xf numFmtId="184" fontId="6" fillId="54" borderId="51">
      <alignment vertical="center"/>
    </xf>
    <xf numFmtId="184" fontId="6" fillId="54" borderId="51">
      <alignment vertical="center"/>
    </xf>
    <xf numFmtId="184" fontId="15" fillId="6" borderId="51">
      <alignment vertical="center"/>
    </xf>
    <xf numFmtId="174" fontId="15" fillId="6" borderId="51">
      <alignment vertical="center"/>
    </xf>
    <xf numFmtId="184" fontId="6" fillId="54" borderId="51">
      <alignment vertical="center"/>
    </xf>
    <xf numFmtId="174" fontId="15" fillId="6" borderId="51">
      <alignment vertical="center"/>
    </xf>
    <xf numFmtId="184" fontId="6" fillId="54" borderId="51">
      <alignment vertical="center"/>
    </xf>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15" fillId="6"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4" borderId="51">
      <alignment vertical="center"/>
    </xf>
    <xf numFmtId="174" fontId="15"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6" borderId="51">
      <alignment vertical="center"/>
    </xf>
    <xf numFmtId="174" fontId="15" fillId="54" borderId="51">
      <alignment vertical="center"/>
    </xf>
    <xf numFmtId="174" fontId="15"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174" fontId="6" fillId="54" borderId="51">
      <alignment vertical="center"/>
    </xf>
    <xf numFmtId="174" fontId="6" fillId="54"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6" borderId="51">
      <alignment vertical="center"/>
    </xf>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6" borderId="51">
      <alignment horizontal="right" vertical="center"/>
      <protection locked="0"/>
    </xf>
    <xf numFmtId="186" fontId="6" fillId="56" borderId="51">
      <alignment horizontal="right" vertical="center"/>
      <protection locked="0"/>
    </xf>
    <xf numFmtId="184" fontId="15" fillId="56" borderId="51">
      <alignment horizontal="right" vertical="center"/>
      <protection locked="0"/>
    </xf>
    <xf numFmtId="186" fontId="6" fillId="56" borderId="51">
      <alignment horizontal="right" vertical="center"/>
      <protection locked="0"/>
    </xf>
    <xf numFmtId="184" fontId="15" fillId="56" borderId="51">
      <alignment horizontal="right" vertical="center"/>
      <protection locked="0"/>
    </xf>
    <xf numFmtId="186" fontId="6" fillId="56" borderId="51">
      <alignment horizontal="right" vertical="center"/>
      <protection locked="0"/>
    </xf>
    <xf numFmtId="184" fontId="15" fillId="56" borderId="51">
      <alignment horizontal="right" vertical="center"/>
      <protection locked="0"/>
    </xf>
    <xf numFmtId="186"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15" fillId="56" borderId="51">
      <alignment horizontal="right" vertical="center"/>
      <protection locked="0"/>
    </xf>
    <xf numFmtId="186" fontId="15"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6" borderId="51">
      <alignment horizontal="right" vertical="center"/>
      <protection locked="0"/>
    </xf>
    <xf numFmtId="186" fontId="15"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186"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6"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186"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4" fontId="15"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6" fontId="6" fillId="56" borderId="51">
      <alignment horizontal="right" vertical="center"/>
      <protection locked="0"/>
    </xf>
    <xf numFmtId="186"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6" fontId="6" fillId="56" borderId="51">
      <alignment horizontal="right" vertical="center"/>
      <protection locked="0"/>
    </xf>
    <xf numFmtId="186"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6" fontId="15" fillId="55" borderId="51">
      <alignment horizontal="right" vertical="center"/>
      <protection locked="0"/>
    </xf>
    <xf numFmtId="184" fontId="15" fillId="55" borderId="51">
      <alignment horizontal="right" vertical="center"/>
      <protection locked="0"/>
    </xf>
    <xf numFmtId="186" fontId="15" fillId="55"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6" fillId="56" borderId="51">
      <alignment horizontal="right" vertical="center"/>
      <protection locked="0"/>
    </xf>
    <xf numFmtId="186" fontId="15" fillId="55"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6" fontId="6" fillId="56" borderId="51">
      <alignment horizontal="right" vertical="center"/>
      <protection locked="0"/>
    </xf>
    <xf numFmtId="184" fontId="15" fillId="55"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6" borderId="51">
      <alignment horizontal="right" vertical="center"/>
      <protection locked="0"/>
    </xf>
    <xf numFmtId="0" fontId="6" fillId="56" borderId="51">
      <alignment horizontal="right" vertical="center"/>
      <protection locked="0"/>
    </xf>
    <xf numFmtId="183" fontId="15" fillId="56" borderId="51">
      <alignment horizontal="right" vertical="center"/>
      <protection locked="0"/>
    </xf>
    <xf numFmtId="0" fontId="6" fillId="56" borderId="51">
      <alignment horizontal="right" vertical="center"/>
      <protection locked="0"/>
    </xf>
    <xf numFmtId="183" fontId="15" fillId="56" borderId="51">
      <alignment horizontal="right" vertical="center"/>
      <protection locked="0"/>
    </xf>
    <xf numFmtId="0" fontId="6" fillId="56" borderId="51">
      <alignment horizontal="right" vertical="center"/>
      <protection locked="0"/>
    </xf>
    <xf numFmtId="183" fontId="15" fillId="56" borderId="51">
      <alignment horizontal="right" vertical="center"/>
      <protection locked="0"/>
    </xf>
    <xf numFmtId="0"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6" borderId="51">
      <alignment horizontal="right" vertical="center"/>
      <protection locked="0"/>
    </xf>
    <xf numFmtId="184" fontId="6" fillId="56" borderId="51">
      <alignment horizontal="right" vertical="center"/>
      <protection locked="0"/>
    </xf>
    <xf numFmtId="183" fontId="15" fillId="56" borderId="51">
      <alignment horizontal="right" vertical="center"/>
      <protection locked="0"/>
    </xf>
    <xf numFmtId="184" fontId="6" fillId="56" borderId="51">
      <alignment horizontal="right" vertical="center"/>
      <protection locked="0"/>
    </xf>
    <xf numFmtId="183" fontId="15" fillId="56" borderId="51">
      <alignment horizontal="right" vertical="center"/>
      <protection locked="0"/>
    </xf>
    <xf numFmtId="184" fontId="6" fillId="56" borderId="51">
      <alignment horizontal="right" vertical="center"/>
      <protection locked="0"/>
    </xf>
    <xf numFmtId="183" fontId="15" fillId="56" borderId="51">
      <alignment horizontal="right" vertical="center"/>
      <protection locked="0"/>
    </xf>
    <xf numFmtId="184"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3"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4" fontId="6" fillId="56"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6" borderId="51">
      <alignment horizontal="right" vertical="center"/>
      <protection locked="0"/>
    </xf>
    <xf numFmtId="0" fontId="15"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5" borderId="51">
      <alignment horizontal="right" vertical="center"/>
      <protection locked="0"/>
    </xf>
    <xf numFmtId="183"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6" fillId="56" borderId="51">
      <alignment horizontal="right" vertical="center"/>
      <protection locked="0"/>
    </xf>
    <xf numFmtId="0"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5" borderId="51">
      <alignment horizontal="right" vertical="center"/>
      <protection locked="0"/>
    </xf>
    <xf numFmtId="183" fontId="15" fillId="56" borderId="51">
      <alignment horizontal="right" vertical="center"/>
      <protection locked="0"/>
    </xf>
    <xf numFmtId="183" fontId="15"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183" fontId="6" fillId="56" borderId="51">
      <alignment horizontal="right" vertical="center"/>
      <protection locked="0"/>
    </xf>
    <xf numFmtId="183"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0" fontId="15" fillId="55" borderId="51">
      <alignment horizontal="right" vertical="center"/>
      <protection locked="0"/>
    </xf>
    <xf numFmtId="183" fontId="15" fillId="55" borderId="51">
      <alignment horizontal="right" vertical="center"/>
      <protection locked="0"/>
    </xf>
    <xf numFmtId="0" fontId="15" fillId="55"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6" fillId="56" borderId="51">
      <alignment horizontal="right" vertical="center"/>
      <protection locked="0"/>
    </xf>
    <xf numFmtId="0" fontId="15" fillId="55" borderId="51">
      <alignment horizontal="right" vertical="center"/>
      <protection locked="0"/>
    </xf>
    <xf numFmtId="183" fontId="15" fillId="55" borderId="51">
      <alignment horizontal="right" vertical="center"/>
      <protection locked="0"/>
    </xf>
    <xf numFmtId="0" fontId="6" fillId="56" borderId="51">
      <alignment horizontal="right" vertical="center"/>
      <protection locked="0"/>
    </xf>
    <xf numFmtId="183" fontId="15" fillId="55"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6" borderId="51">
      <alignment horizontal="right" vertical="center"/>
      <protection locked="0"/>
    </xf>
    <xf numFmtId="184" fontId="6" fillId="56" borderId="51">
      <alignment horizontal="right" vertical="center"/>
      <protection locked="0"/>
    </xf>
    <xf numFmtId="174" fontId="15" fillId="56" borderId="51">
      <alignment horizontal="right" vertical="center"/>
      <protection locked="0"/>
    </xf>
    <xf numFmtId="184" fontId="6" fillId="56" borderId="51">
      <alignment horizontal="right" vertical="center"/>
      <protection locked="0"/>
    </xf>
    <xf numFmtId="174" fontId="15" fillId="56" borderId="51">
      <alignment horizontal="right" vertical="center"/>
      <protection locked="0"/>
    </xf>
    <xf numFmtId="184" fontId="6" fillId="56" borderId="51">
      <alignment horizontal="right" vertical="center"/>
      <protection locked="0"/>
    </xf>
    <xf numFmtId="174" fontId="15" fillId="56" borderId="51">
      <alignment horizontal="right" vertical="center"/>
      <protection locked="0"/>
    </xf>
    <xf numFmtId="18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6" borderId="51">
      <alignment horizontal="right" vertical="center"/>
      <protection locked="0"/>
    </xf>
    <xf numFmtId="184" fontId="15"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84" fontId="6" fillId="56" borderId="51">
      <alignment horizontal="right" vertical="center"/>
      <protection locked="0"/>
    </xf>
    <xf numFmtId="18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84" fontId="15" fillId="55" borderId="51">
      <alignment horizontal="right" vertical="center"/>
      <protection locked="0"/>
    </xf>
    <xf numFmtId="174" fontId="15" fillId="55" borderId="51">
      <alignment horizontal="right" vertical="center"/>
      <protection locked="0"/>
    </xf>
    <xf numFmtId="184" fontId="15" fillId="55"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6" fillId="56" borderId="51">
      <alignment horizontal="right" vertical="center"/>
      <protection locked="0"/>
    </xf>
    <xf numFmtId="184" fontId="15" fillId="55"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8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5" borderId="51">
      <alignment horizontal="right" vertical="center"/>
      <protection locked="0"/>
    </xf>
    <xf numFmtId="174" fontId="15" fillId="56" borderId="51">
      <alignment horizontal="right" vertical="center"/>
      <protection locked="0"/>
    </xf>
    <xf numFmtId="174" fontId="15"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174" fontId="6" fillId="56" borderId="51">
      <alignment horizontal="right" vertical="center"/>
      <protection locked="0"/>
    </xf>
    <xf numFmtId="174" fontId="6" fillId="56"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4" fontId="15" fillId="55" borderId="51">
      <alignment horizontal="right" vertical="center"/>
      <protection locked="0"/>
    </xf>
    <xf numFmtId="185" fontId="15" fillId="0" borderId="0">
      <protection locked="0"/>
    </xf>
    <xf numFmtId="326" fontId="205" fillId="0" borderId="0"/>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protection locked="0"/>
    </xf>
    <xf numFmtId="189" fontId="206" fillId="0" borderId="52">
      <protection locked="0"/>
    </xf>
    <xf numFmtId="189" fontId="206" fillId="0" borderId="52">
      <protection locked="0"/>
    </xf>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protection locked="0"/>
    </xf>
    <xf numFmtId="189" fontId="206" fillId="0" borderId="52">
      <protection locked="0"/>
    </xf>
    <xf numFmtId="189" fontId="206" fillId="0" borderId="52">
      <protection locked="0"/>
    </xf>
    <xf numFmtId="193" fontId="206" fillId="0" borderId="0"/>
    <xf numFmtId="189" fontId="206" fillId="0" borderId="52">
      <protection locked="0"/>
    </xf>
    <xf numFmtId="189" fontId="206" fillId="0" borderId="52">
      <protection locked="0"/>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protection locked="0"/>
    </xf>
    <xf numFmtId="189" fontId="206" fillId="0" borderId="52">
      <protection locked="0"/>
    </xf>
    <xf numFmtId="193" fontId="206" fillId="0" borderId="0"/>
    <xf numFmtId="189" fontId="206" fillId="0" borderId="0"/>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protection locked="0"/>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protection locked="0"/>
    </xf>
    <xf numFmtId="189" fontId="206" fillId="0" borderId="52">
      <protection locked="0"/>
    </xf>
    <xf numFmtId="189" fontId="206" fillId="0" borderId="52">
      <protection locked="0"/>
    </xf>
    <xf numFmtId="189" fontId="206" fillId="0" borderId="52">
      <protection locked="0"/>
    </xf>
    <xf numFmtId="189" fontId="206" fillId="0" borderId="52">
      <protection locked="0"/>
    </xf>
    <xf numFmtId="193" fontId="206" fillId="0" borderId="0"/>
    <xf numFmtId="189" fontId="206" fillId="0" borderId="52">
      <protection locked="0"/>
    </xf>
    <xf numFmtId="189" fontId="206" fillId="0" borderId="52">
      <protection locked="0"/>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protection locked="0"/>
    </xf>
    <xf numFmtId="189" fontId="206" fillId="0" borderId="52">
      <protection locked="0"/>
    </xf>
    <xf numFmtId="189" fontId="206" fillId="0" borderId="52">
      <protection locked="0"/>
    </xf>
    <xf numFmtId="189" fontId="206" fillId="0" borderId="52">
      <protection locked="0"/>
    </xf>
    <xf numFmtId="189" fontId="206" fillId="0" borderId="52">
      <protection locked="0"/>
    </xf>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alignment horizontal="centerContinuous"/>
    </xf>
    <xf numFmtId="189" fontId="206" fillId="0" borderId="52">
      <alignment horizontal="centerContinuous"/>
    </xf>
    <xf numFmtId="189" fontId="206" fillId="0" borderId="52">
      <protection locked="0"/>
    </xf>
    <xf numFmtId="189" fontId="206" fillId="0" borderId="52">
      <alignment horizontal="centerContinuous"/>
    </xf>
    <xf numFmtId="189" fontId="206" fillId="0" borderId="52">
      <alignment horizontal="centerContinuous"/>
    </xf>
    <xf numFmtId="189" fontId="206" fillId="0" borderId="52">
      <alignment horizontal="centerContinuous"/>
    </xf>
    <xf numFmtId="193" fontId="206" fillId="0" borderId="0"/>
    <xf numFmtId="189" fontId="206" fillId="0" borderId="52">
      <protection locked="0"/>
    </xf>
    <xf numFmtId="189" fontId="206" fillId="0" borderId="52">
      <protection locked="0"/>
    </xf>
    <xf numFmtId="189" fontId="207" fillId="0" borderId="53">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120" fillId="58"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21" fillId="57" borderId="20" applyNumberFormat="0" applyProtection="0">
      <alignment vertical="center"/>
    </xf>
    <xf numFmtId="4" fontId="120" fillId="58"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8" fillId="58"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2" fillId="57" borderId="20" applyNumberFormat="0" applyProtection="0">
      <alignment vertical="center"/>
    </xf>
    <xf numFmtId="4" fontId="208" fillId="58" borderId="20" applyNumberFormat="0" applyProtection="0">
      <alignment vertical="center"/>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09" fillId="58"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1" fillId="57" borderId="20" applyNumberFormat="0" applyProtection="0">
      <alignment horizontal="left" vertical="center" indent="1"/>
    </xf>
    <xf numFmtId="4" fontId="209" fillId="58" borderId="20" applyNumberFormat="0" applyProtection="0">
      <alignment horizontal="left" vertical="center"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4" fontId="209" fillId="112" borderId="0" applyNumberFormat="0" applyProtection="0">
      <alignment horizontal="left" vertical="center" indent="1"/>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09" fillId="113"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2" fillId="60" borderId="20" applyNumberFormat="0" applyProtection="0">
      <alignment horizontal="right" vertical="center"/>
    </xf>
    <xf numFmtId="4" fontId="209" fillId="113"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09" fillId="101"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2" fillId="75" borderId="20" applyNumberFormat="0" applyProtection="0">
      <alignment horizontal="right" vertical="center"/>
    </xf>
    <xf numFmtId="4" fontId="209" fillId="101"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09" fillId="98"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2" fillId="62" borderId="20" applyNumberFormat="0" applyProtection="0">
      <alignment horizontal="right" vertical="center"/>
    </xf>
    <xf numFmtId="4" fontId="209" fillId="98"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09" fillId="6"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2" fillId="25" borderId="20" applyNumberFormat="0" applyProtection="0">
      <alignment horizontal="right" vertical="center"/>
    </xf>
    <xf numFmtId="4" fontId="209" fillId="6"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09" fillId="52"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2" fillId="63" borderId="20" applyNumberFormat="0" applyProtection="0">
      <alignment horizontal="right" vertical="center"/>
    </xf>
    <xf numFmtId="4" fontId="209" fillId="52"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09" fillId="9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2" fillId="64" borderId="20" applyNumberFormat="0" applyProtection="0">
      <alignment horizontal="right" vertical="center"/>
    </xf>
    <xf numFmtId="4" fontId="209" fillId="94"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09" fillId="102"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2" fillId="21" borderId="20" applyNumberFormat="0" applyProtection="0">
      <alignment horizontal="right" vertical="center"/>
    </xf>
    <xf numFmtId="4" fontId="209" fillId="102"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09" fillId="114"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2" fillId="17" borderId="20" applyNumberFormat="0" applyProtection="0">
      <alignment horizontal="right" vertical="center"/>
    </xf>
    <xf numFmtId="4" fontId="209" fillId="114"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09" fillId="107"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2" fillId="65" borderId="20" applyNumberFormat="0" applyProtection="0">
      <alignment horizontal="right" vertical="center"/>
    </xf>
    <xf numFmtId="4" fontId="209" fillId="107" borderId="20" applyNumberFormat="0" applyProtection="0">
      <alignment horizontal="right" vertical="center"/>
    </xf>
    <xf numFmtId="4" fontId="120" fillId="115" borderId="54" applyNumberFormat="0" applyProtection="0">
      <alignment horizontal="left" vertical="center" indent="1"/>
    </xf>
    <xf numFmtId="4" fontId="120" fillId="85" borderId="0" applyNumberFormat="0" applyProtection="0">
      <alignment horizontal="left" vertical="center" indent="1"/>
    </xf>
    <xf numFmtId="4" fontId="120" fillId="112" borderId="0" applyNumberFormat="0" applyProtection="0">
      <alignment horizontal="left" vertical="center" indent="1"/>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09" fillId="85"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2" fillId="16" borderId="20" applyNumberFormat="0" applyProtection="0">
      <alignment horizontal="right" vertical="center"/>
    </xf>
    <xf numFmtId="4" fontId="209" fillId="85" borderId="20" applyNumberFormat="0" applyProtection="0">
      <alignment horizontal="right" vertical="center"/>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center"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23" borderId="20" applyNumberFormat="0" applyProtection="0">
      <alignment horizontal="left" vertical="top"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center"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16" borderId="20" applyNumberFormat="0" applyProtection="0">
      <alignment horizontal="left" vertical="top"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center"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68" borderId="20" applyNumberFormat="0" applyProtection="0">
      <alignment horizontal="left" vertical="top"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center"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15" borderId="20" applyNumberFormat="0" applyProtection="0">
      <alignment horizontal="left" vertical="top" indent="1"/>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0" borderId="0" applyNumberFormat="0" applyFont="0" applyFill="0" applyBorder="0" applyAlignment="0" applyProtection="0"/>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20" fillId="69" borderId="11" applyNumberFormat="0">
      <protection locked="0"/>
    </xf>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0" fontId="54" fillId="23" borderId="23" applyBorder="0"/>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09" fillId="116"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2" fillId="51" borderId="20" applyNumberFormat="0" applyProtection="0">
      <alignment vertical="center"/>
    </xf>
    <xf numFmtId="4" fontId="209" fillId="116"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210" fillId="116" borderId="20" applyNumberFormat="0" applyProtection="0">
      <alignment vertical="center"/>
    </xf>
    <xf numFmtId="4" fontId="210" fillId="116"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199" fillId="51" borderId="20" applyNumberFormat="0" applyProtection="0">
      <alignment vertical="center"/>
    </xf>
    <xf numFmtId="4" fontId="210" fillId="116" borderId="20" applyNumberFormat="0" applyProtection="0">
      <alignment vertical="center"/>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120" fillId="85" borderId="55"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22" fillId="51" borderId="20" applyNumberFormat="0" applyProtection="0">
      <alignment horizontal="left" vertical="center" indent="1"/>
    </xf>
    <xf numFmtId="4" fontId="120" fillId="85" borderId="55" applyNumberFormat="0" applyProtection="0">
      <alignment horizontal="left" vertical="center"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0" fontId="22" fillId="51" borderId="20" applyNumberFormat="0" applyProtection="0">
      <alignment horizontal="left" vertical="top" indent="1"/>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09" fillId="116"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2" fillId="15" borderId="20" applyNumberFormat="0" applyProtection="0">
      <alignment horizontal="right" vertical="center"/>
    </xf>
    <xf numFmtId="4" fontId="209" fillId="116"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210" fillId="116"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199" fillId="15" borderId="20" applyNumberFormat="0" applyProtection="0">
      <alignment horizontal="right" vertical="center"/>
    </xf>
    <xf numFmtId="4" fontId="210" fillId="116" borderId="20" applyNumberFormat="0" applyProtection="0">
      <alignment horizontal="right" vertical="center"/>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120" fillId="85"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22" fillId="16" borderId="20" applyNumberFormat="0" applyProtection="0">
      <alignment horizontal="left" vertical="center" indent="1"/>
    </xf>
    <xf numFmtId="4" fontId="120" fillId="85" borderId="20" applyNumberFormat="0" applyProtection="0">
      <alignment horizontal="left" vertical="center"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0" fontId="22" fillId="16" borderId="20" applyNumberFormat="0" applyProtection="0">
      <alignment horizontal="left" vertical="top" indent="1"/>
    </xf>
    <xf numFmtId="4" fontId="211" fillId="117" borderId="55" applyNumberFormat="0" applyProtection="0">
      <alignment horizontal="left" vertical="center" indent="1"/>
    </xf>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20" fillId="0" borderId="0" applyNumberFormat="0" applyFont="0" applyFill="0" applyBorder="0" applyAlignment="0" applyProtection="0"/>
    <xf numFmtId="0" fontId="49" fillId="71" borderId="11"/>
    <xf numFmtId="0" fontId="49" fillId="71" borderId="11"/>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49" fillId="71" borderId="1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20" fillId="0" borderId="0" applyNumberFormat="0" applyFont="0" applyFill="0" applyBorder="0" applyAlignment="0" applyProtection="0"/>
    <xf numFmtId="0" fontId="49" fillId="71" borderId="11"/>
    <xf numFmtId="0" fontId="49" fillId="71" borderId="11"/>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49" fillId="71" borderId="1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20" fillId="0" borderId="0" applyNumberFormat="0" applyFont="0" applyFill="0" applyBorder="0" applyAlignment="0" applyProtection="0"/>
    <xf numFmtId="0" fontId="49" fillId="71" borderId="11"/>
    <xf numFmtId="0" fontId="49" fillId="71" borderId="11"/>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20" fillId="0" borderId="0" applyNumberFormat="0" applyFont="0" applyFill="0" applyBorder="0" applyAlignment="0" applyProtection="0"/>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0" fontId="49" fillId="71" borderId="11"/>
    <xf numFmtId="189" fontId="49" fillId="71" borderId="11"/>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0" fontId="20" fillId="0" borderId="0" applyNumberFormat="0" applyFont="0" applyFill="0" applyBorder="0" applyAlignment="0" applyProtection="0"/>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0" fontId="20" fillId="0" borderId="0" applyNumberFormat="0" applyFont="0" applyFill="0" applyBorder="0" applyAlignment="0" applyProtection="0"/>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2" fillId="15" borderId="20" applyNumberFormat="0" applyProtection="0">
      <alignment horizontal="right" vertical="center"/>
    </xf>
    <xf numFmtId="4" fontId="213" fillId="116" borderId="20" applyNumberFormat="0" applyProtection="0">
      <alignment horizontal="right" vertical="center"/>
    </xf>
    <xf numFmtId="38" fontId="214" fillId="0" borderId="56">
      <alignment horizontal="center"/>
    </xf>
    <xf numFmtId="189" fontId="215" fillId="118" borderId="0"/>
    <xf numFmtId="189" fontId="91" fillId="0" borderId="0"/>
    <xf numFmtId="38" fontId="36" fillId="0" borderId="0" applyFont="0" applyFill="0" applyBorder="0" applyAlignment="0" applyProtection="0"/>
    <xf numFmtId="40" fontId="152" fillId="0" borderId="0" applyFont="0" applyFill="0" applyBorder="0" applyAlignment="0" applyProtection="0"/>
    <xf numFmtId="310" fontId="70" fillId="119" borderId="0" applyFont="0"/>
    <xf numFmtId="189" fontId="216" fillId="0" borderId="0"/>
    <xf numFmtId="0" fontId="20" fillId="0" borderId="0" applyNumberFormat="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0" fillId="0" borderId="0" applyNumberFormat="0" applyFont="0" applyFill="0" applyBorder="0" applyAlignment="0" applyProtection="0"/>
    <xf numFmtId="0" fontId="58"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 fontId="20" fillId="0" borderId="0"/>
    <xf numFmtId="189" fontId="36" fillId="0" borderId="0">
      <alignment textRotation="90"/>
    </xf>
    <xf numFmtId="0" fontId="109" fillId="93" borderId="0" applyAlignment="0" applyProtection="0">
      <alignment horizontal="right" vertical="center"/>
    </xf>
    <xf numFmtId="191" fontId="74" fillId="0" borderId="0">
      <alignment vertical="center"/>
    </xf>
    <xf numFmtId="327" fontId="22" fillId="0" borderId="0" applyFill="0" applyBorder="0" applyAlignment="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9" fontId="20" fillId="0" borderId="0" applyFont="0" applyFill="0" applyBorder="0" applyAlignment="0" applyProtection="0"/>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38" fontId="20" fillId="0" borderId="0" applyFont="0" applyFill="0" applyBorder="0" applyAlignment="0" applyProtection="0"/>
    <xf numFmtId="189" fontId="20" fillId="0" borderId="0">
      <alignment vertical="top"/>
    </xf>
    <xf numFmtId="189" fontId="218" fillId="14" borderId="0" applyNumberFormat="0" applyProtection="0">
      <alignment horizontal="center" vertical="center"/>
    </xf>
    <xf numFmtId="4" fontId="22" fillId="14" borderId="0" applyProtection="0">
      <alignment horizontal="center" vertical="center"/>
    </xf>
    <xf numFmtId="189" fontId="219" fillId="14" borderId="0" applyNumberFormat="0" applyProtection="0">
      <alignment horizontal="center" vertical="center"/>
    </xf>
    <xf numFmtId="4" fontId="199" fillId="14" borderId="0" applyProtection="0">
      <alignment horizontal="center" vertical="center"/>
    </xf>
    <xf numFmtId="189" fontId="220" fillId="120" borderId="0" applyNumberFormat="0" applyProtection="0">
      <alignment horizontal="center" vertical="center"/>
    </xf>
    <xf numFmtId="4" fontId="212" fillId="120" borderId="0" applyProtection="0">
      <alignment horizontal="center" vertical="center"/>
    </xf>
    <xf numFmtId="189" fontId="217" fillId="14" borderId="0" applyNumberFormat="0" applyProtection="0">
      <alignment horizontal="center" vertical="center"/>
    </xf>
    <xf numFmtId="4" fontId="221" fillId="14" borderId="0" applyProtection="0">
      <alignment horizontal="center" vertical="center"/>
    </xf>
    <xf numFmtId="189" fontId="222" fillId="121" borderId="0" applyNumberFormat="0" applyProtection="0">
      <alignment horizontal="center" vertical="center"/>
    </xf>
    <xf numFmtId="4" fontId="28" fillId="121" borderId="0" applyProtection="0">
      <alignment horizontal="center" vertical="center"/>
    </xf>
    <xf numFmtId="189" fontId="21" fillId="14" borderId="0" applyNumberFormat="0" applyProtection="0">
      <alignment horizontal="center" vertical="center" wrapText="1"/>
    </xf>
    <xf numFmtId="189" fontId="202" fillId="14" borderId="0" applyNumberFormat="0" applyProtection="0">
      <alignment horizontal="center" vertical="center" wrapText="1"/>
    </xf>
    <xf numFmtId="189" fontId="149" fillId="120" borderId="0" applyNumberFormat="0" applyProtection="0">
      <alignment horizontal="center" vertical="center" wrapText="1"/>
    </xf>
    <xf numFmtId="189" fontId="223" fillId="14" borderId="0" applyNumberFormat="0" applyProtection="0">
      <alignment horizontal="center" vertical="center" wrapText="1"/>
    </xf>
    <xf numFmtId="189" fontId="21" fillId="14" borderId="0" applyNumberFormat="0" applyProtection="0">
      <alignment horizontal="center" vertical="center" wrapText="1"/>
    </xf>
    <xf numFmtId="4" fontId="224" fillId="14" borderId="0" applyProtection="0">
      <alignment horizontal="center" vertical="top" wrapText="1"/>
    </xf>
    <xf numFmtId="189" fontId="202" fillId="14" borderId="0" applyNumberFormat="0" applyProtection="0">
      <alignment horizontal="center" vertical="center" wrapText="1"/>
    </xf>
    <xf numFmtId="4" fontId="225" fillId="14" borderId="0" applyProtection="0">
      <alignment horizontal="center" vertical="top" wrapText="1"/>
    </xf>
    <xf numFmtId="189" fontId="149" fillId="120" borderId="0" applyNumberFormat="0" applyProtection="0">
      <alignment horizontal="center" vertical="center" wrapText="1"/>
    </xf>
    <xf numFmtId="4" fontId="226" fillId="120" borderId="0" applyProtection="0">
      <alignment horizontal="center" vertical="top" wrapText="1"/>
    </xf>
    <xf numFmtId="189" fontId="223" fillId="14" borderId="0" applyNumberFormat="0" applyProtection="0">
      <alignment horizontal="center" vertical="center" wrapText="1"/>
    </xf>
    <xf numFmtId="4" fontId="227" fillId="14" borderId="0" applyProtection="0">
      <alignment horizontal="center" vertical="top" wrapText="1"/>
    </xf>
    <xf numFmtId="189" fontId="192" fillId="121" borderId="0" applyNumberFormat="0" applyProtection="0">
      <alignment horizontal="center" vertical="center" wrapText="1"/>
    </xf>
    <xf numFmtId="4" fontId="228" fillId="121" borderId="0" applyProtection="0">
      <alignment horizontal="center" vertical="top" wrapText="1"/>
    </xf>
    <xf numFmtId="189" fontId="21" fillId="113" borderId="0" applyNumberFormat="0" applyProtection="0">
      <alignment horizontal="center" vertical="center" wrapText="1"/>
    </xf>
    <xf numFmtId="4" fontId="224" fillId="113" borderId="0" applyProtection="0">
      <alignment horizontal="center" vertical="top" wrapText="1"/>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7" fontId="217" fillId="14" borderId="0" applyProtection="0">
      <alignment horizontal="center" vertical="center"/>
    </xf>
    <xf numFmtId="189" fontId="229" fillId="0" borderId="0"/>
    <xf numFmtId="189" fontId="230" fillId="85" borderId="0"/>
    <xf numFmtId="189" fontId="231" fillId="0" borderId="0">
      <alignment horizontal="left" vertical="center"/>
    </xf>
    <xf numFmtId="188" fontId="91" fillId="0" borderId="0"/>
    <xf numFmtId="189" fontId="118" fillId="0" borderId="0"/>
    <xf numFmtId="189" fontId="91" fillId="0" borderId="0">
      <alignment horizontal="center"/>
    </xf>
    <xf numFmtId="40" fontId="20" fillId="0" borderId="0" applyBorder="0">
      <alignment horizontal="right"/>
    </xf>
    <xf numFmtId="37" fontId="25" fillId="0" borderId="10" applyNumberFormat="0"/>
    <xf numFmtId="40" fontId="232" fillId="0" borderId="0" applyBorder="0">
      <alignment horizontal="right"/>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24" fillId="89" borderId="11">
      <protection locked="0"/>
    </xf>
    <xf numFmtId="0" fontId="224" fillId="89" borderId="11">
      <protection locked="0"/>
    </xf>
    <xf numFmtId="189" fontId="233" fillId="0" borderId="0" applyBorder="0" applyProtection="0">
      <alignment vertical="center"/>
    </xf>
    <xf numFmtId="189" fontId="233" fillId="0" borderId="12" applyBorder="0" applyProtection="0">
      <alignment horizontal="right" vertical="center"/>
    </xf>
    <xf numFmtId="189" fontId="234" fillId="122" borderId="0" applyBorder="0" applyProtection="0">
      <alignment horizontal="centerContinuous" vertical="center"/>
    </xf>
    <xf numFmtId="189" fontId="234" fillId="121" borderId="12" applyBorder="0" applyProtection="0">
      <alignment horizontal="centerContinuous" vertical="center"/>
    </xf>
    <xf numFmtId="189" fontId="235" fillId="0" borderId="0"/>
    <xf numFmtId="189" fontId="174" fillId="0" borderId="0"/>
    <xf numFmtId="189" fontId="236" fillId="0" borderId="0" applyFill="0" applyBorder="0" applyProtection="0">
      <alignment horizontal="left"/>
    </xf>
    <xf numFmtId="189" fontId="126" fillId="0" borderId="2" applyFill="0" applyBorder="0" applyProtection="0">
      <alignment horizontal="left" vertical="top"/>
    </xf>
    <xf numFmtId="189" fontId="237" fillId="0" borderId="0">
      <alignment horizontal="centerContinuous"/>
    </xf>
    <xf numFmtId="49" fontId="238" fillId="0" borderId="0"/>
    <xf numFmtId="49" fontId="62" fillId="0" borderId="0" applyFont="0" applyFill="0" applyBorder="0" applyAlignment="0" applyProtection="0"/>
    <xf numFmtId="189" fontId="239" fillId="0" borderId="0"/>
    <xf numFmtId="49" fontId="62" fillId="0" borderId="0" applyFont="0" applyFill="0" applyBorder="0" applyAlignment="0" applyProtection="0"/>
    <xf numFmtId="189" fontId="240" fillId="0" borderId="0"/>
    <xf numFmtId="0" fontId="54" fillId="67" borderId="0" applyAlignment="0" applyProtection="0"/>
    <xf numFmtId="0" fontId="49" fillId="67" borderId="0" applyAlignment="0" applyProtection="0">
      <alignment horizontal="left"/>
    </xf>
    <xf numFmtId="0" fontId="49" fillId="67" borderId="0" applyAlignment="0" applyProtection="0">
      <alignment horizontal="left" indent="1"/>
    </xf>
    <xf numFmtId="0" fontId="49" fillId="67" borderId="0" applyAlignment="0" applyProtection="0">
      <alignment horizontal="left" vertical="center" indent="2"/>
    </xf>
    <xf numFmtId="328" fontId="91" fillId="0" borderId="0" applyFont="0" applyFill="0" applyBorder="0" applyAlignment="0" applyProtection="0"/>
    <xf numFmtId="0" fontId="241" fillId="0" borderId="0">
      <alignment horizontal="center"/>
    </xf>
    <xf numFmtId="15" fontId="241" fillId="0" borderId="0">
      <alignment horizont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0" fontId="242" fillId="0" borderId="0" applyNumberFormat="0" applyFill="0" applyBorder="0" applyAlignment="0" applyProtection="0"/>
    <xf numFmtId="0" fontId="20" fillId="0" borderId="0" applyNumberFormat="0" applyFont="0" applyFill="0" applyBorder="0" applyAlignment="0" applyProtection="0"/>
    <xf numFmtId="189" fontId="243" fillId="7" borderId="0">
      <alignment horizontal="right"/>
    </xf>
    <xf numFmtId="172" fontId="188" fillId="0" borderId="0"/>
    <xf numFmtId="189" fontId="244" fillId="0" borderId="0"/>
    <xf numFmtId="329" fontId="245" fillId="0" borderId="0"/>
    <xf numFmtId="193" fontId="20" fillId="0" borderId="10" applyNumberFormat="0" applyFont="0" applyFill="0" applyAlignment="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7" fontId="25" fillId="0" borderId="6"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5" fillId="0" borderId="25" applyNumberFormat="0" applyFill="0" applyAlignment="0" applyProtection="0"/>
    <xf numFmtId="0" fontId="35" fillId="0" borderId="25" applyNumberFormat="0" applyFill="0" applyAlignment="0" applyProtection="0"/>
    <xf numFmtId="0" fontId="20" fillId="0" borderId="0" applyNumberFormat="0" applyFont="0" applyFill="0" applyBorder="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20" fillId="0" borderId="0" applyNumberFormat="0" applyFont="0" applyFill="0" applyBorder="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35" fillId="0" borderId="25"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0" fontId="246" fillId="0" borderId="57" applyNumberFormat="0" applyFill="0" applyAlignment="0" applyProtection="0"/>
    <xf numFmtId="190" fontId="246" fillId="0" borderId="57" applyNumberFormat="0" applyFill="0" applyAlignment="0" applyProtection="0"/>
    <xf numFmtId="0" fontId="20" fillId="0" borderId="0" applyNumberFormat="0" applyFont="0" applyFill="0" applyBorder="0" applyAlignment="0" applyProtection="0"/>
    <xf numFmtId="308" fontId="104" fillId="0" borderId="58" applyAlignment="0"/>
    <xf numFmtId="309" fontId="104" fillId="0" borderId="58" applyAlignment="0"/>
    <xf numFmtId="172" fontId="67" fillId="0" borderId="58"/>
    <xf numFmtId="330" fontId="69" fillId="0" borderId="0" applyFont="0" applyFill="0" applyBorder="0" applyAlignment="0" applyProtection="0">
      <alignment horizontal="right"/>
    </xf>
    <xf numFmtId="189" fontId="247" fillId="0" borderId="0">
      <alignment horizontal="fill"/>
    </xf>
    <xf numFmtId="37" fontId="49" fillId="58" borderId="0" applyNumberFormat="0" applyBorder="0" applyAlignment="0" applyProtection="0"/>
    <xf numFmtId="37" fontId="49" fillId="0" borderId="0"/>
    <xf numFmtId="37" fontId="49" fillId="89" borderId="0" applyNumberFormat="0" applyBorder="0" applyAlignment="0" applyProtection="0"/>
    <xf numFmtId="3" fontId="140" fillId="0" borderId="40" applyProtection="0"/>
    <xf numFmtId="4" fontId="67" fillId="0" borderId="0">
      <protection locked="0"/>
    </xf>
    <xf numFmtId="331" fontId="197" fillId="89" borderId="2" applyBorder="0">
      <alignment horizontal="right" vertical="center"/>
      <protection locked="0"/>
    </xf>
    <xf numFmtId="189" fontId="20" fillId="0" borderId="0">
      <alignment vertical="top"/>
    </xf>
    <xf numFmtId="189" fontId="248" fillId="0" borderId="0" applyFont="0" applyFill="0" applyBorder="0" applyAlignment="0" applyProtection="0"/>
    <xf numFmtId="242" fontId="129" fillId="0" borderId="0" applyFont="0" applyFill="0" applyBorder="0" applyAlignment="0" applyProtection="0"/>
    <xf numFmtId="332" fontId="129" fillId="0" borderId="0" applyFont="0" applyFill="0" applyBorder="0" applyAlignment="0" applyProtection="0"/>
    <xf numFmtId="333" fontId="129" fillId="0" borderId="0" applyFont="0" applyFill="0" applyBorder="0" applyAlignment="0" applyProtection="0"/>
    <xf numFmtId="202" fontId="49" fillId="0" borderId="0"/>
    <xf numFmtId="189" fontId="24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55" fillId="0" borderId="0"/>
    <xf numFmtId="0" fontId="258" fillId="0" borderId="0" applyNumberForma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xf numFmtId="0" fontId="4" fillId="0" borderId="0"/>
    <xf numFmtId="0" fontId="4" fillId="0" borderId="0"/>
    <xf numFmtId="0" fontId="20" fillId="0" borderId="0"/>
    <xf numFmtId="0" fontId="264" fillId="125" borderId="0" applyNumberFormat="0" applyBorder="0" applyAlignment="0" applyProtection="0"/>
    <xf numFmtId="0" fontId="286" fillId="126" borderId="0" applyNumberFormat="0" applyBorder="0" applyAlignment="0" applyProtection="0"/>
    <xf numFmtId="0" fontId="264" fillId="125" borderId="0" applyNumberFormat="0" applyBorder="0" applyAlignment="0" applyProtection="0"/>
    <xf numFmtId="0" fontId="286" fillId="126" borderId="0" applyNumberFormat="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577">
    <xf numFmtId="0" fontId="0" fillId="0" borderId="0" xfId="0"/>
    <xf numFmtId="0" fontId="14" fillId="0" borderId="0" xfId="0" applyFont="1"/>
    <xf numFmtId="0" fontId="14" fillId="12" borderId="0" xfId="0" applyFont="1" applyFill="1"/>
    <xf numFmtId="176" fontId="14" fillId="12" borderId="0" xfId="0" applyNumberFormat="1" applyFont="1" applyFill="1"/>
    <xf numFmtId="0" fontId="18" fillId="12" borderId="0" xfId="0" applyFont="1" applyFill="1"/>
    <xf numFmtId="0" fontId="14" fillId="12" borderId="0" xfId="0" applyFont="1" applyFill="1" applyAlignment="1">
      <alignment horizontal="centerContinuous"/>
    </xf>
    <xf numFmtId="0" fontId="14" fillId="12" borderId="0" xfId="0" applyFont="1" applyFill="1" applyAlignment="1">
      <alignment horizontal="center"/>
    </xf>
    <xf numFmtId="0" fontId="13" fillId="12" borderId="0" xfId="0" applyFont="1" applyFill="1"/>
    <xf numFmtId="0" fontId="13" fillId="0" borderId="0" xfId="0" applyFont="1"/>
    <xf numFmtId="0" fontId="13" fillId="12" borderId="0" xfId="0" applyFont="1" applyFill="1" applyAlignment="1">
      <alignment horizontal="left"/>
    </xf>
    <xf numFmtId="172" fontId="19" fillId="12" borderId="0" xfId="0" applyNumberFormat="1" applyFont="1" applyFill="1"/>
    <xf numFmtId="0" fontId="14" fillId="12" borderId="7" xfId="0" applyFont="1" applyFill="1" applyBorder="1" applyAlignment="1">
      <alignment horizontal="centerContinuous"/>
    </xf>
    <xf numFmtId="0" fontId="14" fillId="12" borderId="8" xfId="0" applyFont="1" applyFill="1" applyBorder="1" applyAlignment="1">
      <alignment horizontal="centerContinuous"/>
    </xf>
    <xf numFmtId="0" fontId="14" fillId="12" borderId="7" xfId="0" applyFont="1" applyFill="1" applyBorder="1"/>
    <xf numFmtId="0" fontId="14" fillId="12" borderId="8" xfId="0" applyFont="1" applyFill="1" applyBorder="1"/>
    <xf numFmtId="0" fontId="14" fillId="12" borderId="7" xfId="0" applyFont="1" applyFill="1" applyBorder="1" applyAlignment="1">
      <alignment horizontal="center"/>
    </xf>
    <xf numFmtId="0" fontId="14" fillId="12" borderId="8" xfId="0" applyFont="1" applyFill="1" applyBorder="1" applyAlignment="1">
      <alignment horizontal="center"/>
    </xf>
    <xf numFmtId="0" fontId="17" fillId="0" borderId="0" xfId="0" applyFont="1"/>
    <xf numFmtId="0" fontId="18" fillId="0" borderId="0" xfId="0" applyFont="1"/>
    <xf numFmtId="0" fontId="19" fillId="12" borderId="0" xfId="0" applyFont="1" applyFill="1"/>
    <xf numFmtId="172" fontId="19" fillId="12" borderId="0" xfId="0" applyNumberFormat="1" applyFont="1" applyFill="1" applyAlignment="1">
      <alignment horizontal="left"/>
    </xf>
    <xf numFmtId="0" fontId="5" fillId="0" borderId="0" xfId="0" applyFont="1"/>
    <xf numFmtId="0" fontId="34" fillId="0" borderId="0" xfId="4" applyFont="1"/>
    <xf numFmtId="0" fontId="34" fillId="11" borderId="0" xfId="4" applyFont="1" applyFill="1"/>
    <xf numFmtId="0" fontId="250" fillId="0" borderId="0" xfId="4" applyFont="1"/>
    <xf numFmtId="0" fontId="250" fillId="11" borderId="0" xfId="4" applyFont="1" applyFill="1"/>
    <xf numFmtId="334" fontId="34" fillId="11" borderId="0" xfId="4" applyNumberFormat="1" applyFont="1" applyFill="1"/>
    <xf numFmtId="0" fontId="14" fillId="11" borderId="0" xfId="4" applyFont="1" applyFill="1"/>
    <xf numFmtId="334" fontId="14" fillId="11" borderId="0" xfId="4" applyNumberFormat="1" applyFont="1" applyFill="1"/>
    <xf numFmtId="0" fontId="251" fillId="11" borderId="0" xfId="4" applyFont="1" applyFill="1"/>
    <xf numFmtId="172" fontId="14" fillId="0" borderId="62" xfId="4" applyNumberFormat="1" applyFont="1" applyBorder="1" applyAlignment="1">
      <alignment vertical="top" wrapText="1"/>
    </xf>
    <xf numFmtId="172" fontId="14" fillId="0" borderId="63" xfId="4" applyNumberFormat="1" applyFont="1" applyBorder="1" applyAlignment="1">
      <alignment vertical="top" wrapText="1"/>
    </xf>
    <xf numFmtId="0" fontId="14" fillId="0" borderId="61" xfId="4" applyFont="1" applyBorder="1"/>
    <xf numFmtId="0" fontId="14" fillId="11" borderId="63" xfId="4" applyFont="1" applyFill="1" applyBorder="1"/>
    <xf numFmtId="0" fontId="14" fillId="11" borderId="65" xfId="4" applyFont="1" applyFill="1" applyBorder="1"/>
    <xf numFmtId="0" fontId="14" fillId="12" borderId="0" xfId="8568" applyFont="1" applyFill="1"/>
    <xf numFmtId="172" fontId="14" fillId="0" borderId="71" xfId="4" applyNumberFormat="1" applyFont="1" applyBorder="1" applyAlignment="1">
      <alignment vertical="top" wrapText="1"/>
    </xf>
    <xf numFmtId="172" fontId="14" fillId="0" borderId="72" xfId="4" applyNumberFormat="1" applyFont="1" applyBorder="1" applyAlignment="1">
      <alignment vertical="top" wrapText="1"/>
    </xf>
    <xf numFmtId="172" fontId="14" fillId="0" borderId="73" xfId="4" applyNumberFormat="1" applyFont="1" applyBorder="1" applyAlignment="1">
      <alignment vertical="top" wrapText="1"/>
    </xf>
    <xf numFmtId="172" fontId="14" fillId="2" borderId="11" xfId="4" applyNumberFormat="1" applyFont="1" applyFill="1" applyBorder="1" applyAlignment="1">
      <alignment vertical="top" wrapText="1"/>
    </xf>
    <xf numFmtId="172" fontId="14" fillId="2" borderId="11" xfId="1935" applyNumberFormat="1" applyFont="1" applyFill="1" applyBorder="1" applyAlignment="1">
      <alignment vertical="top" wrapText="1"/>
    </xf>
    <xf numFmtId="0" fontId="13" fillId="12" borderId="0" xfId="0" applyFont="1" applyFill="1" applyAlignment="1">
      <alignment horizontal="center"/>
    </xf>
    <xf numFmtId="0" fontId="14" fillId="0" borderId="0" xfId="0" applyFont="1" applyAlignment="1">
      <alignment horizontal="center" vertical="center"/>
    </xf>
    <xf numFmtId="0" fontId="0" fillId="0" borderId="0" xfId="0" applyAlignment="1">
      <alignment horizontal="center" vertical="center"/>
    </xf>
    <xf numFmtId="167" fontId="14" fillId="13" borderId="11" xfId="0" applyNumberFormat="1" applyFont="1" applyFill="1" applyBorder="1"/>
    <xf numFmtId="0" fontId="13" fillId="12" borderId="69" xfId="4" applyFont="1" applyFill="1" applyBorder="1" applyAlignment="1">
      <alignment vertical="top"/>
    </xf>
    <xf numFmtId="0" fontId="13" fillId="12" borderId="4" xfId="4" applyFont="1" applyFill="1" applyBorder="1" applyAlignment="1">
      <alignment vertical="top"/>
    </xf>
    <xf numFmtId="0" fontId="13" fillId="12" borderId="68" xfId="4" applyFont="1" applyFill="1" applyBorder="1" applyAlignment="1">
      <alignment vertical="top" wrapText="1"/>
    </xf>
    <xf numFmtId="0" fontId="13" fillId="12" borderId="65" xfId="4" applyFont="1" applyFill="1" applyBorder="1" applyAlignment="1">
      <alignment vertical="top" wrapText="1"/>
    </xf>
    <xf numFmtId="0" fontId="13" fillId="12" borderId="11" xfId="4" applyFont="1" applyFill="1" applyBorder="1" applyAlignment="1">
      <alignment vertical="top" wrapText="1"/>
    </xf>
    <xf numFmtId="0" fontId="13" fillId="12" borderId="64" xfId="4" applyFont="1" applyFill="1" applyBorder="1" applyAlignment="1">
      <alignment horizontal="left" vertical="top" wrapText="1"/>
    </xf>
    <xf numFmtId="0" fontId="13" fillId="12" borderId="66" xfId="4" applyFont="1" applyFill="1" applyBorder="1" applyAlignment="1">
      <alignment vertical="top" wrapText="1"/>
    </xf>
    <xf numFmtId="0" fontId="13" fillId="12" borderId="67" xfId="4" applyFont="1" applyFill="1" applyBorder="1" applyAlignment="1">
      <alignment vertical="top" wrapText="1"/>
    </xf>
    <xf numFmtId="0" fontId="13" fillId="12" borderId="64" xfId="4" applyFont="1" applyFill="1" applyBorder="1" applyAlignment="1">
      <alignment vertical="top" wrapText="1"/>
    </xf>
    <xf numFmtId="0" fontId="252" fillId="12" borderId="11" xfId="4" applyFont="1" applyFill="1" applyBorder="1" applyAlignment="1">
      <alignment vertical="top" wrapText="1"/>
    </xf>
    <xf numFmtId="0" fontId="34" fillId="12" borderId="0" xfId="4" applyFont="1" applyFill="1" applyAlignment="1">
      <alignment vertical="top" wrapText="1"/>
    </xf>
    <xf numFmtId="0" fontId="34" fillId="12" borderId="0" xfId="4" applyFont="1" applyFill="1" applyAlignment="1">
      <alignment vertical="top"/>
    </xf>
    <xf numFmtId="0" fontId="13" fillId="12" borderId="0" xfId="4" applyFont="1" applyFill="1"/>
    <xf numFmtId="0" fontId="14" fillId="12" borderId="0" xfId="4" applyFont="1" applyFill="1" applyAlignment="1">
      <alignment vertical="top" wrapText="1"/>
    </xf>
    <xf numFmtId="0" fontId="251" fillId="12" borderId="0" xfId="4" applyFont="1" applyFill="1" applyAlignment="1">
      <alignment vertical="top" wrapText="1"/>
    </xf>
    <xf numFmtId="0" fontId="14" fillId="12" borderId="0" xfId="4" applyFont="1" applyFill="1" applyAlignment="1">
      <alignment vertical="top"/>
    </xf>
    <xf numFmtId="0" fontId="14" fillId="0" borderId="79" xfId="0" applyFont="1" applyBorder="1"/>
    <xf numFmtId="0" fontId="14" fillId="0" borderId="5" xfId="0" applyFont="1" applyBorder="1"/>
    <xf numFmtId="0" fontId="14" fillId="0" borderId="5" xfId="0" quotePrefix="1" applyFont="1" applyBorder="1"/>
    <xf numFmtId="0" fontId="14" fillId="0" borderId="80" xfId="0" applyFont="1" applyBorder="1"/>
    <xf numFmtId="0" fontId="14" fillId="0" borderId="81" xfId="0" applyFont="1" applyBorder="1"/>
    <xf numFmtId="0" fontId="14" fillId="0" borderId="0" xfId="0" quotePrefix="1" applyFont="1"/>
    <xf numFmtId="0" fontId="14" fillId="0" borderId="82" xfId="0" applyFont="1" applyBorder="1"/>
    <xf numFmtId="0" fontId="13" fillId="0" borderId="82" xfId="0" applyFont="1" applyBorder="1" applyAlignment="1">
      <alignment horizontal="left" indent="3"/>
    </xf>
    <xf numFmtId="0" fontId="14" fillId="0" borderId="83" xfId="0" applyFont="1" applyBorder="1"/>
    <xf numFmtId="0" fontId="14" fillId="0" borderId="84" xfId="0" applyFont="1" applyBorder="1"/>
    <xf numFmtId="0" fontId="14" fillId="0" borderId="84" xfId="0" quotePrefix="1" applyFont="1" applyBorder="1"/>
    <xf numFmtId="0" fontId="14" fillId="0" borderId="85" xfId="0" applyFont="1" applyBorder="1"/>
    <xf numFmtId="0" fontId="14" fillId="0" borderId="11" xfId="0" applyFont="1" applyBorder="1"/>
    <xf numFmtId="0" fontId="14" fillId="5" borderId="11" xfId="0" applyFont="1" applyFill="1" applyBorder="1"/>
    <xf numFmtId="0" fontId="14" fillId="4" borderId="11" xfId="0" applyFont="1" applyFill="1" applyBorder="1"/>
    <xf numFmtId="0" fontId="14" fillId="123" borderId="11" xfId="0" applyFont="1" applyFill="1" applyBorder="1"/>
    <xf numFmtId="177" fontId="14" fillId="124" borderId="11" xfId="0" applyNumberFormat="1" applyFont="1" applyFill="1" applyBorder="1"/>
    <xf numFmtId="0" fontId="14" fillId="3" borderId="11" xfId="0" applyFont="1" applyFill="1" applyBorder="1"/>
    <xf numFmtId="0" fontId="14" fillId="2" borderId="11" xfId="0" applyFont="1" applyFill="1" applyBorder="1"/>
    <xf numFmtId="3" fontId="14" fillId="0" borderId="84" xfId="0" applyNumberFormat="1" applyFont="1" applyBorder="1"/>
    <xf numFmtId="3" fontId="14" fillId="0" borderId="0" xfId="0" applyNumberFormat="1" applyFont="1"/>
    <xf numFmtId="3" fontId="14" fillId="0" borderId="5" xfId="0" applyNumberFormat="1" applyFont="1" applyBorder="1"/>
    <xf numFmtId="0" fontId="17" fillId="2" borderId="0" xfId="0" applyFont="1" applyFill="1" applyAlignment="1">
      <alignment horizontal="center"/>
    </xf>
    <xf numFmtId="173" fontId="257" fillId="12" borderId="0" xfId="0" applyNumberFormat="1" applyFont="1" applyFill="1" applyAlignment="1">
      <alignment vertical="center"/>
    </xf>
    <xf numFmtId="0" fontId="13" fillId="0" borderId="11" xfId="0" applyFont="1" applyBorder="1" applyAlignment="1">
      <alignment horizontal="centerContinuous"/>
    </xf>
    <xf numFmtId="0" fontId="13" fillId="0" borderId="11" xfId="0" applyFont="1" applyBorder="1" applyAlignment="1">
      <alignment horizontal="center"/>
    </xf>
    <xf numFmtId="0" fontId="258" fillId="0" borderId="0" xfId="48782" applyFill="1" applyBorder="1" applyAlignment="1" applyProtection="1">
      <alignment vertical="center" wrapText="1"/>
    </xf>
    <xf numFmtId="0" fontId="13" fillId="0" borderId="11" xfId="0" applyFont="1" applyBorder="1" applyAlignment="1">
      <alignment horizontal="centerContinuous" wrapText="1"/>
    </xf>
    <xf numFmtId="172" fontId="14" fillId="0" borderId="75" xfId="4" applyNumberFormat="1" applyFont="1" applyBorder="1" applyAlignment="1">
      <alignment vertical="top" wrapText="1"/>
    </xf>
    <xf numFmtId="0" fontId="14" fillId="0" borderId="62" xfId="4" applyFont="1" applyBorder="1" applyAlignment="1">
      <alignment wrapText="1"/>
    </xf>
    <xf numFmtId="1" fontId="14" fillId="0" borderId="63" xfId="4" applyNumberFormat="1" applyFont="1" applyBorder="1" applyAlignment="1">
      <alignment vertical="top" wrapText="1"/>
    </xf>
    <xf numFmtId="172" fontId="14" fillId="0" borderId="75" xfId="1935" applyNumberFormat="1" applyFont="1" applyFill="1" applyBorder="1" applyAlignment="1">
      <alignment vertical="top"/>
    </xf>
    <xf numFmtId="1" fontId="14" fillId="0" borderId="75" xfId="4" applyNumberFormat="1" applyFont="1" applyBorder="1" applyAlignment="1">
      <alignment vertical="top" wrapText="1"/>
    </xf>
    <xf numFmtId="0" fontId="13" fillId="0" borderId="11" xfId="0" applyFont="1" applyBorder="1" applyAlignment="1">
      <alignment horizontal="center" wrapText="1"/>
    </xf>
    <xf numFmtId="1" fontId="19" fillId="12" borderId="0" xfId="0" applyNumberFormat="1" applyFont="1" applyFill="1" applyAlignment="1">
      <alignment horizontal="left"/>
    </xf>
    <xf numFmtId="0" fontId="14" fillId="0" borderId="0" xfId="0" applyFont="1" applyAlignment="1">
      <alignment horizontal="left"/>
    </xf>
    <xf numFmtId="169" fontId="18" fillId="6" borderId="11" xfId="0" applyNumberFormat="1" applyFont="1" applyFill="1" applyBorder="1"/>
    <xf numFmtId="169" fontId="14" fillId="13" borderId="11" xfId="0" applyNumberFormat="1" applyFont="1" applyFill="1" applyBorder="1"/>
    <xf numFmtId="0" fontId="13" fillId="0" borderId="82" xfId="48787" applyFont="1" applyBorder="1" applyAlignment="1">
      <alignment horizontal="left" indent="3"/>
    </xf>
    <xf numFmtId="0" fontId="14" fillId="0" borderId="0" xfId="48787" applyFont="1"/>
    <xf numFmtId="0" fontId="0" fillId="0" borderId="0" xfId="2967" applyFont="1" applyAlignment="1">
      <alignment horizontal="right"/>
    </xf>
    <xf numFmtId="0" fontId="17" fillId="0" borderId="0" xfId="2967" applyFont="1" applyAlignment="1">
      <alignment horizontal="center"/>
    </xf>
    <xf numFmtId="172" fontId="14" fillId="2" borderId="75" xfId="4" applyNumberFormat="1" applyFont="1" applyFill="1" applyBorder="1" applyAlignment="1">
      <alignment vertical="top" wrapText="1"/>
    </xf>
    <xf numFmtId="172" fontId="14" fillId="2" borderId="75" xfId="1935" applyNumberFormat="1" applyFont="1" applyFill="1" applyBorder="1" applyAlignment="1">
      <alignment vertical="top" wrapText="1"/>
    </xf>
    <xf numFmtId="0" fontId="13" fillId="12" borderId="77" xfId="4" applyFont="1" applyFill="1" applyBorder="1" applyAlignment="1">
      <alignment vertical="top" wrapText="1"/>
    </xf>
    <xf numFmtId="0" fontId="13" fillId="12" borderId="78" xfId="4" applyFont="1" applyFill="1" applyBorder="1" applyAlignment="1">
      <alignment vertical="top" wrapText="1"/>
    </xf>
    <xf numFmtId="176" fontId="14" fillId="12" borderId="0" xfId="0" applyNumberFormat="1" applyFont="1" applyFill="1" applyAlignment="1">
      <alignment horizontal="centerContinuous"/>
    </xf>
    <xf numFmtId="176" fontId="14" fillId="12" borderId="0" xfId="0" applyNumberFormat="1" applyFont="1" applyFill="1" applyAlignment="1">
      <alignment horizontal="center"/>
    </xf>
    <xf numFmtId="0" fontId="13" fillId="12" borderId="6" xfId="4" applyFont="1" applyFill="1" applyBorder="1" applyAlignment="1">
      <alignment vertical="top" wrapText="1"/>
    </xf>
    <xf numFmtId="0" fontId="252" fillId="12" borderId="78" xfId="4" applyFont="1" applyFill="1" applyBorder="1" applyAlignment="1">
      <alignment vertical="top" wrapText="1"/>
    </xf>
    <xf numFmtId="1" fontId="14" fillId="0" borderId="76" xfId="4" applyNumberFormat="1" applyFont="1" applyBorder="1" applyAlignment="1">
      <alignment vertical="top" wrapText="1"/>
    </xf>
    <xf numFmtId="172" fontId="14" fillId="2" borderId="77" xfId="4" applyNumberFormat="1" applyFont="1" applyFill="1" applyBorder="1" applyAlignment="1">
      <alignment vertical="top" wrapText="1"/>
    </xf>
    <xf numFmtId="172" fontId="14" fillId="0" borderId="87" xfId="4" applyNumberFormat="1" applyFont="1" applyBorder="1" applyAlignment="1">
      <alignment vertical="top" wrapText="1"/>
    </xf>
    <xf numFmtId="0" fontId="13" fillId="12" borderId="74" xfId="4" applyFont="1" applyFill="1" applyBorder="1" applyAlignment="1">
      <alignment vertical="top" wrapText="1"/>
    </xf>
    <xf numFmtId="0" fontId="13" fillId="0" borderId="59" xfId="4" applyFont="1" applyBorder="1" applyAlignment="1">
      <alignment vertical="center" wrapText="1"/>
    </xf>
    <xf numFmtId="0" fontId="3" fillId="0" borderId="0" xfId="0" applyFont="1"/>
    <xf numFmtId="0" fontId="3" fillId="12" borderId="0" xfId="0" applyFont="1" applyFill="1"/>
    <xf numFmtId="0" fontId="17" fillId="12" borderId="11" xfId="0" applyFont="1" applyFill="1" applyBorder="1" applyAlignment="1">
      <alignment horizontal="center" wrapText="1"/>
    </xf>
    <xf numFmtId="0" fontId="13" fillId="12" borderId="85" xfId="0" applyFont="1" applyFill="1" applyBorder="1" applyAlignment="1">
      <alignment horizontal="left"/>
    </xf>
    <xf numFmtId="0" fontId="17" fillId="12" borderId="64" xfId="0" applyFont="1" applyFill="1" applyBorder="1" applyAlignment="1">
      <alignment horizontal="center" wrapText="1"/>
    </xf>
    <xf numFmtId="0" fontId="34" fillId="12" borderId="0" xfId="4" applyFont="1" applyFill="1"/>
    <xf numFmtId="0" fontId="0" fillId="12" borderId="0" xfId="0" applyFill="1"/>
    <xf numFmtId="2" fontId="14" fillId="2" borderId="11" xfId="4" applyNumberFormat="1" applyFont="1" applyFill="1" applyBorder="1" applyAlignment="1">
      <alignment vertical="top" wrapText="1"/>
    </xf>
    <xf numFmtId="2" fontId="14" fillId="2" borderId="78" xfId="4" applyNumberFormat="1" applyFont="1" applyFill="1" applyBorder="1" applyAlignment="1">
      <alignment vertical="top" wrapText="1"/>
    </xf>
    <xf numFmtId="2" fontId="14" fillId="2" borderId="64" xfId="4" applyNumberFormat="1" applyFont="1" applyFill="1" applyBorder="1" applyAlignment="1">
      <alignment vertical="top" wrapText="1"/>
    </xf>
    <xf numFmtId="2" fontId="14" fillId="2" borderId="65" xfId="4" applyNumberFormat="1" applyFont="1" applyFill="1" applyBorder="1" applyAlignment="1">
      <alignment vertical="top" wrapText="1"/>
    </xf>
    <xf numFmtId="2" fontId="14" fillId="2" borderId="77" xfId="4" applyNumberFormat="1" applyFont="1" applyFill="1" applyBorder="1" applyAlignment="1">
      <alignment vertical="top" wrapText="1"/>
    </xf>
    <xf numFmtId="2" fontId="14" fillId="2" borderId="11" xfId="1935" applyNumberFormat="1" applyFont="1" applyFill="1" applyBorder="1" applyAlignment="1">
      <alignment vertical="top" wrapText="1"/>
    </xf>
    <xf numFmtId="2" fontId="14" fillId="2" borderId="75" xfId="4" applyNumberFormat="1" applyFont="1" applyFill="1" applyBorder="1" applyAlignment="1">
      <alignment vertical="top" wrapText="1"/>
    </xf>
    <xf numFmtId="2" fontId="14" fillId="2" borderId="62" xfId="4" applyNumberFormat="1" applyFont="1" applyFill="1" applyBorder="1" applyAlignment="1">
      <alignment vertical="top" wrapText="1"/>
    </xf>
    <xf numFmtId="2" fontId="14" fillId="2" borderId="75" xfId="1935" applyNumberFormat="1" applyFont="1" applyFill="1" applyBorder="1" applyAlignment="1">
      <alignment vertical="top" wrapText="1"/>
    </xf>
    <xf numFmtId="169" fontId="13" fillId="3" borderId="59" xfId="48789" applyNumberFormat="1" applyFont="1" applyFill="1" applyBorder="1"/>
    <xf numFmtId="169" fontId="13" fillId="3" borderId="60" xfId="48789" applyNumberFormat="1" applyFont="1" applyFill="1" applyBorder="1"/>
    <xf numFmtId="169" fontId="13" fillId="3" borderId="70" xfId="48789" applyNumberFormat="1" applyFont="1" applyFill="1" applyBorder="1"/>
    <xf numFmtId="169" fontId="13" fillId="3" borderId="36" xfId="48789" applyNumberFormat="1" applyFont="1" applyFill="1" applyBorder="1"/>
    <xf numFmtId="169" fontId="13" fillId="3" borderId="11" xfId="0" applyNumberFormat="1" applyFont="1" applyFill="1" applyBorder="1"/>
    <xf numFmtId="0" fontId="17" fillId="12" borderId="82" xfId="0" applyFont="1" applyFill="1" applyBorder="1" applyAlignment="1">
      <alignment vertical="center"/>
    </xf>
    <xf numFmtId="172" fontId="17" fillId="0" borderId="0" xfId="2967" applyNumberFormat="1" applyFont="1" applyAlignment="1">
      <alignment horizontal="center"/>
    </xf>
    <xf numFmtId="167" fontId="2" fillId="7" borderId="11" xfId="0" applyNumberFormat="1" applyFont="1" applyFill="1" applyBorder="1" applyAlignment="1">
      <alignment horizontal="center"/>
    </xf>
    <xf numFmtId="0" fontId="0" fillId="11" borderId="0" xfId="0" applyFill="1"/>
    <xf numFmtId="0" fontId="260" fillId="11" borderId="89" xfId="0" applyFont="1" applyFill="1" applyBorder="1"/>
    <xf numFmtId="0" fontId="261" fillId="11" borderId="89" xfId="0" applyFont="1" applyFill="1" applyBorder="1"/>
    <xf numFmtId="0" fontId="262" fillId="11" borderId="0" xfId="0" applyFont="1" applyFill="1"/>
    <xf numFmtId="0" fontId="263" fillId="11" borderId="0" xfId="0" applyFont="1" applyFill="1"/>
    <xf numFmtId="0" fontId="267" fillId="11" borderId="0" xfId="0" applyFont="1" applyFill="1"/>
    <xf numFmtId="0" fontId="266" fillId="11" borderId="0" xfId="0" applyFont="1" applyFill="1"/>
    <xf numFmtId="0" fontId="268" fillId="11" borderId="89" xfId="0" applyFont="1" applyFill="1" applyBorder="1"/>
    <xf numFmtId="0" fontId="269" fillId="11" borderId="89" xfId="0" applyFont="1" applyFill="1" applyBorder="1"/>
    <xf numFmtId="0" fontId="183" fillId="11" borderId="0" xfId="0" applyFont="1" applyFill="1"/>
    <xf numFmtId="0" fontId="65" fillId="11" borderId="0" xfId="0" applyFont="1" applyFill="1"/>
    <xf numFmtId="0" fontId="65" fillId="11" borderId="0" xfId="0" applyFont="1" applyFill="1" applyAlignment="1">
      <alignment wrapText="1"/>
    </xf>
    <xf numFmtId="0" fontId="0" fillId="11" borderId="0" xfId="0" applyFill="1" applyAlignment="1">
      <alignment wrapText="1"/>
    </xf>
    <xf numFmtId="0" fontId="270" fillId="11" borderId="89" xfId="0" applyFont="1" applyFill="1" applyBorder="1"/>
    <xf numFmtId="0" fontId="269" fillId="11" borderId="89" xfId="0" applyFont="1" applyFill="1" applyBorder="1" applyAlignment="1">
      <alignment horizontal="left" wrapText="1"/>
    </xf>
    <xf numFmtId="0" fontId="262" fillId="11" borderId="0" xfId="0" applyFont="1" applyFill="1" applyAlignment="1">
      <alignment wrapText="1"/>
    </xf>
    <xf numFmtId="0" fontId="271" fillId="11" borderId="90" xfId="0" applyFont="1" applyFill="1" applyBorder="1" applyAlignment="1">
      <alignment wrapText="1"/>
    </xf>
    <xf numFmtId="0" fontId="272" fillId="11" borderId="90" xfId="0" applyFont="1" applyFill="1" applyBorder="1"/>
    <xf numFmtId="0" fontId="273" fillId="11" borderId="0" xfId="0" applyFont="1" applyFill="1" applyAlignment="1">
      <alignment vertical="center"/>
    </xf>
    <xf numFmtId="0" fontId="273" fillId="11" borderId="0" xfId="0" applyFont="1" applyFill="1" applyAlignment="1">
      <alignment vertical="center" wrapText="1"/>
    </xf>
    <xf numFmtId="0" fontId="65" fillId="11" borderId="91" xfId="0" applyFont="1" applyFill="1" applyBorder="1" applyAlignment="1">
      <alignment horizontal="left" vertical="center" wrapText="1"/>
    </xf>
    <xf numFmtId="0" fontId="262" fillId="11" borderId="0" xfId="0" applyFont="1" applyFill="1" applyAlignment="1">
      <alignment vertical="center"/>
    </xf>
    <xf numFmtId="0" fontId="262" fillId="11" borderId="0" xfId="0" applyFont="1" applyFill="1" applyAlignment="1">
      <alignment horizontal="left" vertical="center"/>
    </xf>
    <xf numFmtId="0" fontId="65" fillId="11" borderId="92" xfId="0" applyFont="1" applyFill="1" applyBorder="1" applyAlignment="1">
      <alignment horizontal="left" vertical="center" wrapText="1"/>
    </xf>
    <xf numFmtId="0" fontId="65" fillId="11" borderId="0" xfId="0" applyFont="1" applyFill="1" applyAlignment="1">
      <alignment horizontal="left" vertical="center" wrapText="1"/>
    </xf>
    <xf numFmtId="0" fontId="65" fillId="11" borderId="92" xfId="0" applyFont="1" applyFill="1" applyBorder="1" applyAlignment="1">
      <alignment vertical="center"/>
    </xf>
    <xf numFmtId="0" fontId="65" fillId="11" borderId="91" xfId="0" applyFont="1" applyFill="1" applyBorder="1" applyAlignment="1">
      <alignment vertical="center"/>
    </xf>
    <xf numFmtId="0" fontId="274" fillId="11" borderId="92" xfId="48782" applyFont="1" applyFill="1" applyBorder="1" applyAlignment="1">
      <alignment vertical="center"/>
    </xf>
    <xf numFmtId="0" fontId="275" fillId="11" borderId="0" xfId="0" applyFont="1" applyFill="1" applyAlignment="1">
      <alignment vertical="center" wrapText="1"/>
    </xf>
    <xf numFmtId="0" fontId="0" fillId="0" borderId="0" xfId="0" applyAlignment="1">
      <alignment wrapText="1"/>
    </xf>
    <xf numFmtId="0" fontId="0" fillId="11" borderId="0" xfId="0" applyFill="1" applyAlignment="1">
      <alignment vertical="center"/>
    </xf>
    <xf numFmtId="0" fontId="276" fillId="11" borderId="0" xfId="0" applyFont="1" applyFill="1"/>
    <xf numFmtId="0" fontId="262" fillId="0" borderId="0" xfId="0" applyFont="1"/>
    <xf numFmtId="0" fontId="183" fillId="129" borderId="11" xfId="0" applyFont="1" applyFill="1" applyBorder="1" applyAlignment="1">
      <alignment vertical="center" wrapText="1"/>
    </xf>
    <xf numFmtId="0" fontId="266" fillId="0" borderId="6" xfId="0" applyFont="1" applyBorder="1" applyAlignment="1">
      <alignment vertical="center" wrapText="1"/>
    </xf>
    <xf numFmtId="0" fontId="266" fillId="130" borderId="11" xfId="0" applyFont="1" applyFill="1" applyBorder="1" applyAlignment="1">
      <alignment vertical="center"/>
    </xf>
    <xf numFmtId="0" fontId="266" fillId="129" borderId="11" xfId="0" applyFont="1" applyFill="1" applyBorder="1" applyAlignment="1">
      <alignment vertical="center" wrapText="1"/>
    </xf>
    <xf numFmtId="0" fontId="65" fillId="0" borderId="11" xfId="0" applyFont="1" applyBorder="1" applyAlignment="1">
      <alignment vertical="center" wrapText="1"/>
    </xf>
    <xf numFmtId="0" fontId="266" fillId="11" borderId="0" xfId="0" applyFont="1" applyFill="1" applyAlignment="1">
      <alignment vertical="center"/>
    </xf>
    <xf numFmtId="0" fontId="278" fillId="11" borderId="0" xfId="0" applyFont="1" applyFill="1" applyAlignment="1">
      <alignment horizontal="left" vertical="center" wrapText="1"/>
    </xf>
    <xf numFmtId="0" fontId="266" fillId="11" borderId="0" xfId="0" applyFont="1" applyFill="1" applyAlignment="1">
      <alignment vertical="center" wrapText="1"/>
    </xf>
    <xf numFmtId="0" fontId="65" fillId="0" borderId="3" xfId="0" applyFont="1" applyBorder="1" applyAlignment="1">
      <alignment wrapText="1"/>
    </xf>
    <xf numFmtId="1" fontId="279" fillId="11" borderId="0" xfId="0" applyNumberFormat="1" applyFont="1" applyFill="1" applyAlignment="1">
      <alignment horizontal="center" vertical="center"/>
    </xf>
    <xf numFmtId="0" fontId="280" fillId="11" borderId="0" xfId="0" applyFont="1" applyFill="1" applyAlignment="1">
      <alignment vertical="center" wrapText="1"/>
    </xf>
    <xf numFmtId="0" fontId="281" fillId="11" borderId="0" xfId="0" applyFont="1" applyFill="1"/>
    <xf numFmtId="0" fontId="183" fillId="0" borderId="94" xfId="0" applyFont="1" applyBorder="1" applyAlignment="1">
      <alignment vertical="center" wrapText="1"/>
    </xf>
    <xf numFmtId="0" fontId="183" fillId="0" borderId="6" xfId="0" applyFont="1" applyBorder="1" applyAlignment="1">
      <alignment vertical="center" wrapText="1"/>
    </xf>
    <xf numFmtId="0" fontId="266" fillId="131" borderId="0" xfId="0" applyFont="1" applyFill="1" applyAlignment="1">
      <alignment horizontal="right"/>
    </xf>
    <xf numFmtId="0" fontId="266" fillId="131" borderId="0" xfId="0" applyFont="1" applyFill="1"/>
    <xf numFmtId="0" fontId="278" fillId="11" borderId="0" xfId="0" applyFont="1" applyFill="1"/>
    <xf numFmtId="0" fontId="280" fillId="11" borderId="0" xfId="0" applyFont="1" applyFill="1" applyAlignment="1">
      <alignment vertical="center"/>
    </xf>
    <xf numFmtId="0" fontId="280" fillId="11" borderId="0" xfId="0" applyFont="1" applyFill="1"/>
    <xf numFmtId="0" fontId="0" fillId="11" borderId="0" xfId="0" applyFill="1" applyAlignment="1">
      <alignment horizontal="left"/>
    </xf>
    <xf numFmtId="0" fontId="278" fillId="11" borderId="95" xfId="0" applyFont="1" applyFill="1" applyBorder="1" applyAlignment="1">
      <alignment horizontal="left" vertical="center" wrapText="1"/>
    </xf>
    <xf numFmtId="0" fontId="266" fillId="11" borderId="95" xfId="0" applyFont="1" applyFill="1" applyBorder="1" applyAlignment="1">
      <alignment vertical="center" wrapText="1"/>
    </xf>
    <xf numFmtId="0" fontId="283" fillId="11" borderId="90" xfId="0" applyFont="1" applyFill="1" applyBorder="1"/>
    <xf numFmtId="0" fontId="65" fillId="0" borderId="11" xfId="0" applyFont="1" applyBorder="1" applyAlignment="1">
      <alignment horizontal="left" vertical="center" wrapText="1"/>
    </xf>
    <xf numFmtId="0" fontId="266" fillId="0" borderId="78" xfId="0" applyFont="1" applyBorder="1" applyAlignment="1">
      <alignment vertical="center" wrapText="1"/>
    </xf>
    <xf numFmtId="0" fontId="266" fillId="130" borderId="78" xfId="0" applyFont="1" applyFill="1" applyBorder="1" applyAlignment="1">
      <alignment vertical="center" wrapText="1"/>
    </xf>
    <xf numFmtId="0" fontId="278" fillId="11" borderId="0" xfId="0" applyFont="1" applyFill="1" applyAlignment="1">
      <alignment horizontal="right" vertical="center" wrapText="1"/>
    </xf>
    <xf numFmtId="0" fontId="266" fillId="11" borderId="0" xfId="0" applyFont="1" applyFill="1" applyAlignment="1">
      <alignment horizontal="left" vertical="top" wrapText="1"/>
    </xf>
    <xf numFmtId="0" fontId="266" fillId="11" borderId="0" xfId="0" applyFont="1" applyFill="1" applyAlignment="1">
      <alignment horizontal="right"/>
    </xf>
    <xf numFmtId="0" fontId="284" fillId="11" borderId="0" xfId="0" applyFont="1" applyFill="1"/>
    <xf numFmtId="0" fontId="183" fillId="11" borderId="0" xfId="0" applyFont="1" applyFill="1" applyAlignment="1">
      <alignment vertical="center" wrapText="1"/>
    </xf>
    <xf numFmtId="0" fontId="65" fillId="11" borderId="0" xfId="0" applyFont="1" applyFill="1" applyAlignment="1">
      <alignment horizontal="left" vertical="top" wrapText="1"/>
    </xf>
    <xf numFmtId="0" fontId="277" fillId="11" borderId="0" xfId="0" applyFont="1" applyFill="1" applyAlignment="1">
      <alignment horizontal="left" vertical="center" wrapText="1"/>
    </xf>
    <xf numFmtId="0" fontId="0" fillId="11" borderId="0" xfId="0" applyFill="1" applyAlignment="1">
      <alignment vertical="center" wrapText="1"/>
    </xf>
    <xf numFmtId="0" fontId="65" fillId="11" borderId="11" xfId="0" applyFont="1" applyFill="1" applyBorder="1" applyAlignment="1">
      <alignment vertical="center" wrapText="1"/>
    </xf>
    <xf numFmtId="0" fontId="260" fillId="0" borderId="89" xfId="0" applyFont="1" applyBorder="1"/>
    <xf numFmtId="0" fontId="283" fillId="11" borderId="90" xfId="0" applyFont="1" applyFill="1" applyBorder="1" applyAlignment="1">
      <alignment wrapText="1"/>
    </xf>
    <xf numFmtId="0" fontId="261" fillId="11" borderId="0" xfId="0" applyFont="1" applyFill="1" applyAlignment="1">
      <alignment vertical="center"/>
    </xf>
    <xf numFmtId="0" fontId="262" fillId="0" borderId="0" xfId="0" applyFont="1" applyAlignment="1">
      <alignment vertical="center"/>
    </xf>
    <xf numFmtId="0" fontId="262" fillId="132" borderId="0" xfId="0" applyFont="1" applyFill="1"/>
    <xf numFmtId="0" fontId="283" fillId="11" borderId="0" xfId="0" applyFont="1" applyFill="1" applyAlignment="1">
      <alignment wrapText="1"/>
    </xf>
    <xf numFmtId="0" fontId="287" fillId="11" borderId="0" xfId="0" applyFont="1" applyFill="1"/>
    <xf numFmtId="0" fontId="283" fillId="11" borderId="0" xfId="0" applyFont="1" applyFill="1"/>
    <xf numFmtId="0" fontId="260" fillId="11" borderId="89" xfId="0" applyFont="1" applyFill="1" applyBorder="1" applyAlignment="1">
      <alignment vertical="center"/>
    </xf>
    <xf numFmtId="0" fontId="290" fillId="11" borderId="0" xfId="0" applyFont="1" applyFill="1"/>
    <xf numFmtId="0" fontId="0" fillId="0" borderId="0" xfId="0" applyAlignment="1">
      <alignment horizontal="center"/>
    </xf>
    <xf numFmtId="1" fontId="280" fillId="11" borderId="0" xfId="0" applyNumberFormat="1" applyFont="1" applyFill="1" applyAlignment="1">
      <alignment horizontal="center" vertical="center"/>
    </xf>
    <xf numFmtId="0" fontId="260" fillId="11" borderId="0" xfId="0" applyFont="1" applyFill="1" applyAlignment="1">
      <alignment horizontal="left" vertical="center"/>
    </xf>
    <xf numFmtId="0" fontId="287" fillId="11" borderId="89" xfId="0" applyFont="1" applyFill="1" applyBorder="1" applyAlignment="1">
      <alignment vertical="center" wrapText="1"/>
    </xf>
    <xf numFmtId="0" fontId="265" fillId="10" borderId="11" xfId="48792" applyFont="1" applyFill="1" applyBorder="1"/>
    <xf numFmtId="0" fontId="265" fillId="0" borderId="0" xfId="48792" applyFont="1" applyFill="1" applyBorder="1"/>
    <xf numFmtId="0" fontId="265" fillId="128" borderId="11" xfId="48792" applyFont="1" applyFill="1" applyBorder="1"/>
    <xf numFmtId="0" fontId="271" fillId="11" borderId="90" xfId="0" applyFont="1" applyFill="1" applyBorder="1" applyAlignment="1">
      <alignment horizontal="left" vertical="top" wrapText="1"/>
    </xf>
    <xf numFmtId="0" fontId="292" fillId="11" borderId="90" xfId="0" applyFont="1" applyFill="1" applyBorder="1" applyAlignment="1">
      <alignment wrapText="1"/>
    </xf>
    <xf numFmtId="0" fontId="293" fillId="11" borderId="0" xfId="0" applyFont="1" applyFill="1" applyAlignment="1">
      <alignment vertical="center"/>
    </xf>
    <xf numFmtId="0" fontId="293" fillId="11" borderId="0" xfId="0" applyFont="1" applyFill="1" applyAlignment="1">
      <alignment vertical="center" wrapText="1"/>
    </xf>
    <xf numFmtId="0" fontId="266" fillId="11" borderId="91" xfId="0" applyFont="1" applyFill="1" applyBorder="1" applyAlignment="1">
      <alignment vertical="center"/>
    </xf>
    <xf numFmtId="0" fontId="295" fillId="11" borderId="90" xfId="0" applyFont="1" applyFill="1" applyBorder="1" applyAlignment="1">
      <alignment wrapText="1"/>
    </xf>
    <xf numFmtId="0" fontId="297" fillId="11" borderId="90" xfId="0" applyFont="1" applyFill="1" applyBorder="1"/>
    <xf numFmtId="0" fontId="283" fillId="0" borderId="11" xfId="0" applyFont="1" applyBorder="1" applyAlignment="1">
      <alignment horizontal="left" vertical="center" wrapText="1"/>
    </xf>
    <xf numFmtId="0" fontId="183" fillId="10" borderId="11" xfId="48792" applyFont="1" applyFill="1" applyBorder="1" applyAlignment="1">
      <alignment vertical="center" wrapText="1"/>
    </xf>
    <xf numFmtId="0" fontId="65" fillId="10" borderId="11" xfId="48792" applyFont="1" applyFill="1" applyBorder="1" applyAlignment="1">
      <alignment vertical="center" wrapText="1"/>
    </xf>
    <xf numFmtId="0" fontId="0" fillId="11" borderId="11" xfId="0" applyFill="1" applyBorder="1" applyAlignment="1">
      <alignment horizontal="center" vertical="center"/>
    </xf>
    <xf numFmtId="1" fontId="280" fillId="11" borderId="11" xfId="0" applyNumberFormat="1" applyFont="1" applyFill="1" applyBorder="1" applyAlignment="1">
      <alignment horizontal="center" vertical="center"/>
    </xf>
    <xf numFmtId="1" fontId="280" fillId="11" borderId="11" xfId="0" applyNumberFormat="1" applyFont="1" applyFill="1" applyBorder="1" applyAlignment="1">
      <alignment vertical="center"/>
    </xf>
    <xf numFmtId="1" fontId="279" fillId="11" borderId="11" xfId="0" applyNumberFormat="1" applyFont="1" applyFill="1" applyBorder="1" applyAlignment="1">
      <alignment horizontal="center" vertical="center"/>
    </xf>
    <xf numFmtId="334" fontId="65" fillId="0" borderId="11" xfId="48792" applyNumberFormat="1" applyFont="1" applyFill="1" applyBorder="1" applyAlignment="1">
      <alignment horizontal="center" vertical="center" wrapText="1"/>
    </xf>
    <xf numFmtId="0" fontId="0" fillId="137" borderId="0" xfId="0" applyFill="1"/>
    <xf numFmtId="179" fontId="0" fillId="11" borderId="0" xfId="48794" applyNumberFormat="1" applyFont="1" applyFill="1"/>
    <xf numFmtId="9" fontId="281" fillId="0" borderId="11" xfId="0" applyNumberFormat="1" applyFont="1" applyBorder="1" applyAlignment="1">
      <alignment horizontal="center" vertical="center"/>
    </xf>
    <xf numFmtId="0" fontId="266" fillId="129" borderId="11" xfId="0" applyFont="1" applyFill="1" applyBorder="1" applyAlignment="1">
      <alignment horizontal="center" vertical="center" wrapText="1"/>
    </xf>
    <xf numFmtId="0" fontId="65" fillId="11" borderId="11" xfId="0" applyFont="1" applyFill="1" applyBorder="1" applyAlignment="1">
      <alignment horizontal="left" vertical="center" wrapText="1"/>
    </xf>
    <xf numFmtId="1" fontId="65" fillId="11" borderId="0" xfId="48795" applyNumberFormat="1" applyFont="1" applyFill="1" applyBorder="1" applyAlignment="1">
      <alignment horizontal="center" vertical="center"/>
    </xf>
    <xf numFmtId="0" fontId="300" fillId="130" borderId="109" xfId="0" applyFont="1" applyFill="1" applyBorder="1" applyAlignment="1">
      <alignment vertical="center" wrapText="1"/>
    </xf>
    <xf numFmtId="1" fontId="300" fillId="130" borderId="110" xfId="0" applyNumberFormat="1" applyFont="1" applyFill="1" applyBorder="1" applyAlignment="1">
      <alignment horizontal="center" vertical="center"/>
    </xf>
    <xf numFmtId="1" fontId="300" fillId="130" borderId="111" xfId="0" applyNumberFormat="1" applyFont="1" applyFill="1" applyBorder="1" applyAlignment="1">
      <alignment horizontal="center" vertical="center"/>
    </xf>
    <xf numFmtId="0" fontId="300" fillId="130" borderId="112" xfId="0" applyFont="1" applyFill="1" applyBorder="1" applyAlignment="1">
      <alignment vertical="center" wrapText="1"/>
    </xf>
    <xf numFmtId="10" fontId="301" fillId="11" borderId="3" xfId="0" applyNumberFormat="1" applyFont="1" applyFill="1" applyBorder="1" applyAlignment="1">
      <alignment horizontal="center" vertical="center"/>
    </xf>
    <xf numFmtId="0" fontId="261" fillId="11" borderId="0" xfId="0" applyFont="1" applyFill="1" applyAlignment="1">
      <alignment vertical="center" wrapText="1"/>
    </xf>
    <xf numFmtId="0" fontId="261" fillId="134" borderId="0" xfId="0" applyFont="1" applyFill="1" applyAlignment="1">
      <alignment vertical="center"/>
    </xf>
    <xf numFmtId="0" fontId="261" fillId="137" borderId="0" xfId="0" applyFont="1" applyFill="1" applyAlignment="1">
      <alignment horizontal="center" vertical="center"/>
    </xf>
    <xf numFmtId="0" fontId="261" fillId="137" borderId="0" xfId="0" applyFont="1" applyFill="1" applyAlignment="1">
      <alignment vertical="center"/>
    </xf>
    <xf numFmtId="0" fontId="260" fillId="11" borderId="0" xfId="0" applyFont="1" applyFill="1" applyAlignment="1">
      <alignment horizontal="left" vertical="center" wrapText="1"/>
    </xf>
    <xf numFmtId="0" fontId="283" fillId="11" borderId="90" xfId="0" applyFont="1" applyFill="1" applyBorder="1" applyAlignment="1">
      <alignment vertical="center" wrapText="1"/>
    </xf>
    <xf numFmtId="14" fontId="283" fillId="11" borderId="90" xfId="0" applyNumberFormat="1" applyFont="1" applyFill="1" applyBorder="1" applyAlignment="1">
      <alignment vertical="center" wrapText="1"/>
    </xf>
    <xf numFmtId="0" fontId="283" fillId="134" borderId="90" xfId="0" applyFont="1" applyFill="1" applyBorder="1" applyAlignment="1">
      <alignment vertical="center" wrapText="1"/>
    </xf>
    <xf numFmtId="0" fontId="303" fillId="137" borderId="0" xfId="0" applyFont="1" applyFill="1" applyAlignment="1">
      <alignment horizontal="left"/>
    </xf>
    <xf numFmtId="0" fontId="304" fillId="137" borderId="90" xfId="0" applyFont="1" applyFill="1" applyBorder="1" applyAlignment="1">
      <alignment vertical="center" wrapText="1"/>
    </xf>
    <xf numFmtId="0" fontId="283" fillId="137" borderId="90" xfId="0" applyFont="1" applyFill="1" applyBorder="1" applyAlignment="1">
      <alignment vertical="center" wrapText="1"/>
    </xf>
    <xf numFmtId="0" fontId="285" fillId="138" borderId="113" xfId="0" applyFont="1" applyFill="1" applyBorder="1" applyAlignment="1">
      <alignment horizontal="left" vertical="center" wrapText="1"/>
    </xf>
    <xf numFmtId="337" fontId="285" fillId="138" borderId="114" xfId="0" applyNumberFormat="1" applyFont="1" applyFill="1" applyBorder="1" applyAlignment="1">
      <alignment horizontal="left" vertical="center"/>
    </xf>
    <xf numFmtId="0" fontId="262" fillId="134" borderId="0" xfId="0" applyFont="1" applyFill="1"/>
    <xf numFmtId="0" fontId="262" fillId="137" borderId="0" xfId="0" applyFont="1" applyFill="1" applyAlignment="1">
      <alignment horizontal="center"/>
    </xf>
    <xf numFmtId="0" fontId="262" fillId="137" borderId="0" xfId="0" applyFont="1" applyFill="1"/>
    <xf numFmtId="0" fontId="305" fillId="137" borderId="0" xfId="0" applyFont="1" applyFill="1" applyAlignment="1">
      <alignment horizontal="center"/>
    </xf>
    <xf numFmtId="0" fontId="305" fillId="137" borderId="0" xfId="0" applyFont="1" applyFill="1"/>
    <xf numFmtId="0" fontId="266" fillId="137" borderId="11" xfId="0" applyFont="1" applyFill="1" applyBorder="1" applyAlignment="1">
      <alignment horizontal="center" vertical="center"/>
    </xf>
    <xf numFmtId="0" fontId="266" fillId="137" borderId="11" xfId="0" applyFont="1" applyFill="1" applyBorder="1" applyAlignment="1">
      <alignment horizontal="left" vertical="center"/>
    </xf>
    <xf numFmtId="0" fontId="266" fillId="137" borderId="11" xfId="0" applyFont="1" applyFill="1" applyBorder="1" applyAlignment="1">
      <alignment horizontal="center"/>
    </xf>
    <xf numFmtId="0" fontId="266" fillId="137" borderId="11" xfId="0" applyFont="1" applyFill="1" applyBorder="1" applyAlignment="1">
      <alignment horizontal="left"/>
    </xf>
    <xf numFmtId="0" fontId="285" fillId="0" borderId="113" xfId="0" applyFont="1" applyBorder="1" applyAlignment="1">
      <alignment horizontal="left" vertical="center" wrapText="1"/>
    </xf>
    <xf numFmtId="337" fontId="285" fillId="0" borderId="114" xfId="0" applyNumberFormat="1" applyFont="1" applyBorder="1" applyAlignment="1">
      <alignment horizontal="left" vertical="center"/>
    </xf>
    <xf numFmtId="0" fontId="285" fillId="0" borderId="113" xfId="0" applyFont="1" applyBorder="1" applyAlignment="1">
      <alignment horizontal="left" vertical="top" wrapText="1"/>
    </xf>
    <xf numFmtId="14" fontId="262" fillId="11" borderId="0" xfId="0" applyNumberFormat="1" applyFont="1" applyFill="1"/>
    <xf numFmtId="0" fontId="288" fillId="11" borderId="0" xfId="0" applyFont="1" applyFill="1" applyAlignment="1">
      <alignment horizontal="left" vertical="center"/>
    </xf>
    <xf numFmtId="14" fontId="288" fillId="11" borderId="0" xfId="0" applyNumberFormat="1" applyFont="1" applyFill="1" applyAlignment="1">
      <alignment horizontal="left" vertical="center"/>
    </xf>
    <xf numFmtId="0" fontId="288" fillId="11" borderId="0" xfId="0" applyFont="1" applyFill="1" applyAlignment="1">
      <alignment horizontal="center" vertical="center"/>
    </xf>
    <xf numFmtId="0" fontId="269" fillId="134" borderId="0" xfId="0" applyFont="1" applyFill="1" applyAlignment="1">
      <alignment horizontal="left" vertical="center"/>
    </xf>
    <xf numFmtId="0" fontId="269" fillId="137" borderId="0" xfId="0" applyFont="1" applyFill="1" applyAlignment="1">
      <alignment horizontal="left" vertical="center"/>
    </xf>
    <xf numFmtId="0" fontId="269" fillId="11" borderId="0" xfId="0" applyFont="1" applyFill="1" applyAlignment="1">
      <alignment horizontal="left" vertical="center"/>
    </xf>
    <xf numFmtId="0" fontId="307" fillId="11" borderId="89" xfId="0" applyFont="1" applyFill="1" applyBorder="1" applyAlignment="1">
      <alignment horizontal="left" vertical="center"/>
    </xf>
    <xf numFmtId="0" fontId="307" fillId="11" borderId="89" xfId="0" applyFont="1" applyFill="1" applyBorder="1" applyAlignment="1">
      <alignment horizontal="center" vertical="center"/>
    </xf>
    <xf numFmtId="0" fontId="307" fillId="11" borderId="89" xfId="0" applyFont="1" applyFill="1" applyBorder="1" applyAlignment="1">
      <alignment vertical="center"/>
    </xf>
    <xf numFmtId="14" fontId="307" fillId="11" borderId="89" xfId="0" applyNumberFormat="1" applyFont="1" applyFill="1" applyBorder="1" applyAlignment="1">
      <alignment vertical="center"/>
    </xf>
    <xf numFmtId="14" fontId="307" fillId="11" borderId="89" xfId="0" applyNumberFormat="1" applyFont="1" applyFill="1" applyBorder="1" applyAlignment="1">
      <alignment horizontal="left" vertical="center"/>
    </xf>
    <xf numFmtId="0" fontId="307" fillId="134" borderId="89" xfId="0" applyFont="1" applyFill="1" applyBorder="1" applyAlignment="1">
      <alignment horizontal="left" vertical="center"/>
    </xf>
    <xf numFmtId="0" fontId="308" fillId="137" borderId="0" xfId="0" applyFont="1" applyFill="1" applyAlignment="1">
      <alignment horizontal="left"/>
    </xf>
    <xf numFmtId="0" fontId="283" fillId="0" borderId="90" xfId="0" applyFont="1" applyBorder="1" applyAlignment="1">
      <alignment horizontal="center" vertical="center" wrapText="1"/>
    </xf>
    <xf numFmtId="0" fontId="283" fillId="0" borderId="90" xfId="0" applyFont="1" applyBorder="1" applyAlignment="1">
      <alignment horizontal="left" vertical="center" wrapText="1"/>
    </xf>
    <xf numFmtId="14" fontId="283" fillId="0" borderId="90" xfId="0" applyNumberFormat="1" applyFont="1" applyBorder="1" applyAlignment="1">
      <alignment horizontal="left" vertical="center" wrapText="1"/>
    </xf>
    <xf numFmtId="0" fontId="283" fillId="0" borderId="90" xfId="48793" applyFont="1" applyFill="1" applyBorder="1" applyAlignment="1">
      <alignment horizontal="left" vertical="center" wrapText="1"/>
    </xf>
    <xf numFmtId="0" fontId="283" fillId="134" borderId="90" xfId="0" applyFont="1" applyFill="1" applyBorder="1" applyAlignment="1">
      <alignment horizontal="left" vertical="center" wrapText="1"/>
    </xf>
    <xf numFmtId="0" fontId="309" fillId="137" borderId="0" xfId="0" applyFont="1" applyFill="1" applyAlignment="1">
      <alignment horizontal="center"/>
    </xf>
    <xf numFmtId="0" fontId="309" fillId="137" borderId="0" xfId="0" applyFont="1" applyFill="1"/>
    <xf numFmtId="0" fontId="262" fillId="134" borderId="0" xfId="0" applyFont="1" applyFill="1" applyAlignment="1">
      <alignment vertical="center"/>
    </xf>
    <xf numFmtId="0" fontId="262" fillId="0" borderId="0" xfId="0" applyFont="1" applyAlignment="1">
      <alignment horizontal="center" vertical="center"/>
    </xf>
    <xf numFmtId="179" fontId="0" fillId="0" borderId="0" xfId="48794" applyNumberFormat="1" applyFont="1" applyAlignment="1">
      <alignment wrapText="1"/>
    </xf>
    <xf numFmtId="179" fontId="0" fillId="0" borderId="0" xfId="48794" applyNumberFormat="1" applyFont="1"/>
    <xf numFmtId="9" fontId="0" fillId="0" borderId="0" xfId="19794" applyFont="1"/>
    <xf numFmtId="0" fontId="287" fillId="139" borderId="0" xfId="0" applyFont="1" applyFill="1"/>
    <xf numFmtId="0" fontId="287" fillId="137" borderId="0" xfId="0" applyFont="1" applyFill="1"/>
    <xf numFmtId="0" fontId="310" fillId="11" borderId="89" xfId="0" applyFont="1" applyFill="1" applyBorder="1" applyAlignment="1">
      <alignment vertical="center"/>
    </xf>
    <xf numFmtId="0" fontId="287" fillId="11" borderId="89" xfId="0" applyFont="1" applyFill="1" applyBorder="1" applyAlignment="1">
      <alignment vertical="center"/>
    </xf>
    <xf numFmtId="14" fontId="283" fillId="11" borderId="90" xfId="0" applyNumberFormat="1" applyFont="1" applyFill="1" applyBorder="1" applyAlignment="1">
      <alignment horizontal="center" wrapText="1"/>
    </xf>
    <xf numFmtId="0" fontId="283" fillId="11" borderId="90" xfId="0" applyFont="1" applyFill="1" applyBorder="1" applyAlignment="1">
      <alignment horizontal="center" vertical="center" wrapText="1"/>
    </xf>
    <xf numFmtId="0" fontId="283" fillId="139" borderId="0" xfId="0" applyFont="1" applyFill="1" applyAlignment="1">
      <alignment wrapText="1"/>
    </xf>
    <xf numFmtId="0" fontId="311" fillId="137" borderId="0" xfId="0" applyFont="1" applyFill="1" applyAlignment="1">
      <alignment horizontal="left"/>
    </xf>
    <xf numFmtId="0" fontId="262" fillId="139" borderId="0" xfId="0" applyFont="1" applyFill="1"/>
    <xf numFmtId="14" fontId="262" fillId="11" borderId="0" xfId="0" applyNumberFormat="1" applyFont="1" applyFill="1" applyAlignment="1">
      <alignment horizontal="center"/>
    </xf>
    <xf numFmtId="0" fontId="283" fillId="137" borderId="0" xfId="0" applyFont="1" applyFill="1"/>
    <xf numFmtId="0" fontId="283" fillId="137" borderId="108" xfId="0" applyFont="1" applyFill="1" applyBorder="1"/>
    <xf numFmtId="0" fontId="312" fillId="137" borderId="0" xfId="0" applyFont="1" applyFill="1"/>
    <xf numFmtId="0" fontId="312" fillId="137" borderId="0" xfId="0" applyFont="1" applyFill="1" applyAlignment="1">
      <alignment vertical="center"/>
    </xf>
    <xf numFmtId="0" fontId="0" fillId="137" borderId="0" xfId="0" applyFill="1" applyAlignment="1">
      <alignment vertical="center"/>
    </xf>
    <xf numFmtId="0" fontId="283" fillId="11" borderId="108" xfId="0" applyFont="1" applyFill="1" applyBorder="1"/>
    <xf numFmtId="0" fontId="290" fillId="137" borderId="0" xfId="0" applyFont="1" applyFill="1"/>
    <xf numFmtId="0" fontId="291" fillId="0" borderId="0" xfId="0" applyFont="1"/>
    <xf numFmtId="0" fontId="0" fillId="0" borderId="116" xfId="0" applyBorder="1"/>
    <xf numFmtId="10" fontId="301" fillId="135" borderId="0" xfId="0" applyNumberFormat="1" applyFont="1" applyFill="1" applyAlignment="1">
      <alignment horizontal="center" vertical="center"/>
    </xf>
    <xf numFmtId="14" fontId="2" fillId="7" borderId="11" xfId="0" applyNumberFormat="1" applyFont="1" applyFill="1" applyBorder="1" applyAlignment="1">
      <alignment horizontal="center"/>
    </xf>
    <xf numFmtId="0" fontId="2" fillId="7" borderId="11" xfId="0" applyFont="1" applyFill="1" applyBorder="1" applyAlignment="1">
      <alignment horizontal="left" wrapText="1"/>
    </xf>
    <xf numFmtId="173" fontId="2" fillId="12" borderId="0" xfId="0" applyNumberFormat="1" applyFont="1" applyFill="1" applyAlignment="1">
      <alignment vertical="center"/>
    </xf>
    <xf numFmtId="0" fontId="2" fillId="12" borderId="0" xfId="0" applyFont="1" applyFill="1" applyAlignment="1">
      <alignment vertical="center"/>
    </xf>
    <xf numFmtId="335" fontId="2" fillId="12" borderId="0" xfId="0" applyNumberFormat="1" applyFont="1" applyFill="1" applyAlignment="1">
      <alignment vertical="center"/>
    </xf>
    <xf numFmtId="0" fontId="2" fillId="0" borderId="0" xfId="2967" applyFont="1"/>
    <xf numFmtId="0" fontId="2" fillId="0" borderId="82" xfId="2967" applyFont="1" applyBorder="1"/>
    <xf numFmtId="0" fontId="2" fillId="0" borderId="0" xfId="0" applyFont="1"/>
    <xf numFmtId="0" fontId="2" fillId="0" borderId="82" xfId="0" applyFont="1" applyBorder="1"/>
    <xf numFmtId="0" fontId="2" fillId="0" borderId="0" xfId="0" applyFont="1" applyAlignment="1">
      <alignment horizontal="right"/>
    </xf>
    <xf numFmtId="0" fontId="2" fillId="0" borderId="0" xfId="0" applyFont="1" applyAlignment="1">
      <alignment horizontal="center"/>
    </xf>
    <xf numFmtId="0" fontId="2" fillId="0" borderId="80" xfId="0" applyFont="1" applyBorder="1"/>
    <xf numFmtId="0" fontId="2" fillId="0" borderId="5" xfId="0" applyFont="1" applyBorder="1"/>
    <xf numFmtId="167" fontId="2" fillId="7" borderId="11" xfId="0" applyNumberFormat="1" applyFont="1" applyFill="1" applyBorder="1" applyAlignment="1">
      <alignment horizontal="center" wrapText="1"/>
    </xf>
    <xf numFmtId="0" fontId="2" fillId="12" borderId="0" xfId="0" applyFont="1" applyFill="1"/>
    <xf numFmtId="0" fontId="2" fillId="12" borderId="84" xfId="0" applyFont="1" applyFill="1" applyBorder="1"/>
    <xf numFmtId="0" fontId="2" fillId="12" borderId="82" xfId="0" applyFont="1" applyFill="1" applyBorder="1" applyAlignment="1">
      <alignment wrapText="1"/>
    </xf>
    <xf numFmtId="0" fontId="2" fillId="12" borderId="0" xfId="0" applyFont="1" applyFill="1" applyAlignment="1">
      <alignment wrapText="1"/>
    </xf>
    <xf numFmtId="0" fontId="2" fillId="12" borderId="11" xfId="0" applyFont="1" applyFill="1" applyBorder="1" applyAlignment="1">
      <alignment horizontal="center" wrapText="1"/>
    </xf>
    <xf numFmtId="0" fontId="2" fillId="2" borderId="65" xfId="0" applyFont="1" applyFill="1" applyBorder="1"/>
    <xf numFmtId="0" fontId="2" fillId="2" borderId="11" xfId="0" applyFont="1" applyFill="1" applyBorder="1"/>
    <xf numFmtId="169" fontId="2" fillId="3" borderId="11" xfId="0" applyNumberFormat="1" applyFont="1" applyFill="1" applyBorder="1"/>
    <xf numFmtId="169" fontId="2" fillId="3" borderId="64" xfId="0" applyNumberFormat="1" applyFont="1" applyFill="1" applyBorder="1"/>
    <xf numFmtId="169" fontId="2" fillId="3" borderId="72" xfId="0" applyNumberFormat="1" applyFont="1" applyFill="1" applyBorder="1"/>
    <xf numFmtId="169" fontId="2" fillId="3" borderId="71" xfId="0" applyNumberFormat="1" applyFont="1" applyFill="1" applyBorder="1"/>
    <xf numFmtId="169" fontId="2" fillId="7" borderId="11" xfId="0" applyNumberFormat="1" applyFont="1" applyFill="1" applyBorder="1" applyAlignment="1">
      <alignment horizontal="center"/>
    </xf>
    <xf numFmtId="0" fontId="2" fillId="5" borderId="78" xfId="0" applyFont="1" applyFill="1" applyBorder="1"/>
    <xf numFmtId="0" fontId="2" fillId="5" borderId="77" xfId="0" applyFont="1" applyFill="1" applyBorder="1"/>
    <xf numFmtId="0" fontId="2" fillId="0" borderId="65" xfId="8568" applyFont="1" applyBorder="1" applyAlignment="1">
      <alignment vertical="center"/>
    </xf>
    <xf numFmtId="169" fontId="2" fillId="7" borderId="77" xfId="48789" applyNumberFormat="1" applyFont="1" applyFill="1" applyBorder="1" applyAlignment="1">
      <alignment horizontal="right"/>
    </xf>
    <xf numFmtId="0" fontId="2" fillId="0" borderId="65" xfId="8568" applyFont="1" applyBorder="1"/>
    <xf numFmtId="0" fontId="2" fillId="5" borderId="86" xfId="0" applyFont="1" applyFill="1" applyBorder="1"/>
    <xf numFmtId="177" fontId="2" fillId="0" borderId="0" xfId="0" applyNumberFormat="1" applyFont="1"/>
    <xf numFmtId="169" fontId="2" fillId="7" borderId="64" xfId="48789" applyNumberFormat="1" applyFont="1" applyFill="1" applyBorder="1" applyAlignment="1">
      <alignment horizontal="right"/>
    </xf>
    <xf numFmtId="169" fontId="2" fillId="7" borderId="6" xfId="48789" applyNumberFormat="1" applyFont="1" applyFill="1" applyBorder="1" applyAlignment="1">
      <alignment horizontal="right"/>
    </xf>
    <xf numFmtId="172" fontId="14" fillId="0" borderId="96" xfId="1935" applyNumberFormat="1" applyFont="1" applyFill="1" applyBorder="1" applyAlignment="1">
      <alignment vertical="top" wrapText="1"/>
    </xf>
    <xf numFmtId="172" fontId="14" fillId="0" borderId="96" xfId="4" applyNumberFormat="1" applyFont="1" applyBorder="1" applyAlignment="1">
      <alignment vertical="top" wrapText="1"/>
    </xf>
    <xf numFmtId="2" fontId="14" fillId="2" borderId="117" xfId="4" applyNumberFormat="1" applyFont="1" applyFill="1" applyBorder="1" applyAlignment="1">
      <alignment vertical="top" wrapText="1"/>
    </xf>
    <xf numFmtId="2" fontId="14" fillId="2" borderId="95" xfId="4" applyNumberFormat="1" applyFont="1" applyFill="1" applyBorder="1" applyAlignment="1">
      <alignment vertical="top" wrapText="1"/>
    </xf>
    <xf numFmtId="2" fontId="14" fillId="2" borderId="6" xfId="4" applyNumberFormat="1" applyFont="1" applyFill="1" applyBorder="1" applyAlignment="1">
      <alignment vertical="top" wrapText="1"/>
    </xf>
    <xf numFmtId="0" fontId="34" fillId="11" borderId="82" xfId="4" applyFont="1" applyFill="1" applyBorder="1"/>
    <xf numFmtId="0" fontId="285" fillId="138" borderId="114" xfId="0" applyFont="1" applyFill="1" applyBorder="1" applyAlignment="1">
      <alignment horizontal="left" vertical="center" wrapText="1"/>
    </xf>
    <xf numFmtId="14" fontId="2" fillId="7" borderId="11" xfId="0" applyNumberFormat="1" applyFont="1" applyFill="1" applyBorder="1" applyAlignment="1">
      <alignment horizontal="center" vertical="center"/>
    </xf>
    <xf numFmtId="167" fontId="2" fillId="7" borderId="11" xfId="0" applyNumberFormat="1" applyFont="1" applyFill="1" applyBorder="1" applyAlignment="1">
      <alignment horizontal="center" vertical="center" wrapText="1"/>
    </xf>
    <xf numFmtId="169" fontId="2" fillId="2" borderId="11" xfId="0" applyNumberFormat="1" applyFont="1" applyFill="1" applyBorder="1"/>
    <xf numFmtId="0" fontId="313" fillId="140" borderId="77" xfId="0" applyFont="1" applyFill="1" applyBorder="1"/>
    <xf numFmtId="0" fontId="285" fillId="138" borderId="113" xfId="0" applyFont="1" applyFill="1" applyBorder="1" applyAlignment="1">
      <alignment vertical="center" wrapText="1"/>
    </xf>
    <xf numFmtId="0" fontId="1" fillId="11" borderId="0" xfId="0" applyFont="1" applyFill="1" applyAlignment="1">
      <alignment horizontal="center"/>
    </xf>
    <xf numFmtId="0" fontId="1" fillId="11" borderId="0" xfId="0" applyFont="1" applyFill="1"/>
    <xf numFmtId="0" fontId="1" fillId="127" borderId="11" xfId="0" applyFont="1" applyFill="1" applyBorder="1"/>
    <xf numFmtId="0" fontId="1" fillId="11" borderId="0" xfId="0" applyFont="1" applyFill="1" applyAlignment="1">
      <alignment horizontal="left"/>
    </xf>
    <xf numFmtId="0" fontId="1" fillId="11" borderId="89" xfId="0" applyFont="1" applyFill="1" applyBorder="1" applyAlignment="1">
      <alignment horizontal="left"/>
    </xf>
    <xf numFmtId="0" fontId="1" fillId="11" borderId="0" xfId="0" applyFont="1" applyFill="1" applyAlignment="1">
      <alignment wrapText="1"/>
    </xf>
    <xf numFmtId="0" fontId="1" fillId="11" borderId="91" xfId="0" applyFont="1" applyFill="1" applyBorder="1" applyAlignment="1">
      <alignment vertical="center"/>
    </xf>
    <xf numFmtId="0" fontId="1" fillId="11" borderId="91" xfId="0" applyFont="1" applyFill="1" applyBorder="1" applyAlignment="1">
      <alignment horizontal="left" vertical="center" wrapText="1"/>
    </xf>
    <xf numFmtId="0" fontId="1" fillId="11" borderId="91" xfId="0" applyFont="1" applyFill="1" applyBorder="1" applyAlignment="1">
      <alignment horizontal="left" vertical="center"/>
    </xf>
    <xf numFmtId="0" fontId="1" fillId="11" borderId="0" xfId="0" applyFont="1" applyFill="1" applyAlignment="1">
      <alignment vertical="center"/>
    </xf>
    <xf numFmtId="0" fontId="1" fillId="11" borderId="0" xfId="0" applyFont="1" applyFill="1" applyAlignment="1">
      <alignment horizontal="left" vertical="center" wrapText="1"/>
    </xf>
    <xf numFmtId="0" fontId="1" fillId="11" borderId="0" xfId="0" applyFont="1" applyFill="1" applyAlignment="1">
      <alignment horizontal="left" vertical="center"/>
    </xf>
    <xf numFmtId="0" fontId="1" fillId="11" borderId="92" xfId="0" applyFont="1" applyFill="1" applyBorder="1" applyAlignment="1">
      <alignment vertical="center"/>
    </xf>
    <xf numFmtId="0" fontId="1" fillId="11" borderId="92" xfId="0" applyFont="1" applyFill="1" applyBorder="1" applyAlignment="1">
      <alignment horizontal="left" vertical="center"/>
    </xf>
    <xf numFmtId="0" fontId="1" fillId="11" borderId="92" xfId="0" applyFont="1" applyFill="1" applyBorder="1" applyAlignment="1">
      <alignment horizontal="left" vertical="center" wrapText="1"/>
    </xf>
    <xf numFmtId="0" fontId="1" fillId="0" borderId="92" xfId="0" applyFont="1" applyBorder="1" applyAlignment="1">
      <alignment horizontal="left" vertical="center"/>
    </xf>
    <xf numFmtId="0" fontId="1" fillId="11" borderId="92" xfId="0" applyFont="1" applyFill="1" applyBorder="1" applyAlignment="1">
      <alignment vertical="center" wrapText="1"/>
    </xf>
    <xf numFmtId="0" fontId="1" fillId="0" borderId="91" xfId="0" applyFont="1" applyBorder="1" applyAlignment="1">
      <alignment horizontal="left" vertical="center"/>
    </xf>
    <xf numFmtId="0" fontId="1" fillId="11" borderId="92" xfId="0" applyFont="1" applyFill="1" applyBorder="1"/>
    <xf numFmtId="0" fontId="1" fillId="11" borderId="91" xfId="0" applyFont="1" applyFill="1" applyBorder="1"/>
    <xf numFmtId="1" fontId="1" fillId="11" borderId="0" xfId="0" applyNumberFormat="1" applyFont="1" applyFill="1" applyAlignment="1">
      <alignment horizontal="center" vertical="center"/>
    </xf>
    <xf numFmtId="9" fontId="1" fillId="11" borderId="0" xfId="0" applyNumberFormat="1" applyFont="1" applyFill="1" applyAlignment="1">
      <alignment horizontal="center" vertical="center"/>
    </xf>
    <xf numFmtId="0" fontId="1" fillId="0" borderId="0" xfId="0" applyFont="1"/>
    <xf numFmtId="0" fontId="1" fillId="0" borderId="0" xfId="0" applyFont="1" applyAlignment="1">
      <alignment vertical="center" wrapText="1"/>
    </xf>
    <xf numFmtId="0" fontId="1" fillId="0" borderId="11" xfId="0" applyFont="1" applyBorder="1" applyAlignment="1">
      <alignment vertical="center" wrapText="1"/>
    </xf>
    <xf numFmtId="0" fontId="1" fillId="11" borderId="0" xfId="0" applyFont="1" applyFill="1" applyAlignment="1">
      <alignment horizontal="right"/>
    </xf>
    <xf numFmtId="9" fontId="1" fillId="136" borderId="11" xfId="19794" applyFont="1" applyFill="1" applyBorder="1" applyAlignment="1">
      <alignment horizontal="center" vertical="center"/>
    </xf>
    <xf numFmtId="0" fontId="1" fillId="0" borderId="3" xfId="0" applyFont="1" applyBorder="1" applyAlignment="1">
      <alignment wrapText="1"/>
    </xf>
    <xf numFmtId="2" fontId="1" fillId="0" borderId="11" xfId="0" applyNumberFormat="1" applyFont="1" applyBorder="1" applyAlignment="1">
      <alignment horizontal="center" vertical="center"/>
    </xf>
    <xf numFmtId="0" fontId="1" fillId="11" borderId="3" xfId="0" applyFont="1" applyFill="1" applyBorder="1" applyAlignment="1">
      <alignment wrapText="1"/>
    </xf>
    <xf numFmtId="9" fontId="1" fillId="0" borderId="11" xfId="0" applyNumberFormat="1" applyFont="1" applyBorder="1" applyAlignment="1">
      <alignment horizontal="center" vertical="center"/>
    </xf>
    <xf numFmtId="0" fontId="1" fillId="11" borderId="0" xfId="0" applyFont="1" applyFill="1" applyAlignment="1">
      <alignment vertical="center" wrapText="1"/>
    </xf>
    <xf numFmtId="0" fontId="1" fillId="11" borderId="11" xfId="0" applyFont="1" applyFill="1" applyBorder="1" applyAlignment="1">
      <alignment vertical="center" wrapText="1"/>
    </xf>
    <xf numFmtId="0" fontId="1" fillId="11" borderId="11" xfId="0" applyFont="1" applyFill="1" applyBorder="1" applyAlignment="1">
      <alignment horizontal="center" vertical="center"/>
    </xf>
    <xf numFmtId="334" fontId="1" fillId="11" borderId="0" xfId="0" applyNumberFormat="1" applyFont="1" applyFill="1" applyAlignment="1">
      <alignment horizontal="center" vertical="center"/>
    </xf>
    <xf numFmtId="179" fontId="1" fillId="136" borderId="11" xfId="0" applyNumberFormat="1" applyFont="1" applyFill="1" applyBorder="1" applyAlignment="1">
      <alignment vertical="center"/>
    </xf>
    <xf numFmtId="336" fontId="1" fillId="11" borderId="11" xfId="0" applyNumberFormat="1" applyFont="1" applyFill="1" applyBorder="1" applyAlignment="1">
      <alignment horizontal="center" vertical="center"/>
    </xf>
    <xf numFmtId="0" fontId="1" fillId="11" borderId="89" xfId="0" applyFont="1" applyFill="1" applyBorder="1"/>
    <xf numFmtId="0" fontId="1" fillId="0" borderId="11" xfId="0" applyFont="1" applyBorder="1" applyAlignment="1">
      <alignment horizontal="center" vertical="center"/>
    </xf>
    <xf numFmtId="0" fontId="1" fillId="131" borderId="0" xfId="0" applyFont="1" applyFill="1"/>
    <xf numFmtId="1" fontId="1" fillId="136" borderId="11" xfId="48795" applyNumberFormat="1" applyFont="1" applyFill="1" applyBorder="1" applyAlignment="1">
      <alignment horizontal="center" vertical="center"/>
    </xf>
    <xf numFmtId="1" fontId="1" fillId="3" borderId="11" xfId="48795" applyNumberFormat="1" applyFont="1" applyFill="1" applyBorder="1" applyAlignment="1">
      <alignment horizontal="center" vertical="center"/>
    </xf>
    <xf numFmtId="1" fontId="1" fillId="11" borderId="11" xfId="0" applyNumberFormat="1" applyFont="1" applyFill="1" applyBorder="1" applyAlignment="1">
      <alignment horizontal="center" vertical="center"/>
    </xf>
    <xf numFmtId="10" fontId="1" fillId="11" borderId="11" xfId="48796" applyNumberFormat="1" applyFont="1" applyFill="1" applyBorder="1" applyAlignment="1">
      <alignment horizontal="center" vertical="center" wrapText="1"/>
    </xf>
    <xf numFmtId="9" fontId="1" fillId="11" borderId="11" xfId="19794" applyFont="1" applyFill="1" applyBorder="1" applyAlignment="1">
      <alignment horizontal="center" vertical="center"/>
    </xf>
    <xf numFmtId="10" fontId="1" fillId="11" borderId="11" xfId="0" applyNumberFormat="1" applyFont="1" applyFill="1" applyBorder="1" applyAlignment="1">
      <alignment horizontal="center" vertical="center"/>
    </xf>
    <xf numFmtId="0" fontId="300" fillId="130" borderId="118" xfId="0" applyFont="1" applyFill="1" applyBorder="1" applyAlignment="1">
      <alignment vertical="center" wrapText="1"/>
    </xf>
    <xf numFmtId="14" fontId="1" fillId="11" borderId="101" xfId="0" applyNumberFormat="1" applyFont="1" applyFill="1" applyBorder="1" applyAlignment="1">
      <alignment horizontal="left" vertical="center"/>
    </xf>
    <xf numFmtId="0" fontId="1" fillId="11" borderId="100" xfId="0" applyFont="1" applyFill="1" applyBorder="1" applyAlignment="1">
      <alignment horizontal="left" vertical="center"/>
    </xf>
    <xf numFmtId="0" fontId="1" fillId="134" borderId="0" xfId="0" applyFont="1" applyFill="1" applyAlignment="1">
      <alignment horizontal="left" vertical="center"/>
    </xf>
    <xf numFmtId="0" fontId="1" fillId="134" borderId="0" xfId="0" applyFont="1" applyFill="1"/>
    <xf numFmtId="0" fontId="1" fillId="137" borderId="0" xfId="0" applyFont="1" applyFill="1" applyAlignment="1">
      <alignment horizontal="center"/>
    </xf>
    <xf numFmtId="0" fontId="1" fillId="137" borderId="0" xfId="0" applyFont="1" applyFill="1"/>
    <xf numFmtId="0" fontId="1" fillId="137" borderId="11" xfId="0" applyFont="1" applyFill="1" applyBorder="1" applyAlignment="1">
      <alignment horizontal="left" vertical="center" wrapText="1"/>
    </xf>
    <xf numFmtId="0" fontId="1" fillId="137" borderId="11" xfId="0" applyFont="1" applyFill="1" applyBorder="1" applyAlignment="1">
      <alignment horizontal="left" vertical="center"/>
    </xf>
    <xf numFmtId="0" fontId="1" fillId="137" borderId="11" xfId="0" applyFont="1" applyFill="1" applyBorder="1" applyAlignment="1">
      <alignment horizontal="left"/>
    </xf>
    <xf numFmtId="14" fontId="1" fillId="11" borderId="100" xfId="0" applyNumberFormat="1" applyFont="1" applyFill="1" applyBorder="1" applyAlignment="1">
      <alignment horizontal="left" vertical="center"/>
    </xf>
    <xf numFmtId="14" fontId="1" fillId="0" borderId="101" xfId="0" applyNumberFormat="1" applyFont="1" applyBorder="1" applyAlignment="1">
      <alignment horizontal="left" vertical="center"/>
    </xf>
    <xf numFmtId="0" fontId="1" fillId="0" borderId="100" xfId="0" applyFont="1" applyBorder="1" applyAlignment="1">
      <alignment horizontal="left" vertical="center"/>
    </xf>
    <xf numFmtId="14" fontId="1" fillId="0" borderId="100" xfId="0" applyNumberFormat="1" applyFont="1" applyBorder="1" applyAlignment="1">
      <alignment horizontal="left" vertical="center"/>
    </xf>
    <xf numFmtId="0" fontId="1" fillId="0" borderId="99" xfId="0" applyFont="1" applyBorder="1" applyAlignment="1">
      <alignment wrapText="1"/>
    </xf>
    <xf numFmtId="0" fontId="1" fillId="11" borderId="99" xfId="0" applyFont="1" applyFill="1" applyBorder="1" applyAlignment="1">
      <alignment wrapText="1"/>
    </xf>
    <xf numFmtId="0" fontId="1" fillId="137" borderId="0" xfId="0" applyFont="1" applyFill="1" applyAlignment="1">
      <alignment horizontal="left" vertical="center"/>
    </xf>
    <xf numFmtId="0" fontId="1" fillId="0" borderId="107" xfId="0" applyFont="1" applyBorder="1" applyAlignment="1">
      <alignment horizontal="left" vertical="center"/>
    </xf>
    <xf numFmtId="14" fontId="1" fillId="0" borderId="107" xfId="0" applyNumberFormat="1" applyFont="1" applyBorder="1" applyAlignment="1">
      <alignment horizontal="left" vertical="center"/>
    </xf>
    <xf numFmtId="334" fontId="1" fillId="0" borderId="107" xfId="0" applyNumberFormat="1" applyFont="1" applyBorder="1" applyAlignment="1">
      <alignment horizontal="left" vertical="center"/>
    </xf>
    <xf numFmtId="2" fontId="1" fillId="0" borderId="107" xfId="0" applyNumberFormat="1" applyFont="1" applyBorder="1" applyAlignment="1">
      <alignment horizontal="left" vertical="center"/>
    </xf>
    <xf numFmtId="0" fontId="1" fillId="137" borderId="11" xfId="0" applyFont="1" applyFill="1" applyBorder="1" applyAlignment="1">
      <alignment horizontal="center" vertical="center"/>
    </xf>
    <xf numFmtId="0" fontId="1" fillId="11" borderId="107" xfId="0" applyFont="1" applyFill="1" applyBorder="1" applyAlignment="1">
      <alignment horizontal="left" vertical="center"/>
    </xf>
    <xf numFmtId="0" fontId="1" fillId="0" borderId="101" xfId="0" applyFont="1" applyBorder="1" applyAlignment="1">
      <alignment horizontal="left" vertical="center" wrapText="1"/>
    </xf>
    <xf numFmtId="0" fontId="1" fillId="11" borderId="105" xfId="0" applyFont="1" applyFill="1" applyBorder="1" applyAlignment="1">
      <alignment horizontal="left" vertical="center" wrapText="1"/>
    </xf>
    <xf numFmtId="0" fontId="1" fillId="11" borderId="102" xfId="0" applyFont="1" applyFill="1" applyBorder="1" applyAlignment="1">
      <alignment horizontal="left" vertical="center"/>
    </xf>
    <xf numFmtId="0" fontId="1" fillId="0" borderId="103" xfId="0" applyFont="1" applyBorder="1" applyAlignment="1">
      <alignment horizontal="left" vertical="center" wrapText="1"/>
    </xf>
    <xf numFmtId="0" fontId="1" fillId="11" borderId="100" xfId="0" applyFont="1" applyFill="1" applyBorder="1" applyAlignment="1">
      <alignment horizontal="center" vertical="center"/>
    </xf>
    <xf numFmtId="334" fontId="1" fillId="11" borderId="100" xfId="0" applyNumberFormat="1" applyFont="1" applyFill="1" applyBorder="1" applyAlignment="1">
      <alignment horizontal="left" vertical="center" wrapText="1"/>
    </xf>
    <xf numFmtId="334" fontId="1" fillId="11" borderId="102" xfId="0" applyNumberFormat="1" applyFont="1" applyFill="1" applyBorder="1" applyAlignment="1">
      <alignment horizontal="left" vertical="center" wrapText="1"/>
    </xf>
    <xf numFmtId="334" fontId="1" fillId="0" borderId="102" xfId="0" applyNumberFormat="1" applyFont="1" applyBorder="1" applyAlignment="1">
      <alignment horizontal="left" vertical="center" wrapText="1"/>
    </xf>
    <xf numFmtId="2" fontId="1" fillId="0" borderId="102" xfId="0" applyNumberFormat="1" applyFont="1" applyBorder="1" applyAlignment="1">
      <alignment horizontal="left" vertical="center" wrapText="1"/>
    </xf>
    <xf numFmtId="14" fontId="1" fillId="0" borderId="103" xfId="0" applyNumberFormat="1" applyFont="1" applyBorder="1" applyAlignment="1">
      <alignment horizontal="left" vertical="center" wrapText="1"/>
    </xf>
    <xf numFmtId="14" fontId="1" fillId="0" borderId="103" xfId="0" applyNumberFormat="1" applyFont="1" applyBorder="1" applyAlignment="1">
      <alignment horizontal="left" vertical="center"/>
    </xf>
    <xf numFmtId="0" fontId="1" fillId="11" borderId="103" xfId="0" applyFont="1" applyFill="1" applyBorder="1" applyAlignment="1">
      <alignment horizontal="left" vertical="center" wrapText="1"/>
    </xf>
    <xf numFmtId="334" fontId="1" fillId="11" borderId="104" xfId="0" applyNumberFormat="1" applyFont="1" applyFill="1" applyBorder="1" applyAlignment="1">
      <alignment vertical="center" wrapText="1"/>
    </xf>
    <xf numFmtId="0" fontId="1" fillId="0" borderId="102" xfId="0" applyFont="1" applyBorder="1" applyAlignment="1">
      <alignment horizontal="left" vertical="center" wrapText="1"/>
    </xf>
    <xf numFmtId="0" fontId="1" fillId="137" borderId="0" xfId="0" applyFont="1" applyFill="1" applyAlignment="1">
      <alignment horizontal="center" vertical="center"/>
    </xf>
    <xf numFmtId="0" fontId="1" fillId="0" borderId="103" xfId="0" applyFont="1" applyBorder="1" applyAlignment="1">
      <alignment horizontal="center" vertical="center" wrapText="1"/>
    </xf>
    <xf numFmtId="0" fontId="1" fillId="134" borderId="0" xfId="0" applyFont="1" applyFill="1" applyAlignment="1">
      <alignment vertical="center"/>
    </xf>
    <xf numFmtId="0" fontId="1" fillId="137" borderId="0" xfId="0" applyFont="1" applyFill="1" applyAlignment="1">
      <alignment vertical="center"/>
    </xf>
    <xf numFmtId="0" fontId="1" fillId="11" borderId="102" xfId="0" applyFont="1" applyFill="1" applyBorder="1" applyAlignment="1">
      <alignment vertical="center"/>
    </xf>
    <xf numFmtId="0" fontId="1" fillId="11" borderId="100" xfId="0" applyFont="1" applyFill="1" applyBorder="1" applyAlignment="1">
      <alignment vertical="center"/>
    </xf>
    <xf numFmtId="0" fontId="1" fillId="11" borderId="98" xfId="0" applyFont="1" applyFill="1" applyBorder="1" applyAlignment="1">
      <alignment vertical="center"/>
    </xf>
    <xf numFmtId="0" fontId="1" fillId="11" borderId="98" xfId="0" applyFont="1" applyFill="1" applyBorder="1" applyAlignment="1">
      <alignment horizontal="left" vertical="center"/>
    </xf>
    <xf numFmtId="0" fontId="1" fillId="11" borderId="102" xfId="0" applyFont="1" applyFill="1" applyBorder="1" applyAlignment="1">
      <alignment horizontal="center" vertical="center"/>
    </xf>
    <xf numFmtId="334" fontId="1" fillId="0" borderId="100" xfId="0" applyNumberFormat="1" applyFont="1" applyBorder="1" applyAlignment="1">
      <alignment horizontal="left" vertical="center" wrapText="1"/>
    </xf>
    <xf numFmtId="0" fontId="1" fillId="133" borderId="100" xfId="0" applyFont="1" applyFill="1" applyBorder="1" applyAlignment="1">
      <alignment horizontal="center" vertical="center"/>
    </xf>
    <xf numFmtId="0" fontId="1" fillId="11" borderId="100" xfId="0" applyFont="1" applyFill="1" applyBorder="1" applyAlignment="1">
      <alignment horizontal="center"/>
    </xf>
    <xf numFmtId="334" fontId="1" fillId="11" borderId="100" xfId="0" applyNumberFormat="1" applyFont="1" applyFill="1" applyBorder="1" applyAlignment="1">
      <alignment horizontal="left" wrapText="1"/>
    </xf>
    <xf numFmtId="334" fontId="1" fillId="11" borderId="102" xfId="0" applyNumberFormat="1" applyFont="1" applyFill="1" applyBorder="1" applyAlignment="1">
      <alignment horizontal="left" wrapText="1"/>
    </xf>
    <xf numFmtId="0" fontId="1" fillId="11" borderId="101" xfId="0" applyFont="1" applyFill="1" applyBorder="1" applyAlignment="1">
      <alignment horizontal="left" vertical="center"/>
    </xf>
    <xf numFmtId="334" fontId="1" fillId="11" borderId="101" xfId="0" applyNumberFormat="1" applyFont="1" applyFill="1" applyBorder="1" applyAlignment="1">
      <alignment horizontal="left" vertical="center"/>
    </xf>
    <xf numFmtId="2" fontId="1" fillId="11" borderId="101" xfId="0" applyNumberFormat="1" applyFont="1" applyFill="1" applyBorder="1" applyAlignment="1">
      <alignment horizontal="left" vertical="center"/>
    </xf>
    <xf numFmtId="0" fontId="1" fillId="11" borderId="103" xfId="0" applyFont="1" applyFill="1" applyBorder="1" applyAlignment="1">
      <alignment horizontal="left" vertical="center"/>
    </xf>
    <xf numFmtId="0" fontId="1" fillId="139" borderId="0" xfId="0" applyFont="1" applyFill="1" applyAlignment="1">
      <alignment horizontal="left" vertical="center"/>
    </xf>
    <xf numFmtId="0" fontId="1" fillId="139" borderId="0" xfId="0" applyFont="1" applyFill="1"/>
    <xf numFmtId="14" fontId="1" fillId="11" borderId="101" xfId="0" applyNumberFormat="1" applyFont="1" applyFill="1" applyBorder="1"/>
    <xf numFmtId="14" fontId="1" fillId="11" borderId="101" xfId="0" applyNumberFormat="1" applyFont="1" applyFill="1" applyBorder="1" applyAlignment="1">
      <alignment horizontal="center"/>
    </xf>
    <xf numFmtId="0" fontId="1" fillId="11" borderId="104" xfId="0" applyFont="1" applyFill="1" applyBorder="1" applyAlignment="1">
      <alignment wrapText="1"/>
    </xf>
    <xf numFmtId="0" fontId="1" fillId="0" borderId="106" xfId="0" applyFont="1" applyBorder="1" applyAlignment="1">
      <alignment horizontal="left" vertical="center"/>
    </xf>
    <xf numFmtId="0" fontId="1" fillId="11" borderId="107" xfId="0" applyFont="1" applyFill="1" applyBorder="1"/>
    <xf numFmtId="334" fontId="1" fillId="11" borderId="107" xfId="0" applyNumberFormat="1" applyFont="1" applyFill="1" applyBorder="1"/>
    <xf numFmtId="334" fontId="1" fillId="11" borderId="102" xfId="0" applyNumberFormat="1" applyFont="1" applyFill="1" applyBorder="1" applyAlignment="1">
      <alignment horizontal="right" wrapText="1"/>
    </xf>
    <xf numFmtId="334" fontId="1" fillId="11" borderId="102" xfId="0" applyNumberFormat="1" applyFont="1" applyFill="1" applyBorder="1"/>
    <xf numFmtId="0" fontId="1" fillId="11" borderId="100" xfId="0" applyFont="1" applyFill="1" applyBorder="1"/>
    <xf numFmtId="0" fontId="1" fillId="11" borderId="103" xfId="0" applyFont="1" applyFill="1" applyBorder="1"/>
    <xf numFmtId="0" fontId="1" fillId="11" borderId="103" xfId="0" applyFont="1" applyFill="1" applyBorder="1" applyAlignment="1">
      <alignment wrapText="1"/>
    </xf>
    <xf numFmtId="334" fontId="1" fillId="11" borderId="102" xfId="0" applyNumberFormat="1" applyFont="1" applyFill="1" applyBorder="1" applyAlignment="1">
      <alignment wrapText="1"/>
    </xf>
    <xf numFmtId="0" fontId="1" fillId="11" borderId="115" xfId="0" applyFont="1" applyFill="1" applyBorder="1"/>
    <xf numFmtId="14" fontId="1" fillId="11" borderId="95" xfId="0" applyNumberFormat="1" applyFont="1" applyFill="1" applyBorder="1" applyAlignment="1">
      <alignment horizontal="center"/>
    </xf>
    <xf numFmtId="0" fontId="1" fillId="11" borderId="95" xfId="0" applyFont="1" applyFill="1" applyBorder="1"/>
    <xf numFmtId="0" fontId="1" fillId="11" borderId="95" xfId="0" applyFont="1" applyFill="1" applyBorder="1" applyAlignment="1">
      <alignment wrapText="1"/>
    </xf>
    <xf numFmtId="0" fontId="1" fillId="132" borderId="95" xfId="0" applyFont="1" applyFill="1" applyBorder="1"/>
    <xf numFmtId="0" fontId="0" fillId="0" borderId="0" xfId="0" applyAlignment="1">
      <alignment horizontal="center"/>
    </xf>
    <xf numFmtId="0" fontId="17" fillId="12" borderId="88" xfId="0" applyFont="1" applyFill="1" applyBorder="1" applyAlignment="1">
      <alignment horizontal="center"/>
    </xf>
    <xf numFmtId="0" fontId="17" fillId="12" borderId="4" xfId="0" applyFont="1" applyFill="1" applyBorder="1" applyAlignment="1">
      <alignment horizontal="center"/>
    </xf>
    <xf numFmtId="0" fontId="17" fillId="12" borderId="68" xfId="0" applyFont="1" applyFill="1" applyBorder="1" applyAlignment="1">
      <alignment horizontal="center"/>
    </xf>
    <xf numFmtId="0" fontId="13" fillId="12" borderId="78"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7" xfId="0" applyFont="1" applyFill="1" applyBorder="1" applyAlignment="1">
      <alignment horizontal="center" vertical="center" wrapText="1"/>
    </xf>
    <xf numFmtId="0" fontId="17" fillId="12" borderId="78"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7" fillId="12" borderId="77" xfId="0" applyFont="1" applyFill="1" applyBorder="1" applyAlignment="1">
      <alignment horizontal="center" vertical="center" wrapText="1"/>
    </xf>
    <xf numFmtId="0" fontId="17" fillId="12" borderId="74" xfId="0" applyFont="1" applyFill="1" applyBorder="1" applyAlignment="1">
      <alignment horizontal="center" vertical="center" wrapText="1"/>
    </xf>
    <xf numFmtId="0" fontId="13" fillId="12" borderId="69" xfId="4" applyFont="1" applyFill="1" applyBorder="1" applyAlignment="1">
      <alignment horizontal="left" vertical="top" wrapText="1"/>
    </xf>
    <xf numFmtId="0" fontId="13" fillId="12" borderId="4" xfId="4" applyFont="1" applyFill="1" applyBorder="1" applyAlignment="1">
      <alignment horizontal="left" vertical="top" wrapText="1"/>
    </xf>
    <xf numFmtId="0" fontId="13" fillId="12" borderId="68" xfId="4" applyFont="1" applyFill="1" applyBorder="1" applyAlignment="1">
      <alignment horizontal="left" vertical="top" wrapText="1"/>
    </xf>
    <xf numFmtId="0" fontId="13" fillId="12" borderId="69" xfId="4" applyFont="1" applyFill="1" applyBorder="1" applyAlignment="1">
      <alignment horizontal="left" vertical="top"/>
    </xf>
    <xf numFmtId="0" fontId="13" fillId="12" borderId="4" xfId="4" applyFont="1" applyFill="1" applyBorder="1" applyAlignment="1">
      <alignment horizontal="left" vertical="top"/>
    </xf>
    <xf numFmtId="0" fontId="13" fillId="12" borderId="68" xfId="4" applyFont="1" applyFill="1" applyBorder="1" applyAlignment="1">
      <alignment horizontal="left" vertical="top"/>
    </xf>
    <xf numFmtId="0" fontId="13" fillId="12" borderId="66" xfId="4" applyFont="1" applyFill="1" applyBorder="1" applyAlignment="1">
      <alignment horizontal="left" vertical="top" wrapText="1"/>
    </xf>
    <xf numFmtId="0" fontId="13" fillId="12" borderId="67" xfId="4" applyFont="1" applyFill="1" applyBorder="1" applyAlignment="1">
      <alignment horizontal="left" vertical="top" wrapText="1"/>
    </xf>
    <xf numFmtId="0" fontId="65" fillId="11" borderId="0" xfId="0" applyFont="1" applyFill="1" applyAlignment="1">
      <alignment horizontal="left" vertical="center" wrapText="1"/>
    </xf>
    <xf numFmtId="0" fontId="65" fillId="11" borderId="0" xfId="0" applyFont="1" applyFill="1" applyAlignment="1">
      <alignment horizontal="left" vertical="top" wrapText="1"/>
    </xf>
    <xf numFmtId="0" fontId="271" fillId="11" borderId="90" xfId="0" applyFont="1" applyFill="1" applyBorder="1" applyAlignment="1">
      <alignment horizontal="left" wrapText="1"/>
    </xf>
    <xf numFmtId="0" fontId="1" fillId="11" borderId="93" xfId="0" applyFont="1" applyFill="1" applyBorder="1" applyAlignment="1">
      <alignment horizontal="left" vertical="center"/>
    </xf>
    <xf numFmtId="0" fontId="1" fillId="11" borderId="0" xfId="0" applyFont="1" applyFill="1" applyAlignment="1">
      <alignment horizontal="left" vertical="center"/>
    </xf>
    <xf numFmtId="0" fontId="1" fillId="11" borderId="91" xfId="0" applyFont="1" applyFill="1" applyBorder="1" applyAlignment="1">
      <alignment horizontal="left" vertical="center"/>
    </xf>
    <xf numFmtId="0" fontId="277" fillId="0" borderId="6" xfId="0" applyFont="1" applyBorder="1" applyAlignment="1">
      <alignment horizontal="left" vertical="center" wrapText="1"/>
    </xf>
    <xf numFmtId="0" fontId="277" fillId="0" borderId="77" xfId="0" applyFont="1" applyBorder="1" applyAlignment="1">
      <alignment horizontal="left" vertical="center" wrapText="1"/>
    </xf>
    <xf numFmtId="0" fontId="260" fillId="11" borderId="0" xfId="0" applyFont="1" applyFill="1" applyAlignment="1">
      <alignment horizontal="left" vertical="top" wrapText="1"/>
    </xf>
    <xf numFmtId="0" fontId="297" fillId="11" borderId="90" xfId="0" applyFont="1" applyFill="1" applyBorder="1" applyAlignment="1">
      <alignment horizontal="left"/>
    </xf>
    <xf numFmtId="0" fontId="277" fillId="10" borderId="6" xfId="48792" applyFont="1" applyFill="1" applyBorder="1" applyAlignment="1">
      <alignment horizontal="left" vertical="center" wrapText="1"/>
    </xf>
    <xf numFmtId="0" fontId="277" fillId="10" borderId="77" xfId="48792" applyFont="1" applyFill="1" applyBorder="1" applyAlignment="1">
      <alignment horizontal="left" vertical="center" wrapText="1"/>
    </xf>
    <xf numFmtId="0" fontId="278" fillId="0" borderId="6" xfId="0" applyFont="1" applyBorder="1" applyAlignment="1">
      <alignment horizontal="left" vertical="center" wrapText="1"/>
    </xf>
    <xf numFmtId="0" fontId="278" fillId="0" borderId="77" xfId="0" applyFont="1" applyBorder="1" applyAlignment="1">
      <alignment horizontal="left" vertical="center" wrapText="1"/>
    </xf>
    <xf numFmtId="0" fontId="283" fillId="11" borderId="90" xfId="0" applyFont="1" applyFill="1" applyBorder="1" applyAlignment="1">
      <alignment horizontal="left"/>
    </xf>
    <xf numFmtId="0" fontId="266" fillId="130" borderId="96" xfId="0" applyFont="1" applyFill="1" applyBorder="1" applyAlignment="1">
      <alignment horizontal="center" vertical="center"/>
    </xf>
    <xf numFmtId="0" fontId="183" fillId="0" borderId="97" xfId="0" applyFont="1" applyBorder="1" applyAlignment="1">
      <alignment horizontal="left" vertical="center" wrapText="1"/>
    </xf>
    <xf numFmtId="0" fontId="278" fillId="0" borderId="0" xfId="0" applyFont="1" applyAlignment="1">
      <alignment horizontal="left" vertical="center" wrapText="1"/>
    </xf>
    <xf numFmtId="0" fontId="278" fillId="0" borderId="3" xfId="0" applyFont="1" applyBorder="1" applyAlignment="1">
      <alignment horizontal="left" vertical="center" wrapText="1"/>
    </xf>
    <xf numFmtId="0" fontId="65" fillId="11" borderId="96" xfId="0" applyFont="1" applyFill="1" applyBorder="1" applyAlignment="1">
      <alignment horizontal="left" vertical="center" wrapText="1"/>
    </xf>
    <xf numFmtId="1" fontId="300" fillId="130" borderId="110" xfId="0" applyNumberFormat="1" applyFont="1" applyFill="1" applyBorder="1" applyAlignment="1">
      <alignment horizontal="center" vertical="center"/>
    </xf>
    <xf numFmtId="10" fontId="301" fillId="135" borderId="0" xfId="0" applyNumberFormat="1" applyFont="1" applyFill="1" applyAlignment="1">
      <alignment horizontal="center" vertical="center"/>
    </xf>
    <xf numFmtId="0" fontId="1" fillId="137" borderId="11" xfId="0" applyFont="1" applyFill="1" applyBorder="1" applyAlignment="1">
      <alignment horizontal="left" vertical="center"/>
    </xf>
    <xf numFmtId="0" fontId="260" fillId="11" borderId="78" xfId="0" applyFont="1" applyFill="1" applyBorder="1" applyAlignment="1">
      <alignment horizontal="left" vertical="center" wrapText="1"/>
    </xf>
    <xf numFmtId="0" fontId="260" fillId="11" borderId="6" xfId="0" applyFont="1" applyFill="1" applyBorder="1" applyAlignment="1">
      <alignment horizontal="left" vertical="center" wrapText="1"/>
    </xf>
    <xf numFmtId="0" fontId="260" fillId="11" borderId="77" xfId="0" applyFont="1" applyFill="1" applyBorder="1" applyAlignment="1">
      <alignment horizontal="left" vertical="center" wrapText="1"/>
    </xf>
    <xf numFmtId="0" fontId="1" fillId="137" borderId="0" xfId="0" applyFont="1" applyFill="1" applyAlignment="1">
      <alignment horizontal="left" vertical="center" wrapText="1"/>
    </xf>
    <xf numFmtId="0" fontId="1" fillId="137" borderId="11" xfId="0" applyFont="1" applyFill="1" applyBorder="1" applyAlignment="1">
      <alignment horizontal="left" vertical="center" wrapText="1"/>
    </xf>
    <xf numFmtId="0" fontId="1" fillId="137" borderId="78" xfId="0" applyFont="1" applyFill="1" applyBorder="1" applyAlignment="1">
      <alignment horizontal="left" vertical="center" wrapText="1"/>
    </xf>
    <xf numFmtId="0" fontId="1" fillId="137" borderId="77" xfId="0" applyFont="1" applyFill="1" applyBorder="1" applyAlignment="1">
      <alignment horizontal="left" vertical="center" wrapText="1"/>
    </xf>
    <xf numFmtId="0" fontId="1" fillId="137" borderId="78" xfId="0" applyFont="1" applyFill="1" applyBorder="1" applyAlignment="1">
      <alignment horizontal="left" vertical="center"/>
    </xf>
    <xf numFmtId="0" fontId="1" fillId="137" borderId="77" xfId="0" applyFont="1" applyFill="1" applyBorder="1" applyAlignment="1">
      <alignment horizontal="left" vertical="center"/>
    </xf>
    <xf numFmtId="0" fontId="1" fillId="137" borderId="11" xfId="0" applyFont="1" applyFill="1" applyBorder="1" applyAlignment="1">
      <alignment horizontal="left"/>
    </xf>
    <xf numFmtId="0" fontId="288" fillId="11" borderId="0" xfId="0" applyFont="1" applyFill="1" applyAlignment="1">
      <alignment horizontal="left" vertical="center" wrapText="1"/>
    </xf>
    <xf numFmtId="0" fontId="288" fillId="11" borderId="0" xfId="0" applyFont="1" applyFill="1" applyAlignment="1">
      <alignment horizontal="left" vertical="center"/>
    </xf>
    <xf numFmtId="0" fontId="307" fillId="11" borderId="89" xfId="0" applyFont="1" applyFill="1" applyBorder="1" applyAlignment="1">
      <alignment horizontal="left" vertical="center" wrapText="1"/>
    </xf>
    <xf numFmtId="0" fontId="307" fillId="11" borderId="89" xfId="0" applyFont="1" applyFill="1" applyBorder="1" applyAlignment="1">
      <alignment horizontal="left" vertical="center"/>
    </xf>
    <xf numFmtId="0" fontId="1" fillId="137" borderId="0" xfId="0" applyFont="1" applyFill="1" applyAlignment="1">
      <alignment horizontal="left" vertical="top" wrapText="1"/>
    </xf>
    <xf numFmtId="0" fontId="1" fillId="137" borderId="0" xfId="0" applyFont="1" applyFill="1" applyAlignment="1">
      <alignment horizontal="left" vertical="top"/>
    </xf>
    <xf numFmtId="0" fontId="260" fillId="11" borderId="0" xfId="0" applyFont="1" applyFill="1" applyAlignment="1">
      <alignment horizontal="left" vertical="center" wrapText="1"/>
    </xf>
    <xf numFmtId="0" fontId="260" fillId="11" borderId="89" xfId="0" applyFont="1" applyFill="1" applyBorder="1" applyAlignment="1">
      <alignment horizontal="left" vertical="center" wrapText="1"/>
    </xf>
    <xf numFmtId="0" fontId="287" fillId="134" borderId="0" xfId="0" applyFont="1" applyFill="1" applyAlignment="1">
      <alignment horizontal="center" vertical="center" wrapText="1"/>
    </xf>
    <xf numFmtId="0" fontId="287" fillId="134" borderId="89" xfId="0" applyFont="1" applyFill="1" applyBorder="1" applyAlignment="1">
      <alignment horizontal="center" vertical="center" wrapText="1"/>
    </xf>
    <xf numFmtId="0" fontId="2" fillId="5" borderId="119" xfId="0" applyFont="1" applyFill="1" applyBorder="1"/>
    <xf numFmtId="0" fontId="2" fillId="5" borderId="121" xfId="0" applyFont="1" applyFill="1" applyBorder="1"/>
    <xf numFmtId="0" fontId="2" fillId="5" borderId="122" xfId="0" applyFont="1" applyFill="1" applyBorder="1"/>
    <xf numFmtId="0" fontId="13" fillId="12" borderId="120" xfId="4" applyFont="1" applyFill="1" applyBorder="1" applyAlignment="1">
      <alignment horizontal="left" vertical="top" wrapText="1"/>
    </xf>
    <xf numFmtId="0" fontId="13" fillId="12" borderId="122" xfId="4" applyFont="1" applyFill="1" applyBorder="1" applyAlignment="1">
      <alignment vertical="top" wrapText="1"/>
    </xf>
    <xf numFmtId="0" fontId="13" fillId="12" borderId="120" xfId="4" applyFont="1" applyFill="1" applyBorder="1" applyAlignment="1">
      <alignment vertical="top" wrapText="1"/>
    </xf>
    <xf numFmtId="0" fontId="266" fillId="130" borderId="120" xfId="0" applyFont="1" applyFill="1" applyBorder="1" applyAlignment="1">
      <alignment vertical="center"/>
    </xf>
    <xf numFmtId="0" fontId="266" fillId="0" borderId="121" xfId="0" applyFont="1" applyBorder="1" applyAlignment="1">
      <alignment vertical="center" wrapText="1"/>
    </xf>
    <xf numFmtId="0" fontId="278" fillId="0" borderId="121" xfId="0" applyFont="1" applyBorder="1" applyAlignment="1">
      <alignment horizontal="left" vertical="center" wrapText="1"/>
    </xf>
    <xf numFmtId="0" fontId="278" fillId="0" borderId="122" xfId="0" applyFont="1" applyBorder="1" applyAlignment="1">
      <alignment horizontal="left" vertical="center" wrapText="1"/>
    </xf>
    <xf numFmtId="0" fontId="65" fillId="11" borderId="120" xfId="0" applyFont="1" applyFill="1" applyBorder="1" applyAlignment="1">
      <alignment vertical="center" wrapText="1"/>
    </xf>
    <xf numFmtId="0" fontId="266" fillId="129" borderId="120" xfId="0" applyFont="1" applyFill="1" applyBorder="1" applyAlignment="1">
      <alignment vertical="center" wrapText="1"/>
    </xf>
    <xf numFmtId="9" fontId="1" fillId="136" borderId="120" xfId="0" applyNumberFormat="1" applyFont="1" applyFill="1" applyBorder="1" applyAlignment="1">
      <alignment horizontal="center" vertical="center"/>
    </xf>
    <xf numFmtId="9" fontId="1" fillId="136" borderId="120" xfId="19794" applyFont="1" applyFill="1" applyBorder="1" applyAlignment="1">
      <alignment horizontal="center" vertical="center"/>
    </xf>
    <xf numFmtId="0" fontId="1" fillId="11" borderId="121" xfId="0" applyFont="1" applyFill="1" applyBorder="1" applyAlignment="1">
      <alignment horizontal="left"/>
    </xf>
    <xf numFmtId="0" fontId="1" fillId="0" borderId="121" xfId="0" applyFont="1" applyBorder="1" applyAlignment="1">
      <alignment horizontal="right"/>
    </xf>
    <xf numFmtId="2" fontId="1" fillId="136" borderId="120" xfId="19794" applyNumberFormat="1" applyFont="1" applyFill="1" applyBorder="1" applyAlignment="1">
      <alignment horizontal="center" vertical="center"/>
    </xf>
    <xf numFmtId="179" fontId="1" fillId="136" borderId="120" xfId="48794" applyNumberFormat="1" applyFont="1" applyFill="1" applyBorder="1" applyAlignment="1">
      <alignment horizontal="center" vertical="center"/>
    </xf>
    <xf numFmtId="0" fontId="266" fillId="129" borderId="120" xfId="0" applyFont="1" applyFill="1" applyBorder="1" applyAlignment="1">
      <alignment horizontal="center" vertical="center" wrapText="1"/>
    </xf>
    <xf numFmtId="0" fontId="266" fillId="130" borderId="120" xfId="0" applyFont="1" applyFill="1" applyBorder="1" applyAlignment="1">
      <alignment horizontal="center" vertical="center"/>
    </xf>
    <xf numFmtId="0" fontId="183" fillId="0" borderId="123" xfId="0" applyFont="1" applyBorder="1" applyAlignment="1">
      <alignment horizontal="left" vertical="center" wrapText="1"/>
    </xf>
    <xf numFmtId="0" fontId="65" fillId="11" borderId="124" xfId="0" applyFont="1" applyFill="1" applyBorder="1" applyAlignment="1">
      <alignment horizontal="left" vertical="center" wrapText="1"/>
    </xf>
    <xf numFmtId="0" fontId="1" fillId="11" borderId="121" xfId="0" applyFont="1" applyFill="1" applyBorder="1"/>
    <xf numFmtId="10" fontId="301" fillId="135" borderId="121" xfId="0" applyNumberFormat="1" applyFont="1" applyFill="1" applyBorder="1" applyAlignment="1">
      <alignment horizontal="center" vertical="center"/>
    </xf>
    <xf numFmtId="10" fontId="301" fillId="135" borderId="121" xfId="0" applyNumberFormat="1" applyFont="1" applyFill="1" applyBorder="1" applyAlignment="1">
      <alignment horizontal="center" vertical="center"/>
    </xf>
    <xf numFmtId="10" fontId="301" fillId="11" borderId="122" xfId="0" applyNumberFormat="1" applyFont="1" applyFill="1" applyBorder="1" applyAlignment="1">
      <alignment horizontal="center" vertical="center"/>
    </xf>
  </cellXfs>
  <cellStyles count="48797">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xfId="48793" builtinId="27"/>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d 9" xfId="48791" xr:uid="{C6209587-00FA-4CBC-8CA8-381C1A9035DD}"/>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19" xfId="48794" xr:uid="{8274991B-1C1A-4A2A-9FA5-559D70B9F72B}"/>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6" xfId="48795" xr:uid="{C45F4745-070B-44AC-BB93-16857AA5540B}"/>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xfId="48792" builtinId="26"/>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ood 8" xfId="48790" xr:uid="{CAB1D192-580D-4D37-89B0-9CCB4777EB1D}"/>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6"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49">
    <dxf>
      <font>
        <b/>
        <i val="0"/>
        <strike val="0"/>
        <condense val="0"/>
        <extend val="0"/>
        <outline val="0"/>
        <shadow val="0"/>
        <u val="none"/>
        <vertAlign val="baseline"/>
        <sz val="11"/>
        <color theme="1"/>
        <name val="Calibri"/>
        <scheme val="minor"/>
      </font>
    </dxf>
    <dxf>
      <fill>
        <patternFill patternType="darkUp">
          <bgColor theme="0" tint="-0.24994659260841701"/>
        </patternFill>
      </fill>
    </dxf>
    <dxf>
      <fill>
        <patternFill patternType="darkUp">
          <bgColor theme="0" tint="-0.24994659260841701"/>
        </patternFill>
      </fill>
    </dxf>
    <dxf>
      <fill>
        <patternFill patternType="darkUp">
          <bgColor theme="0" tint="-0.24994659260841701"/>
        </patternFill>
      </fill>
    </dxf>
    <dxf>
      <fill>
        <patternFill patternType="darkUp">
          <fgColor theme="0" tint="-0.499984740745262"/>
          <bgColor theme="1"/>
        </patternFill>
      </fill>
    </dxf>
    <dxf>
      <fill>
        <patternFill patternType="darkUp">
          <fgColor theme="0" tint="-0.499984740745262"/>
          <bgColor theme="1"/>
        </patternFill>
      </fill>
    </dxf>
    <dxf>
      <fill>
        <patternFill patternType="darkUp">
          <bgColor theme="1" tint="0.499984740745262"/>
        </patternFill>
      </fill>
    </dxf>
    <dxf>
      <fill>
        <patternFill patternType="darkUp">
          <bgColor theme="1" tint="0.499984740745262"/>
        </patternFill>
      </fill>
    </dxf>
    <dxf>
      <fill>
        <patternFill patternType="darkUp">
          <bgColor theme="1" tint="0.499984740745262"/>
        </patternFill>
      </fill>
    </dxf>
    <dxf>
      <fill>
        <patternFill patternType="darkUp">
          <bgColor theme="1" tint="0.499984740745262"/>
        </patternFill>
      </fill>
    </dxf>
    <dxf>
      <fill>
        <patternFill patternType="darkUp">
          <bgColor theme="1" tint="0.499984740745262"/>
        </patternFill>
      </fill>
    </dxf>
    <dxf>
      <fill>
        <patternFill patternType="darkUp">
          <fgColor theme="0" tint="-0.499984740745262"/>
          <bgColor theme="1"/>
        </patternFill>
      </fill>
    </dxf>
    <dxf>
      <fill>
        <patternFill patternType="darkUp">
          <bgColor theme="1" tint="0.499984740745262"/>
        </patternFill>
      </fill>
    </dxf>
    <dxf>
      <fill>
        <patternFill patternType="darkUp">
          <bgColor theme="1" tint="0.499984740745262"/>
        </patternFill>
      </fill>
    </dxf>
    <dxf>
      <fill>
        <patternFill patternType="darkUp">
          <bgColor theme="1" tint="0.499984740745262"/>
        </patternFill>
      </fill>
    </dxf>
    <dxf>
      <fill>
        <patternFill patternType="darkUp">
          <fgColor theme="1"/>
          <bgColor theme="0" tint="-0.499984740745262"/>
        </patternFill>
      </fill>
    </dxf>
    <dxf>
      <fill>
        <patternFill patternType="darkUp">
          <fgColor theme="1"/>
          <bgColor theme="0" tint="-0.499984740745262"/>
        </patternFill>
      </fill>
    </dxf>
    <dxf>
      <fill>
        <patternFill patternType="darkUp">
          <fgColor theme="1"/>
          <bgColor theme="0" tint="-0.499984740745262"/>
        </patternFill>
      </fill>
    </dxf>
    <dxf>
      <fill>
        <patternFill patternType="darkUp">
          <fgColor theme="1"/>
          <bgColor theme="0" tint="-0.499984740745262"/>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FFFACC"/>
      <color rgb="FFFF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Stakeholder value areas summary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Count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B7-433D-8221-AE237A2B45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B7-433D-8221-AE237A2B45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B7-433D-8221-AE237A2B45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B7-433D-8221-AE237A2B4562}"/>
              </c:ext>
            </c:extLst>
          </c:dPt>
          <c:cat>
            <c:numLit>
              <c:formatCode>General</c:formatCode>
              <c:ptCount val="4"/>
              <c:pt idx="0">
                <c:v>0</c:v>
              </c:pt>
              <c:pt idx="1">
                <c:v>0</c:v>
              </c:pt>
              <c:pt idx="2">
                <c:v>0</c:v>
              </c:pt>
              <c:pt idx="3">
                <c:v>0</c:v>
              </c:pt>
            </c:numLit>
          </c:cat>
          <c:val>
            <c:numLit>
              <c:formatCode>General</c:formatCode>
              <c:ptCount val="4"/>
              <c:pt idx="0">
                <c:v>1</c:v>
              </c:pt>
              <c:pt idx="1">
                <c:v>1</c:v>
              </c:pt>
              <c:pt idx="2">
                <c:v>1</c:v>
              </c:pt>
              <c:pt idx="3">
                <c:v>1</c:v>
              </c:pt>
            </c:numLit>
          </c:val>
          <c:extLst>
            <c:ext xmlns:c16="http://schemas.microsoft.com/office/drawing/2014/chart" uri="{C3380CC4-5D6E-409C-BE32-E72D297353CC}">
              <c16:uniqueId val="{00000000-65B9-4910-A167-FC5FA0AE06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'IMF3 - Outcome Measures'!$D$32</c:f>
            </c:strRef>
          </c:tx>
          <c:cat>
            <c:strLit>
              <c:ptCount val="5"/>
              <c:pt idx="0">
                <c:v>Consumer vulnerability </c:v>
              </c:pt>
              <c:pt idx="1">
                <c:v>Optimised assets and practices </c:v>
              </c:pt>
              <c:pt idx="2">
                <c:v>Net zero and the energy system transition </c:v>
              </c:pt>
              <c:pt idx="3">
                <c:v>Flexibility and commercial evolution </c:v>
              </c:pt>
              <c:pt idx="4">
                <c:v>Whole energy systems </c:v>
              </c:pt>
            </c:strLit>
          </c:cat>
          <c:val>
            <c:numRef>
              <c:f>'IMF3 - Outcome Measures'!$D$33:$D$37</c:f>
            </c:numRef>
          </c:val>
          <c:extLst>
            <c:ext xmlns:c16="http://schemas.microsoft.com/office/drawing/2014/chart" uri="{C3380CC4-5D6E-409C-BE32-E72D297353CC}">
              <c16:uniqueId val="{00000000-BDA2-464F-8B73-F47DEE024BF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517497812773401E-2"/>
          <c:y val="0.77406573246382304"/>
          <c:w val="0.96285367454068305"/>
          <c:h val="0.193526680427045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Internal ideas:</c:v>
              </c:pt>
              <c:pt idx="1">
                <c:v>External ideas:</c:v>
              </c:pt>
            </c:strLit>
          </c:cat>
          <c:val>
            <c:numRef>
              <c:f>'IMF 4 - Secondary Indicators'!$E$36:$E$37</c:f>
            </c:numRef>
          </c:val>
          <c:extLst>
            <c:ext xmlns:c16="http://schemas.microsoft.com/office/drawing/2014/chart" uri="{C3380CC4-5D6E-409C-BE32-E72D297353CC}">
              <c16:uniqueId val="{00000000-0FAE-412E-8354-EFEF1A43926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'IMF 4 - Secondary Indicators'!$D$9</c:f>
            </c:strRef>
          </c:tx>
          <c:cat>
            <c:strLit>
              <c:ptCount val="7"/>
              <c:pt idx="0">
                <c:v>GB Networks</c:v>
              </c:pt>
              <c:pt idx="1">
                <c:v>Non-GB Networks</c:v>
              </c:pt>
              <c:pt idx="2">
                <c:v>Private sector (small)</c:v>
              </c:pt>
              <c:pt idx="3">
                <c:v>Private sector (medium)</c:v>
              </c:pt>
              <c:pt idx="4">
                <c:v>Private sector (large)</c:v>
              </c:pt>
              <c:pt idx="5">
                <c:v>Public sector</c:v>
              </c:pt>
              <c:pt idx="6">
                <c:v>Non-profit</c:v>
              </c:pt>
            </c:strLit>
          </c:cat>
          <c:val>
            <c:numRef>
              <c:f>'IMF 4 - Secondary Indicators'!$D$10:$D$16</c:f>
            </c:numRef>
          </c:val>
          <c:extLst>
            <c:ext xmlns:c16="http://schemas.microsoft.com/office/drawing/2014/chart" uri="{C3380CC4-5D6E-409C-BE32-E72D297353CC}">
              <c16:uniqueId val="{00000000-86AE-4191-8FB8-2FD65A991A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a:t>
            </a:r>
            <a:r>
              <a:rPr lang="en-US"/>
              <a:t> </a:t>
            </a:r>
            <a:r>
              <a:rPr lang="en-US" b="1"/>
              <a:t>supporters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'IMF 4 - Secondary Indicators'!$E$9</c:f>
            </c:strRef>
          </c:tx>
          <c:cat>
            <c:strLit>
              <c:ptCount val="7"/>
              <c:pt idx="0">
                <c:v>GB Networks</c:v>
              </c:pt>
              <c:pt idx="1">
                <c:v>Non-GB Networks</c:v>
              </c:pt>
              <c:pt idx="2">
                <c:v>Private sector (small)</c:v>
              </c:pt>
              <c:pt idx="3">
                <c:v>Private sector (medium)</c:v>
              </c:pt>
              <c:pt idx="4">
                <c:v>Private sector (large)</c:v>
              </c:pt>
              <c:pt idx="5">
                <c:v>Public sector</c:v>
              </c:pt>
              <c:pt idx="6">
                <c:v>Non-profit</c:v>
              </c:pt>
            </c:strLit>
          </c:cat>
          <c:val>
            <c:numRef>
              <c:f>'IMF 4 - Secondary Indicators'!$E$10:$E$16</c:f>
            </c:numRef>
          </c:val>
          <c:extLst>
            <c:ext xmlns:c16="http://schemas.microsoft.com/office/drawing/2014/chart" uri="{C3380CC4-5D6E-409C-BE32-E72D297353CC}">
              <c16:uniqueId val="{00000000-1937-4D18-B9CA-B63FD7D4F5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'Strategic Alignment'!$A$2</c:f>
              <c:strCache>
                <c:ptCount val="1"/>
                <c:pt idx="0">
                  <c:v>Primary</c:v>
                </c:pt>
              </c:strCache>
            </c:strRef>
          </c:tx>
          <c:spPr>
            <a:solidFill>
              <a:schemeClr val="accent1"/>
            </a:solidFill>
            <a:ln>
              <a:noFill/>
            </a:ln>
            <a:effectLst/>
          </c:spPr>
          <c:invertIfNegative val="0"/>
          <c:cat>
            <c:strRef>
              <c:f>'Strategic Alignment'!$B$1:$F$1</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'Strategic Alignment'!$B$2:$F$2</c:f>
              <c:numCache>
                <c:formatCode>General</c:formatCode>
                <c:ptCount val="5"/>
                <c:pt idx="0">
                  <c:v>2</c:v>
                </c:pt>
                <c:pt idx="1">
                  <c:v>7</c:v>
                </c:pt>
                <c:pt idx="2">
                  <c:v>77</c:v>
                </c:pt>
                <c:pt idx="3">
                  <c:v>4</c:v>
                </c:pt>
                <c:pt idx="4">
                  <c:v>3</c:v>
                </c:pt>
              </c:numCache>
            </c:numRef>
          </c:val>
          <c:extLst>
            <c:ext xmlns:c16="http://schemas.microsoft.com/office/drawing/2014/chart" uri="{C3380CC4-5D6E-409C-BE32-E72D297353CC}">
              <c16:uniqueId val="{00000000-D818-4EA7-BF56-F2F60A333579}"/>
            </c:ext>
          </c:extLst>
        </c:ser>
        <c:ser>
          <c:idx val="1"/>
          <c:order val="1"/>
          <c:tx>
            <c:strRef>
              <c:f>'Strategic Alignment'!$A$3</c:f>
              <c:strCache>
                <c:ptCount val="1"/>
                <c:pt idx="0">
                  <c:v>Secondary</c:v>
                </c:pt>
              </c:strCache>
            </c:strRef>
          </c:tx>
          <c:spPr>
            <a:solidFill>
              <a:schemeClr val="accent2"/>
            </a:solidFill>
            <a:ln>
              <a:noFill/>
            </a:ln>
            <a:effectLst/>
          </c:spPr>
          <c:invertIfNegative val="0"/>
          <c:cat>
            <c:strRef>
              <c:f>'Strategic Alignment'!$B$1:$F$1</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'Strategic Alignment'!$B$3:$F$3</c:f>
              <c:numCache>
                <c:formatCode>General</c:formatCode>
                <c:ptCount val="5"/>
                <c:pt idx="0">
                  <c:v>1</c:v>
                </c:pt>
                <c:pt idx="1">
                  <c:v>11</c:v>
                </c:pt>
                <c:pt idx="2">
                  <c:v>7</c:v>
                </c:pt>
                <c:pt idx="3">
                  <c:v>2</c:v>
                </c:pt>
                <c:pt idx="4">
                  <c:v>16</c:v>
                </c:pt>
              </c:numCache>
            </c:numRef>
          </c:val>
          <c:extLst>
            <c:ext xmlns:c16="http://schemas.microsoft.com/office/drawing/2014/chart" uri="{C3380CC4-5D6E-409C-BE32-E72D297353CC}">
              <c16:uniqueId val="{00000001-D818-4EA7-BF56-F2F60A333579}"/>
            </c:ext>
          </c:extLst>
        </c:ser>
        <c:dLbls>
          <c:showLegendKey val="0"/>
          <c:showVal val="0"/>
          <c:showCatName val="0"/>
          <c:showSerName val="0"/>
          <c:showPercent val="0"/>
          <c:showBubbleSize val="0"/>
        </c:dLbls>
        <c:gapWidth val="150"/>
        <c:overlap val="100"/>
        <c:axId val="1787072080"/>
        <c:axId val="1787078640"/>
      </c:barChart>
      <c:catAx>
        <c:axId val="178707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87078640"/>
        <c:crosses val="autoZero"/>
        <c:auto val="1"/>
        <c:lblAlgn val="ctr"/>
        <c:lblOffset val="100"/>
        <c:noMultiLvlLbl val="0"/>
      </c:catAx>
      <c:valAx>
        <c:axId val="1787078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07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t>142</a:t>
            </a:r>
            <a:r>
              <a:rPr lang="en-GB"/>
              <a:t> </a:t>
            </a:r>
          </a:p>
          <a:p>
            <a:pPr>
              <a:defRPr/>
            </a:pPr>
            <a:r>
              <a:rPr lang="en-GB"/>
              <a:t>Project Partners</a:t>
            </a:r>
          </a:p>
        </c:rich>
      </c:tx>
      <c:layout>
        <c:manualLayout>
          <c:xMode val="edge"/>
          <c:yMode val="edge"/>
          <c:x val="3.9332870048644893E-2"/>
          <c:y val="0.3009259259259259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93372703412075"/>
          <c:y val="0.11161330845205043"/>
          <c:w val="0.44406386701662293"/>
          <c:h val="0.7392508306403896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59-4E40-8228-81F2EA45DF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59-4E40-8228-81F2EA45DF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59-4E40-8228-81F2EA45DF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59-4E40-8228-81F2EA45DF3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59-4E40-8228-81F2EA45DF3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59-4E40-8228-81F2EA45DF3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59-4E40-8228-81F2EA45DF3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259-4E40-8228-81F2EA45DF3C}"/>
              </c:ext>
            </c:extLst>
          </c:dPt>
          <c:cat>
            <c:strRef>
              <c:f>'IMF9 - Project Partners '!$J$7:$Q$7</c:f>
              <c:strCache>
                <c:ptCount val="8"/>
                <c:pt idx="0">
                  <c:v>Academia</c:v>
                </c:pt>
                <c:pt idx="1">
                  <c:v>GB Networks</c:v>
                </c:pt>
                <c:pt idx="2">
                  <c:v>Non-GB Networks</c:v>
                </c:pt>
                <c:pt idx="3">
                  <c:v>Private sector (small)</c:v>
                </c:pt>
                <c:pt idx="4">
                  <c:v>Private sector (medium)</c:v>
                </c:pt>
                <c:pt idx="5">
                  <c:v>Private sector (large)</c:v>
                </c:pt>
                <c:pt idx="6">
                  <c:v>Public sector</c:v>
                </c:pt>
                <c:pt idx="7">
                  <c:v>Non-profit</c:v>
                </c:pt>
              </c:strCache>
            </c:strRef>
          </c:cat>
          <c:val>
            <c:numRef>
              <c:f>'IMF9 - Project Partners '!$J$8:$Q$8</c:f>
              <c:numCache>
                <c:formatCode>General</c:formatCode>
                <c:ptCount val="8"/>
                <c:pt idx="0">
                  <c:v>16</c:v>
                </c:pt>
                <c:pt idx="1">
                  <c:v>12</c:v>
                </c:pt>
                <c:pt idx="2">
                  <c:v>4</c:v>
                </c:pt>
                <c:pt idx="3">
                  <c:v>56</c:v>
                </c:pt>
                <c:pt idx="4">
                  <c:v>19</c:v>
                </c:pt>
                <c:pt idx="5">
                  <c:v>28</c:v>
                </c:pt>
                <c:pt idx="6">
                  <c:v>0</c:v>
                </c:pt>
                <c:pt idx="7">
                  <c:v>7</c:v>
                </c:pt>
              </c:numCache>
            </c:numRef>
          </c:val>
          <c:extLst>
            <c:ext xmlns:c16="http://schemas.microsoft.com/office/drawing/2014/chart" uri="{C3380CC4-5D6E-409C-BE32-E72D297353CC}">
              <c16:uniqueId val="{00000010-7259-4E40-8228-81F2EA45DF3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56335053323323"/>
          <c:y val="1.7938174394867314E-2"/>
          <c:w val="0.21597128364513846"/>
          <c:h val="0.96817293671624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6.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2</xdr:col>
      <xdr:colOff>877855</xdr:colOff>
      <xdr:row>0</xdr:row>
      <xdr:rowOff>706196</xdr:rowOff>
    </xdr:to>
    <xdr:pic>
      <xdr:nvPicPr>
        <xdr:cNvPr id="2" name="Picture 1" descr="image of the Ofgem logo" title="Ofgem logo">
          <a:extLst>
            <a:ext uri="{FF2B5EF4-FFF2-40B4-BE49-F238E27FC236}">
              <a16:creationId xmlns:a16="http://schemas.microsoft.com/office/drawing/2014/main" id="{871AC232-18BE-4018-8618-9781EC567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
          <a:ext cx="3029383" cy="694764"/>
        </a:xfrm>
        <a:prstGeom prst="rect">
          <a:avLst/>
        </a:prstGeom>
      </xdr:spPr>
    </xdr:pic>
    <xdr:clientData/>
  </xdr:twoCellAnchor>
  <xdr:twoCellAnchor editAs="oneCell">
    <xdr:from>
      <xdr:col>5</xdr:col>
      <xdr:colOff>177235</xdr:colOff>
      <xdr:row>0</xdr:row>
      <xdr:rowOff>181604</xdr:rowOff>
    </xdr:from>
    <xdr:to>
      <xdr:col>7</xdr:col>
      <xdr:colOff>282517</xdr:colOff>
      <xdr:row>0</xdr:row>
      <xdr:rowOff>736002</xdr:rowOff>
    </xdr:to>
    <xdr:pic>
      <xdr:nvPicPr>
        <xdr:cNvPr id="3" name="Picture 2" title="white box">
          <a:extLst>
            <a:ext uri="{FF2B5EF4-FFF2-40B4-BE49-F238E27FC236}">
              <a16:creationId xmlns:a16="http://schemas.microsoft.com/office/drawing/2014/main" id="{25B4DACF-9B72-48B3-B6E4-745E6E798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44735" y="181604"/>
          <a:ext cx="923311" cy="54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28</xdr:row>
      <xdr:rowOff>32977</xdr:rowOff>
    </xdr:from>
    <xdr:to>
      <xdr:col>2</xdr:col>
      <xdr:colOff>7658100</xdr:colOff>
      <xdr:row>65</xdr:row>
      <xdr:rowOff>129726</xdr:rowOff>
    </xdr:to>
    <xdr:pic>
      <xdr:nvPicPr>
        <xdr:cNvPr id="2" name="Picture 1">
          <a:extLst>
            <a:ext uri="{FF2B5EF4-FFF2-40B4-BE49-F238E27FC236}">
              <a16:creationId xmlns:a16="http://schemas.microsoft.com/office/drawing/2014/main" id="{9CB66BF5-AC9A-4D0B-8F5E-391F85654CC8}"/>
            </a:ext>
          </a:extLst>
        </xdr:cNvPr>
        <xdr:cNvPicPr>
          <a:picLocks noChangeAspect="1"/>
        </xdr:cNvPicPr>
      </xdr:nvPicPr>
      <xdr:blipFill>
        <a:blip xmlns:r="http://schemas.openxmlformats.org/officeDocument/2006/relationships" r:embed="rId1"/>
        <a:stretch>
          <a:fillRect/>
        </a:stretch>
      </xdr:blipFill>
      <xdr:spPr>
        <a:xfrm>
          <a:off x="311150" y="6786202"/>
          <a:ext cx="10909300" cy="7145249"/>
        </a:xfrm>
        <a:prstGeom prst="rect">
          <a:avLst/>
        </a:prstGeom>
      </xdr:spPr>
    </xdr:pic>
    <xdr:clientData/>
  </xdr:twoCellAnchor>
  <xdr:twoCellAnchor editAs="oneCell">
    <xdr:from>
      <xdr:col>1</xdr:col>
      <xdr:colOff>16510</xdr:colOff>
      <xdr:row>0</xdr:row>
      <xdr:rowOff>178435</xdr:rowOff>
    </xdr:from>
    <xdr:to>
      <xdr:col>1</xdr:col>
      <xdr:colOff>876301</xdr:colOff>
      <xdr:row>0</xdr:row>
      <xdr:rowOff>682303</xdr:rowOff>
    </xdr:to>
    <xdr:pic>
      <xdr:nvPicPr>
        <xdr:cNvPr id="3" name="Picture 2">
          <a:extLst>
            <a:ext uri="{FF2B5EF4-FFF2-40B4-BE49-F238E27FC236}">
              <a16:creationId xmlns:a16="http://schemas.microsoft.com/office/drawing/2014/main" id="{2B853636-C6B2-43C7-9594-C45471CD2D0A}"/>
            </a:ext>
          </a:extLst>
        </xdr:cNvPr>
        <xdr:cNvPicPr>
          <a:picLocks noChangeAspect="1"/>
        </xdr:cNvPicPr>
      </xdr:nvPicPr>
      <xdr:blipFill>
        <a:blip xmlns:r="http://schemas.openxmlformats.org/officeDocument/2006/relationships" r:embed="rId2"/>
        <a:stretch>
          <a:fillRect/>
        </a:stretch>
      </xdr:blipFill>
      <xdr:spPr>
        <a:xfrm>
          <a:off x="302260" y="178435"/>
          <a:ext cx="859791" cy="503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85089</xdr:colOff>
      <xdr:row>1</xdr:row>
      <xdr:rowOff>19261</xdr:rowOff>
    </xdr:from>
    <xdr:to>
      <xdr:col>1</xdr:col>
      <xdr:colOff>935355</xdr:colOff>
      <xdr:row>3</xdr:row>
      <xdr:rowOff>132604</xdr:rowOff>
    </xdr:to>
    <xdr:pic>
      <xdr:nvPicPr>
        <xdr:cNvPr id="2" name="Picture 1">
          <a:extLst>
            <a:ext uri="{FF2B5EF4-FFF2-40B4-BE49-F238E27FC236}">
              <a16:creationId xmlns:a16="http://schemas.microsoft.com/office/drawing/2014/main" id="{77B55835-70A2-4B27-845A-80EE7DAF106C}"/>
            </a:ext>
          </a:extLst>
        </xdr:cNvPr>
        <xdr:cNvPicPr>
          <a:picLocks noChangeAspect="1"/>
        </xdr:cNvPicPr>
      </xdr:nvPicPr>
      <xdr:blipFill>
        <a:blip xmlns:r="http://schemas.openxmlformats.org/officeDocument/2006/relationships" r:embed="rId1"/>
        <a:stretch>
          <a:fillRect/>
        </a:stretch>
      </xdr:blipFill>
      <xdr:spPr>
        <a:xfrm>
          <a:off x="418464" y="209761"/>
          <a:ext cx="850266" cy="494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1961619</xdr:colOff>
          <xdr:row>60</xdr:row>
          <xdr:rowOff>0</xdr:rowOff>
        </xdr:from>
        <xdr:to>
          <xdr:col>7</xdr:col>
          <xdr:colOff>323419</xdr:colOff>
          <xdr:row>64</xdr:row>
          <xdr:rowOff>6044</xdr:rowOff>
        </xdr:to>
        <xdr:pic>
          <xdr:nvPicPr>
            <xdr:cNvPr id="2" name="Picture 1">
              <a:extLst>
                <a:ext uri="{FF2B5EF4-FFF2-40B4-BE49-F238E27FC236}">
                  <a16:creationId xmlns:a16="http://schemas.microsoft.com/office/drawing/2014/main" id="{29EEA423-3085-4F27-AE9A-7C9CEF2C4E16}"/>
                </a:ext>
              </a:extLst>
            </xdr:cNvPr>
            <xdr:cNvPicPr>
              <a:picLocks noChangeAspect="1" noChangeArrowheads="1"/>
              <a:extLst>
                <a:ext uri="{84589F7E-364E-4C9E-8A38-B11213B215E9}">
                  <a14:cameraTool cellRange="heatmap!$D$6:$M$8" spid="_x0000_s26808"/>
                </a:ext>
              </a:extLst>
            </xdr:cNvPicPr>
          </xdr:nvPicPr>
          <xdr:blipFill>
            <a:blip xmlns:r="http://schemas.openxmlformats.org/officeDocument/2006/relationships" r:embed="rId1"/>
            <a:srcRect/>
            <a:stretch>
              <a:fillRect/>
            </a:stretch>
          </xdr:blipFill>
          <xdr:spPr bwMode="auto">
            <a:xfrm>
              <a:off x="2978332" y="7170506"/>
              <a:ext cx="9984441" cy="10869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612321</xdr:colOff>
      <xdr:row>7</xdr:row>
      <xdr:rowOff>175079</xdr:rowOff>
    </xdr:from>
    <xdr:to>
      <xdr:col>6</xdr:col>
      <xdr:colOff>4313464</xdr:colOff>
      <xdr:row>23</xdr:row>
      <xdr:rowOff>15422</xdr:rowOff>
    </xdr:to>
    <xdr:graphicFrame macro="">
      <xdr:nvGraphicFramePr>
        <xdr:cNvPr id="3" name="Chart 2">
          <a:extLst>
            <a:ext uri="{FF2B5EF4-FFF2-40B4-BE49-F238E27FC236}">
              <a16:creationId xmlns:a16="http://schemas.microsoft.com/office/drawing/2014/main" id="{5CDC569D-47C4-4C80-9250-D533F566472B}"/>
            </a:ext>
            <a:ext uri="{147F2762-F138-4A5C-976F-8EAC2B608ADB}">
              <a16:predDERef xmlns:a16="http://schemas.microsoft.com/office/drawing/2014/main" pre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553357</xdr:colOff>
      <xdr:row>29</xdr:row>
      <xdr:rowOff>136070</xdr:rowOff>
    </xdr:from>
    <xdr:to>
      <xdr:col>7</xdr:col>
      <xdr:colOff>136072</xdr:colOff>
      <xdr:row>47</xdr:row>
      <xdr:rowOff>90713</xdr:rowOff>
    </xdr:to>
    <xdr:graphicFrame macro="">
      <xdr:nvGraphicFramePr>
        <xdr:cNvPr id="4" name="Chart 3">
          <a:extLst>
            <a:ext uri="{FF2B5EF4-FFF2-40B4-BE49-F238E27FC236}">
              <a16:creationId xmlns:a16="http://schemas.microsoft.com/office/drawing/2014/main" id="{4F08A418-2A93-4745-8C70-D43737A5C638}"/>
            </a:ext>
            <a:ext uri="{147F2762-F138-4A5C-976F-8EAC2B608ADB}">
              <a16:predDERef xmlns:a16="http://schemas.microsoft.com/office/drawing/2014/main" pre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117968</xdr:colOff>
      <xdr:row>0</xdr:row>
      <xdr:rowOff>74915</xdr:rowOff>
    </xdr:from>
    <xdr:to>
      <xdr:col>1</xdr:col>
      <xdr:colOff>362520</xdr:colOff>
      <xdr:row>0</xdr:row>
      <xdr:rowOff>478333</xdr:rowOff>
    </xdr:to>
    <xdr:pic>
      <xdr:nvPicPr>
        <xdr:cNvPr id="5" name="Picture 4">
          <a:extLst>
            <a:ext uri="{FF2B5EF4-FFF2-40B4-BE49-F238E27FC236}">
              <a16:creationId xmlns:a16="http://schemas.microsoft.com/office/drawing/2014/main" id="{4864A036-D5E8-4532-98E9-5474874FCE68}"/>
            </a:ext>
          </a:extLst>
        </xdr:cNvPr>
        <xdr:cNvPicPr>
          <a:picLocks noChangeAspect="1"/>
        </xdr:cNvPicPr>
      </xdr:nvPicPr>
      <xdr:blipFill>
        <a:blip xmlns:r="http://schemas.openxmlformats.org/officeDocument/2006/relationships" r:embed="rId4"/>
        <a:stretch>
          <a:fillRect/>
        </a:stretch>
      </xdr:blipFill>
      <xdr:spPr>
        <a:xfrm>
          <a:off x="117968" y="74915"/>
          <a:ext cx="749377" cy="4034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952500</xdr:colOff>
      <xdr:row>34</xdr:row>
      <xdr:rowOff>176891</xdr:rowOff>
    </xdr:from>
    <xdr:to>
      <xdr:col>7</xdr:col>
      <xdr:colOff>789214</xdr:colOff>
      <xdr:row>56</xdr:row>
      <xdr:rowOff>176892</xdr:rowOff>
    </xdr:to>
    <xdr:graphicFrame macro="">
      <xdr:nvGraphicFramePr>
        <xdr:cNvPr id="2" name="Chart 1">
          <a:extLst>
            <a:ext uri="{FF2B5EF4-FFF2-40B4-BE49-F238E27FC236}">
              <a16:creationId xmlns:a16="http://schemas.microsoft.com/office/drawing/2014/main" id="{3E925E40-69FB-4A50-9221-4DCAD68C0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222250</xdr:colOff>
      <xdr:row>7</xdr:row>
      <xdr:rowOff>120650</xdr:rowOff>
    </xdr:from>
    <xdr:to>
      <xdr:col>6</xdr:col>
      <xdr:colOff>3379107</xdr:colOff>
      <xdr:row>23</xdr:row>
      <xdr:rowOff>142421</xdr:rowOff>
    </xdr:to>
    <xdr:graphicFrame macro="">
      <xdr:nvGraphicFramePr>
        <xdr:cNvPr id="3" name="Chart 2">
          <a:extLst>
            <a:ext uri="{FF2B5EF4-FFF2-40B4-BE49-F238E27FC236}">
              <a16:creationId xmlns:a16="http://schemas.microsoft.com/office/drawing/2014/main" id="{84233F79-9AE0-41A3-8C33-CDBAABCB5000}"/>
            </a:ext>
            <a:ext uri="{147F2762-F138-4A5C-976F-8EAC2B608ADB}">
              <a16:predDERef xmlns:a16="http://schemas.microsoft.com/office/drawing/2014/main" pre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3556001</xdr:colOff>
      <xdr:row>7</xdr:row>
      <xdr:rowOff>136071</xdr:rowOff>
    </xdr:from>
    <xdr:to>
      <xdr:col>9</xdr:col>
      <xdr:colOff>707572</xdr:colOff>
      <xdr:row>23</xdr:row>
      <xdr:rowOff>157842</xdr:rowOff>
    </xdr:to>
    <xdr:graphicFrame macro="">
      <xdr:nvGraphicFramePr>
        <xdr:cNvPr id="4" name="Chart 3">
          <a:extLst>
            <a:ext uri="{FF2B5EF4-FFF2-40B4-BE49-F238E27FC236}">
              <a16:creationId xmlns:a16="http://schemas.microsoft.com/office/drawing/2014/main" id="{313FC251-163B-4FF8-8FAF-B082A7483309}"/>
            </a:ext>
            <a:ext uri="{147F2762-F138-4A5C-976F-8EAC2B608ADB}">
              <a16:predDERef xmlns:a16="http://schemas.microsoft.com/office/drawing/2014/main" pre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122902</xdr:colOff>
      <xdr:row>0</xdr:row>
      <xdr:rowOff>109248</xdr:rowOff>
    </xdr:from>
    <xdr:to>
      <xdr:col>0</xdr:col>
      <xdr:colOff>820595</xdr:colOff>
      <xdr:row>2</xdr:row>
      <xdr:rowOff>1</xdr:rowOff>
    </xdr:to>
    <xdr:pic>
      <xdr:nvPicPr>
        <xdr:cNvPr id="5" name="Picture 4">
          <a:extLst>
            <a:ext uri="{FF2B5EF4-FFF2-40B4-BE49-F238E27FC236}">
              <a16:creationId xmlns:a16="http://schemas.microsoft.com/office/drawing/2014/main" id="{4019C0C6-CB18-413E-BA59-BED57C5BE3E1}"/>
            </a:ext>
          </a:extLst>
        </xdr:cNvPr>
        <xdr:cNvPicPr>
          <a:picLocks noChangeAspect="1"/>
        </xdr:cNvPicPr>
      </xdr:nvPicPr>
      <xdr:blipFill>
        <a:blip xmlns:r="http://schemas.openxmlformats.org/officeDocument/2006/relationships" r:embed="rId4"/>
        <a:stretch>
          <a:fillRect/>
        </a:stretch>
      </xdr:blipFill>
      <xdr:spPr>
        <a:xfrm>
          <a:off x="122902" y="109248"/>
          <a:ext cx="697693" cy="4241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390524</xdr:colOff>
      <xdr:row>2</xdr:row>
      <xdr:rowOff>11112</xdr:rowOff>
    </xdr:from>
    <xdr:to>
      <xdr:col>17</xdr:col>
      <xdr:colOff>476249</xdr:colOff>
      <xdr:row>25</xdr:row>
      <xdr:rowOff>152400</xdr:rowOff>
    </xdr:to>
    <xdr:graphicFrame macro="">
      <xdr:nvGraphicFramePr>
        <xdr:cNvPr id="2" name="Chart 1">
          <a:extLst>
            <a:ext uri="{FF2B5EF4-FFF2-40B4-BE49-F238E27FC236}">
              <a16:creationId xmlns:a16="http://schemas.microsoft.com/office/drawing/2014/main" id="{9C3628E4-DCE8-4164-8E95-289FC289A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381000</xdr:colOff>
      <xdr:row>22</xdr:row>
      <xdr:rowOff>106362</xdr:rowOff>
    </xdr:from>
    <xdr:to>
      <xdr:col>12</xdr:col>
      <xdr:colOff>1854200</xdr:colOff>
      <xdr:row>37</xdr:row>
      <xdr:rowOff>134937</xdr:rowOff>
    </xdr:to>
    <xdr:graphicFrame macro="">
      <xdr:nvGraphicFramePr>
        <xdr:cNvPr id="2" name="Chart 1">
          <a:extLst>
            <a:ext uri="{FF2B5EF4-FFF2-40B4-BE49-F238E27FC236}">
              <a16:creationId xmlns:a16="http://schemas.microsoft.com/office/drawing/2014/main" id="{5DF5250D-A676-4A5D-859F-8B3647C37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own (ESO), Geoff" id="{9F175316-2AA1-4484-89D4-86203B23B8ED}" userId="S::Geoff.Down@uk.nationalgrid.com::7ab946db-c3aa-44b1-bec1-fb4daa848c72" providerId="AD"/>
  <person displayName="Geraint Herbert" id="{E5100218-FD60-494B-9B3A-D5AFE7B6D701}" userId="S::Geraint.Herbert@wwutilities.co.uk::2345fc40-95da-4359-979f-3bf886fb9332"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ENIP%20Appendix%20D%20-%20Benefits%20Table%202023%20-%20TEMPLATE%20(Issues%20addresse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ENIP%20Appendix%20D%20-%20Benefits%20Table%202023%20-%20TEMPLATE%20(Issues%20addresse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wn (ESO), Geoff" refreshedDate="44841.750583333334" createdVersion="7" refreshedVersion="7" minRefreshableVersion="3" recordCount="16" xr:uid="{293E1176-75B9-4CAA-A4B1-4B06878DFA8F}">
  <cacheSource type="worksheet">
    <worksheetSource ref="A2:H18" sheet="Project Supporters" r:id="rId2"/>
  </cacheSource>
  <cacheFields count="8">
    <cacheField name="Academia" numFmtId="0">
      <sharedItems containsBlank="1" count="6">
        <s v="Newcastle University"/>
        <s v="National Engineering Laboratory"/>
        <s v="University of Edinburgh"/>
        <s v="University of Strathclyde"/>
        <s v="University of Southampton "/>
        <m/>
      </sharedItems>
    </cacheField>
    <cacheField name="GB Networks" numFmtId="0">
      <sharedItems/>
    </cacheField>
    <cacheField name="Non-GB Networks" numFmtId="0">
      <sharedItems containsBlank="1"/>
    </cacheField>
    <cacheField name="Private sector (small)" numFmtId="0">
      <sharedItems containsBlank="1" count="11">
        <s v="Pale Blue Dot"/>
        <s v="Cornwall Insight ltd"/>
        <s v="Hydrenor"/>
        <s v="Gen2 Energy AS"/>
        <s v="Simply Blue Energy"/>
        <s v="ORE Catapult Development Services Ltd"/>
        <s v="GREEN INVESTMENT GROUP LIMITED"/>
        <s v="RWE Generation UK plc"/>
        <s v="ITM Power"/>
        <s v="High Voltage Partial Discharge Ltd"/>
        <m/>
      </sharedItems>
    </cacheField>
    <cacheField name="Private sector (medium)" numFmtId="0">
      <sharedItems count="16">
        <s v="Lagoni Engineering ltd"/>
        <s v="Diageo Scotland Limited"/>
        <s v="Element Energy"/>
        <s v="Shearwater Wind Limited"/>
        <s v="Baxi Heating UK Limited"/>
        <s v="PASSIVSYSTEMS LIMITED"/>
        <s v="CARLTON POWER LIMITED"/>
        <s v="Mitsui O.S.K. Lines, Ltd."/>
        <s v="Mainstream Power "/>
        <s v="SUISO LIMITED"/>
        <s v="ERM"/>
        <s v="Metersit SRL"/>
        <s v="Continuum Industries ltd"/>
        <s v="EMEC"/>
        <s v="ISLAND GAS LIMITED"/>
        <s v="Electric Power Research Institute"/>
      </sharedItems>
    </cacheField>
    <cacheField name="Private sector (large)" numFmtId="0">
      <sharedItems containsBlank="1" count="14">
        <s v="Fraser Nash Consultancy ltd"/>
        <s v="Rosen (UK) ltd"/>
        <s v="Costain Oil, Gas &amp; Process ltd"/>
        <s v="RPS Environmental Management Limited"/>
        <s v="Wood Group UK ltd"/>
        <s v="Shell U.K. Limited"/>
        <s v="GL Industrial Services UK Ltd"/>
        <s v="INEOS (Petroineos)"/>
        <s v="ESSO PETROLEUM COMPANY, LIMITED"/>
        <s v="WSP UK LIMITED"/>
        <s v="KIWA"/>
        <s v="Ove Arup &amp; Patners Ltd"/>
        <s v="3M Company"/>
        <m/>
      </sharedItems>
    </cacheField>
    <cacheField name="Public sector" numFmtId="0">
      <sharedItems containsBlank="1" count="4">
        <s v="Ofgem"/>
        <s v="BEIS"/>
        <s v="Fife Council"/>
        <m/>
      </sharedItems>
    </cacheField>
    <cacheField name="Non-profit" numFmtId="0">
      <sharedItems containsBlank="1" count="3">
        <s v="H2GAR"/>
        <s v="GERG"/>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wn (ESO), Geoff" refreshedDate="44840.501033101849" createdVersion="7" refreshedVersion="7" minRefreshableVersion="3" recordCount="56" xr:uid="{4BB59457-FD85-4A21-9183-8D3C4565EDCF}">
  <cacheSource type="worksheet">
    <worksheetSource ref="A2:H58" sheet="Project Partners " r:id="rId2"/>
  </cacheSource>
  <cacheFields count="8">
    <cacheField name="Academia" numFmtId="0">
      <sharedItems containsBlank="1" count="17">
        <s v="Loughborough University"/>
        <s v="Cranfield University"/>
        <s v="Durham University"/>
        <s v="Imperial College"/>
        <s v="Cardiff University"/>
        <s v="Sheffield University"/>
        <s v="Edinburgh University"/>
        <s v="Strathclyde University"/>
        <s v="Southampton University"/>
        <s v="Brunel University"/>
        <s v="The University Of Birmingham"/>
        <s v="University of Manchester"/>
        <s v="Norwegian University of Science and Technology"/>
        <s v="KTH Royal Institute of Technology"/>
        <s v="Liverpool University"/>
        <s v="Warwick University"/>
        <m/>
      </sharedItems>
    </cacheField>
    <cacheField name="GB Networks" numFmtId="0">
      <sharedItems containsBlank="1" count="13">
        <s v="Cadent"/>
        <s v="Northern Gas Networks"/>
        <s v="Wales &amp; West Utilities"/>
        <s v="SGN"/>
        <s v="National Grid Electricity Transmission"/>
        <s v="Electricity System Operator"/>
        <s v="SSEN Transmission"/>
        <s v="National Grid Metering"/>
        <s v="SPEN"/>
        <s v="Western Power Distribution"/>
        <s v="SSEN Distribution"/>
        <s v="National Grid Gas Transmission"/>
        <m/>
      </sharedItems>
    </cacheField>
    <cacheField name="Non-GB Networks" numFmtId="0">
      <sharedItems containsBlank="1" count="5">
        <s v="EDF"/>
        <s v="Statnett"/>
        <s v="Statkraft AS"/>
        <s v="Elvia AS"/>
        <m/>
      </sharedItems>
    </cacheField>
    <cacheField name="Private sector (small)" numFmtId="0">
      <sharedItems count="56">
        <s v="Dave Lander"/>
        <s v="ALH"/>
        <s v="Britain Thinks"/>
        <s v="CNG Services"/>
        <s v="Continuum Industries"/>
        <s v="Cullum Detuners Ltd"/>
        <s v="Defproc"/>
        <s v="Delta-EE"/>
        <s v="Des19ncor Ltd"/>
        <s v="Dscience Ltd (trading as KeenAI)"/>
        <s v="Easee"/>
        <s v="Egnida"/>
        <s v="Element 2 Ltd"/>
        <s v="Hive Composites Ltd"/>
        <s v="Element Energy Ltd"/>
        <s v="Energy Systems Catapult "/>
        <s v="Energy Utility Skills"/>
        <s v="Frontier Economics"/>
        <s v="FYLD Ltd"/>
        <s v="Halfwave"/>
        <s v="HP1T"/>
        <s v="HyET Hydrogen BV"/>
        <s v="Icebreaker One"/>
        <s v="ITM Power"/>
        <s v="ITouch Reporting Systems Ltd"/>
        <s v="KIWA"/>
        <s v="Levidian"/>
        <s v="ORE Catapult Development Services Ltd"/>
        <s v="Premtech Ltd"/>
        <s v="Progressive Energy"/>
        <s v="Project Environmental Solutions (PESL) Ltd"/>
        <s v="Ravmac Ltd"/>
        <s v="ROSEN (UK) Ltd"/>
        <s v="Savanta"/>
        <s v="SBLC Consulting"/>
        <s v="Sirio"/>
        <s v="Spottitt Ltd"/>
        <s v="Steer Energy"/>
        <s v="Synovate Ltd"/>
        <s v="Syntheotech"/>
        <s v="Ultima Forma"/>
        <s v="Utonomy Ltd"/>
        <s v="Warwick Manufacturing Group"/>
        <s v="WSP UK Limited"/>
        <s v="Xoserve"/>
        <s v="Aurora Energy"/>
        <s v="I C Consultants Ltd"/>
        <s v="Previsico"/>
        <s v="sees.ai"/>
        <s v="Sygensys"/>
        <s v="The Smith Insitute"/>
        <s v="Therma Mech Ltd"/>
        <s v="UK Grid Solutions Ltd"/>
        <s v="Energyline Science and Technology Ltd."/>
        <s v="Nortech Management Ltd"/>
        <s v="RED Marine Engineering Ltd"/>
      </sharedItems>
    </cacheField>
    <cacheField name="Private sector (medium)" numFmtId="0">
      <sharedItems containsBlank="1" count="20">
        <s v="Capula Ltd"/>
        <s v="Continuum Industries ltd"/>
        <s v="Electric Power Research Institute"/>
        <s v="EMEC"/>
        <s v="Energy Systems Catapult"/>
        <s v="ERM"/>
        <s v="Fraser Nash"/>
        <s v="ICS Consulting"/>
        <s v="Kolektor Etra"/>
        <s v="Lagoni Engineering ltd"/>
        <s v="Manitoba Hydro International Ltd"/>
        <s v="NEA"/>
        <s v="Octopus Energy"/>
        <s v="Ohme Tecnology"/>
        <s v="PASSIVSYSTEMS LIMITED"/>
        <s v="Radius"/>
        <s v="Raduis System"/>
        <s v="Warwick Manufacturing Group"/>
        <s v="Weidmann Electrical Technology AG"/>
        <m/>
      </sharedItems>
    </cacheField>
    <cacheField name="Private sector (large)" numFmtId="0">
      <sharedItems containsBlank="1" count="28">
        <s v="DNV"/>
        <s v="AFRY"/>
        <s v="Amazon Web Services"/>
        <s v="Arup"/>
        <s v="Centrica Plc"/>
        <s v="Costain"/>
        <s v="Costain Oil &amp; Gas"/>
        <s v="Energy Systems Catapult"/>
        <s v="Frazer Nash"/>
        <s v="GL Industrial Services UK Ltd"/>
        <s v="Google X"/>
        <s v="Guidehouse"/>
        <s v="IBM"/>
        <s v="INEOS (Petroineos)"/>
        <s v="Jaguar Land Rover"/>
        <s v="KIWA"/>
        <s v="Mott MacDonald"/>
        <s v="Passiv UK"/>
        <s v="Rolls-Royce Plc"/>
        <s v="Rosen (UK) ltd"/>
        <s v="RPS Environmental Management Limited"/>
        <s v="Shell U.K. Limited"/>
        <s v="Siemens Energy"/>
        <s v="Urenco Ltd"/>
        <s v="Wood Group UK ltd"/>
        <s v="WSP UK Limited"/>
        <s v="Xoserve"/>
        <m/>
      </sharedItems>
    </cacheField>
    <cacheField name="Public sector" numFmtId="0">
      <sharedItems containsNonDate="0" containsString="0" containsBlank="1" count="1">
        <m/>
      </sharedItems>
    </cacheField>
    <cacheField name="Non-profit" numFmtId="0">
      <sharedItems containsBlank="1" count="8">
        <s v="Pipeline Research Council International (PRCI)"/>
        <s v="European Pipeline Research Group (EPRG)"/>
        <s v="Institution of Gas Engineers and Managers (IGEM)"/>
        <s v="National Physical Laboratory"/>
        <s v="Centre For Modelling and Simulation"/>
        <s v="European Space Agency"/>
        <s v="Open Climate Fix"/>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s v="Scottish Power UK plc"/>
    <s v="APA"/>
    <x v="0"/>
    <x v="0"/>
    <x v="0"/>
    <x v="0"/>
    <x v="0"/>
  </r>
  <r>
    <x v="1"/>
    <s v="SSE Renewables"/>
    <s v="SNAM"/>
    <x v="1"/>
    <x v="1"/>
    <x v="1"/>
    <x v="1"/>
    <x v="1"/>
  </r>
  <r>
    <x v="2"/>
    <s v="GTC Infrastructure"/>
    <m/>
    <x v="2"/>
    <x v="2"/>
    <x v="2"/>
    <x v="2"/>
    <x v="2"/>
  </r>
  <r>
    <x v="3"/>
    <s v="Northern Gas Networks"/>
    <m/>
    <x v="3"/>
    <x v="3"/>
    <x v="3"/>
    <x v="3"/>
    <x v="2"/>
  </r>
  <r>
    <x v="4"/>
    <s v="Cadent"/>
    <m/>
    <x v="4"/>
    <x v="4"/>
    <x v="4"/>
    <x v="3"/>
    <x v="2"/>
  </r>
  <r>
    <x v="5"/>
    <s v="Wales and West"/>
    <m/>
    <x v="5"/>
    <x v="5"/>
    <x v="5"/>
    <x v="3"/>
    <x v="2"/>
  </r>
  <r>
    <x v="5"/>
    <s v="National Grid Gas Transmission"/>
    <m/>
    <x v="6"/>
    <x v="6"/>
    <x v="6"/>
    <x v="3"/>
    <x v="2"/>
  </r>
  <r>
    <x v="5"/>
    <s v="SGN"/>
    <m/>
    <x v="7"/>
    <x v="7"/>
    <x v="7"/>
    <x v="3"/>
    <x v="2"/>
  </r>
  <r>
    <x v="5"/>
    <s v="SPEN"/>
    <m/>
    <x v="8"/>
    <x v="8"/>
    <x v="8"/>
    <x v="3"/>
    <x v="2"/>
  </r>
  <r>
    <x v="5"/>
    <s v="WPD"/>
    <m/>
    <x v="9"/>
    <x v="9"/>
    <x v="9"/>
    <x v="3"/>
    <x v="2"/>
  </r>
  <r>
    <x v="5"/>
    <s v="SSE"/>
    <m/>
    <x v="10"/>
    <x v="10"/>
    <x v="10"/>
    <x v="3"/>
    <x v="2"/>
  </r>
  <r>
    <x v="5"/>
    <s v="NPG"/>
    <m/>
    <x v="10"/>
    <x v="11"/>
    <x v="11"/>
    <x v="3"/>
    <x v="2"/>
  </r>
  <r>
    <x v="5"/>
    <s v="UKPN"/>
    <m/>
    <x v="10"/>
    <x v="12"/>
    <x v="10"/>
    <x v="3"/>
    <x v="2"/>
  </r>
  <r>
    <x v="5"/>
    <s v="ESO"/>
    <m/>
    <x v="10"/>
    <x v="13"/>
    <x v="11"/>
    <x v="3"/>
    <x v="2"/>
  </r>
  <r>
    <x v="5"/>
    <s v="NGET"/>
    <m/>
    <x v="10"/>
    <x v="14"/>
    <x v="12"/>
    <x v="3"/>
    <x v="2"/>
  </r>
  <r>
    <x v="5"/>
    <s v="ENW"/>
    <m/>
    <x v="10"/>
    <x v="15"/>
    <x v="13"/>
    <x v="3"/>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x v="0"/>
    <x v="0"/>
    <x v="0"/>
    <x v="0"/>
    <x v="0"/>
  </r>
  <r>
    <x v="1"/>
    <x v="1"/>
    <x v="1"/>
    <x v="1"/>
    <x v="1"/>
    <x v="1"/>
    <x v="0"/>
    <x v="1"/>
  </r>
  <r>
    <x v="2"/>
    <x v="2"/>
    <x v="2"/>
    <x v="2"/>
    <x v="2"/>
    <x v="2"/>
    <x v="0"/>
    <x v="2"/>
  </r>
  <r>
    <x v="3"/>
    <x v="3"/>
    <x v="3"/>
    <x v="3"/>
    <x v="3"/>
    <x v="3"/>
    <x v="0"/>
    <x v="3"/>
  </r>
  <r>
    <x v="4"/>
    <x v="4"/>
    <x v="4"/>
    <x v="4"/>
    <x v="4"/>
    <x v="4"/>
    <x v="0"/>
    <x v="4"/>
  </r>
  <r>
    <x v="5"/>
    <x v="5"/>
    <x v="4"/>
    <x v="5"/>
    <x v="5"/>
    <x v="5"/>
    <x v="0"/>
    <x v="5"/>
  </r>
  <r>
    <x v="6"/>
    <x v="6"/>
    <x v="4"/>
    <x v="6"/>
    <x v="6"/>
    <x v="6"/>
    <x v="0"/>
    <x v="6"/>
  </r>
  <r>
    <x v="7"/>
    <x v="7"/>
    <x v="4"/>
    <x v="7"/>
    <x v="7"/>
    <x v="0"/>
    <x v="0"/>
    <x v="7"/>
  </r>
  <r>
    <x v="8"/>
    <x v="8"/>
    <x v="4"/>
    <x v="8"/>
    <x v="8"/>
    <x v="7"/>
    <x v="0"/>
    <x v="7"/>
  </r>
  <r>
    <x v="9"/>
    <x v="9"/>
    <x v="4"/>
    <x v="9"/>
    <x v="9"/>
    <x v="8"/>
    <x v="0"/>
    <x v="7"/>
  </r>
  <r>
    <x v="10"/>
    <x v="10"/>
    <x v="4"/>
    <x v="10"/>
    <x v="10"/>
    <x v="9"/>
    <x v="0"/>
    <x v="7"/>
  </r>
  <r>
    <x v="11"/>
    <x v="11"/>
    <x v="4"/>
    <x v="11"/>
    <x v="11"/>
    <x v="10"/>
    <x v="0"/>
    <x v="7"/>
  </r>
  <r>
    <x v="12"/>
    <x v="12"/>
    <x v="4"/>
    <x v="12"/>
    <x v="12"/>
    <x v="11"/>
    <x v="0"/>
    <x v="7"/>
  </r>
  <r>
    <x v="13"/>
    <x v="12"/>
    <x v="4"/>
    <x v="13"/>
    <x v="13"/>
    <x v="12"/>
    <x v="0"/>
    <x v="7"/>
  </r>
  <r>
    <x v="14"/>
    <x v="12"/>
    <x v="4"/>
    <x v="14"/>
    <x v="14"/>
    <x v="13"/>
    <x v="0"/>
    <x v="7"/>
  </r>
  <r>
    <x v="15"/>
    <x v="12"/>
    <x v="4"/>
    <x v="15"/>
    <x v="15"/>
    <x v="14"/>
    <x v="0"/>
    <x v="7"/>
  </r>
  <r>
    <x v="16"/>
    <x v="12"/>
    <x v="4"/>
    <x v="16"/>
    <x v="16"/>
    <x v="15"/>
    <x v="0"/>
    <x v="7"/>
  </r>
  <r>
    <x v="16"/>
    <x v="12"/>
    <x v="4"/>
    <x v="17"/>
    <x v="17"/>
    <x v="16"/>
    <x v="0"/>
    <x v="7"/>
  </r>
  <r>
    <x v="16"/>
    <x v="12"/>
    <x v="4"/>
    <x v="18"/>
    <x v="18"/>
    <x v="17"/>
    <x v="0"/>
    <x v="7"/>
  </r>
  <r>
    <x v="16"/>
    <x v="12"/>
    <x v="4"/>
    <x v="19"/>
    <x v="19"/>
    <x v="18"/>
    <x v="0"/>
    <x v="7"/>
  </r>
  <r>
    <x v="16"/>
    <x v="12"/>
    <x v="4"/>
    <x v="20"/>
    <x v="19"/>
    <x v="19"/>
    <x v="0"/>
    <x v="7"/>
  </r>
  <r>
    <x v="16"/>
    <x v="12"/>
    <x v="4"/>
    <x v="21"/>
    <x v="19"/>
    <x v="20"/>
    <x v="0"/>
    <x v="7"/>
  </r>
  <r>
    <x v="16"/>
    <x v="12"/>
    <x v="4"/>
    <x v="22"/>
    <x v="19"/>
    <x v="21"/>
    <x v="0"/>
    <x v="7"/>
  </r>
  <r>
    <x v="16"/>
    <x v="12"/>
    <x v="4"/>
    <x v="23"/>
    <x v="19"/>
    <x v="22"/>
    <x v="0"/>
    <x v="7"/>
  </r>
  <r>
    <x v="16"/>
    <x v="12"/>
    <x v="4"/>
    <x v="24"/>
    <x v="19"/>
    <x v="23"/>
    <x v="0"/>
    <x v="7"/>
  </r>
  <r>
    <x v="16"/>
    <x v="12"/>
    <x v="4"/>
    <x v="25"/>
    <x v="19"/>
    <x v="24"/>
    <x v="0"/>
    <x v="7"/>
  </r>
  <r>
    <x v="16"/>
    <x v="12"/>
    <x v="4"/>
    <x v="26"/>
    <x v="19"/>
    <x v="25"/>
    <x v="0"/>
    <x v="7"/>
  </r>
  <r>
    <x v="16"/>
    <x v="12"/>
    <x v="4"/>
    <x v="27"/>
    <x v="19"/>
    <x v="26"/>
    <x v="0"/>
    <x v="7"/>
  </r>
  <r>
    <x v="16"/>
    <x v="12"/>
    <x v="4"/>
    <x v="28"/>
    <x v="19"/>
    <x v="27"/>
    <x v="0"/>
    <x v="7"/>
  </r>
  <r>
    <x v="16"/>
    <x v="12"/>
    <x v="4"/>
    <x v="29"/>
    <x v="19"/>
    <x v="27"/>
    <x v="0"/>
    <x v="7"/>
  </r>
  <r>
    <x v="16"/>
    <x v="12"/>
    <x v="4"/>
    <x v="30"/>
    <x v="19"/>
    <x v="27"/>
    <x v="0"/>
    <x v="7"/>
  </r>
  <r>
    <x v="16"/>
    <x v="12"/>
    <x v="4"/>
    <x v="31"/>
    <x v="19"/>
    <x v="27"/>
    <x v="0"/>
    <x v="7"/>
  </r>
  <r>
    <x v="16"/>
    <x v="12"/>
    <x v="4"/>
    <x v="32"/>
    <x v="19"/>
    <x v="27"/>
    <x v="0"/>
    <x v="7"/>
  </r>
  <r>
    <x v="16"/>
    <x v="12"/>
    <x v="4"/>
    <x v="33"/>
    <x v="19"/>
    <x v="27"/>
    <x v="0"/>
    <x v="7"/>
  </r>
  <r>
    <x v="16"/>
    <x v="12"/>
    <x v="4"/>
    <x v="34"/>
    <x v="19"/>
    <x v="27"/>
    <x v="0"/>
    <x v="7"/>
  </r>
  <r>
    <x v="16"/>
    <x v="12"/>
    <x v="4"/>
    <x v="35"/>
    <x v="19"/>
    <x v="27"/>
    <x v="0"/>
    <x v="7"/>
  </r>
  <r>
    <x v="16"/>
    <x v="12"/>
    <x v="4"/>
    <x v="36"/>
    <x v="19"/>
    <x v="27"/>
    <x v="0"/>
    <x v="7"/>
  </r>
  <r>
    <x v="16"/>
    <x v="12"/>
    <x v="4"/>
    <x v="37"/>
    <x v="19"/>
    <x v="27"/>
    <x v="0"/>
    <x v="7"/>
  </r>
  <r>
    <x v="16"/>
    <x v="12"/>
    <x v="4"/>
    <x v="38"/>
    <x v="19"/>
    <x v="27"/>
    <x v="0"/>
    <x v="7"/>
  </r>
  <r>
    <x v="16"/>
    <x v="12"/>
    <x v="4"/>
    <x v="39"/>
    <x v="19"/>
    <x v="27"/>
    <x v="0"/>
    <x v="7"/>
  </r>
  <r>
    <x v="16"/>
    <x v="12"/>
    <x v="4"/>
    <x v="40"/>
    <x v="19"/>
    <x v="27"/>
    <x v="0"/>
    <x v="7"/>
  </r>
  <r>
    <x v="16"/>
    <x v="12"/>
    <x v="4"/>
    <x v="41"/>
    <x v="19"/>
    <x v="27"/>
    <x v="0"/>
    <x v="7"/>
  </r>
  <r>
    <x v="16"/>
    <x v="12"/>
    <x v="4"/>
    <x v="42"/>
    <x v="19"/>
    <x v="27"/>
    <x v="0"/>
    <x v="7"/>
  </r>
  <r>
    <x v="16"/>
    <x v="12"/>
    <x v="4"/>
    <x v="43"/>
    <x v="19"/>
    <x v="27"/>
    <x v="0"/>
    <x v="7"/>
  </r>
  <r>
    <x v="16"/>
    <x v="12"/>
    <x v="4"/>
    <x v="44"/>
    <x v="19"/>
    <x v="27"/>
    <x v="0"/>
    <x v="7"/>
  </r>
  <r>
    <x v="16"/>
    <x v="12"/>
    <x v="4"/>
    <x v="45"/>
    <x v="19"/>
    <x v="27"/>
    <x v="0"/>
    <x v="7"/>
  </r>
  <r>
    <x v="16"/>
    <x v="12"/>
    <x v="4"/>
    <x v="46"/>
    <x v="19"/>
    <x v="27"/>
    <x v="0"/>
    <x v="7"/>
  </r>
  <r>
    <x v="16"/>
    <x v="12"/>
    <x v="4"/>
    <x v="47"/>
    <x v="19"/>
    <x v="27"/>
    <x v="0"/>
    <x v="7"/>
  </r>
  <r>
    <x v="16"/>
    <x v="12"/>
    <x v="4"/>
    <x v="48"/>
    <x v="19"/>
    <x v="27"/>
    <x v="0"/>
    <x v="7"/>
  </r>
  <r>
    <x v="16"/>
    <x v="12"/>
    <x v="4"/>
    <x v="49"/>
    <x v="19"/>
    <x v="27"/>
    <x v="0"/>
    <x v="7"/>
  </r>
  <r>
    <x v="16"/>
    <x v="12"/>
    <x v="4"/>
    <x v="50"/>
    <x v="19"/>
    <x v="27"/>
    <x v="0"/>
    <x v="7"/>
  </r>
  <r>
    <x v="16"/>
    <x v="12"/>
    <x v="4"/>
    <x v="51"/>
    <x v="19"/>
    <x v="27"/>
    <x v="0"/>
    <x v="7"/>
  </r>
  <r>
    <x v="16"/>
    <x v="12"/>
    <x v="4"/>
    <x v="52"/>
    <x v="19"/>
    <x v="27"/>
    <x v="0"/>
    <x v="7"/>
  </r>
  <r>
    <x v="16"/>
    <x v="12"/>
    <x v="4"/>
    <x v="53"/>
    <x v="19"/>
    <x v="27"/>
    <x v="0"/>
    <x v="7"/>
  </r>
  <r>
    <x v="16"/>
    <x v="12"/>
    <x v="4"/>
    <x v="54"/>
    <x v="19"/>
    <x v="27"/>
    <x v="0"/>
    <x v="7"/>
  </r>
  <r>
    <x v="16"/>
    <x v="12"/>
    <x v="4"/>
    <x v="55"/>
    <x v="19"/>
    <x v="27"/>
    <x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A6EB0C-E4FF-4372-801E-C05E32C121E4}" name="PivotTable3" cacheId="117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J2:Q3" firstHeaderRow="0" firstDataRow="1" firstDataCol="0"/>
  <pivotFields count="8">
    <pivotField dataField="1" showAll="0">
      <items count="7">
        <item x="1"/>
        <item x="0"/>
        <item x="2"/>
        <item x="4"/>
        <item x="3"/>
        <item x="5"/>
        <item t="default"/>
      </items>
    </pivotField>
    <pivotField dataField="1" showAll="0"/>
    <pivotField dataField="1" showAll="0"/>
    <pivotField dataField="1" showAll="0">
      <items count="12">
        <item x="1"/>
        <item x="3"/>
        <item x="6"/>
        <item x="9"/>
        <item x="2"/>
        <item x="8"/>
        <item x="5"/>
        <item x="0"/>
        <item x="7"/>
        <item x="4"/>
        <item x="10"/>
        <item t="default"/>
      </items>
    </pivotField>
    <pivotField dataField="1" showAll="0">
      <items count="17">
        <item x="4"/>
        <item x="6"/>
        <item x="12"/>
        <item x="1"/>
        <item x="15"/>
        <item x="2"/>
        <item x="13"/>
        <item x="10"/>
        <item x="14"/>
        <item x="0"/>
        <item x="8"/>
        <item x="11"/>
        <item x="7"/>
        <item x="5"/>
        <item x="3"/>
        <item x="9"/>
        <item t="default"/>
      </items>
    </pivotField>
    <pivotField dataField="1" showAll="0">
      <items count="15">
        <item x="12"/>
        <item x="2"/>
        <item x="8"/>
        <item x="0"/>
        <item x="6"/>
        <item x="7"/>
        <item x="10"/>
        <item x="11"/>
        <item x="1"/>
        <item x="3"/>
        <item x="5"/>
        <item x="4"/>
        <item x="9"/>
        <item x="13"/>
        <item t="default"/>
      </items>
    </pivotField>
    <pivotField dataField="1" showAll="0">
      <items count="5">
        <item x="1"/>
        <item x="2"/>
        <item x="0"/>
        <item x="3"/>
        <item t="default"/>
      </items>
    </pivotField>
    <pivotField dataField="1" showAll="0">
      <items count="4">
        <item x="1"/>
        <item x="0"/>
        <item x="2"/>
        <item t="default"/>
      </items>
    </pivotField>
  </pivotFields>
  <rowItems count="1">
    <i/>
  </rowItems>
  <colFields count="1">
    <field x="-2"/>
  </colFields>
  <colItems count="8">
    <i>
      <x/>
    </i>
    <i i="1">
      <x v="1"/>
    </i>
    <i i="2">
      <x v="2"/>
    </i>
    <i i="3">
      <x v="3"/>
    </i>
    <i i="4">
      <x v="4"/>
    </i>
    <i i="5">
      <x v="5"/>
    </i>
    <i i="6">
      <x v="6"/>
    </i>
    <i i="7">
      <x v="7"/>
    </i>
  </colItems>
  <dataFields count="8">
    <dataField name="Count of Academia" fld="0" subtotal="count" baseField="0" baseItem="0"/>
    <dataField name="Count of GB Networks" fld="1" subtotal="count" baseField="0" baseItem="0"/>
    <dataField name="Count of Non-GB Networks" fld="2" subtotal="count" baseField="0" baseItem="0"/>
    <dataField name="Count of Private sector (small)" fld="3" subtotal="count" baseField="0" baseItem="0"/>
    <dataField name="Count of Private sector (large)" fld="5" subtotal="count" baseField="0" baseItem="0"/>
    <dataField name="Count of Private sector (medium)" fld="4" subtotal="count" baseField="0" baseItem="0"/>
    <dataField name="Count of Public sector" fld="6" subtotal="count" baseField="0" baseItem="0"/>
    <dataField name="Count of Non-profit" fld="7" subtotal="count" baseField="0" baseItem="0"/>
  </dataFields>
  <formats count="3">
    <format dxfId="46">
      <pivotArea type="all" dataOnly="0" outline="0" fieldPosition="0"/>
    </format>
    <format dxfId="47">
      <pivotArea outline="0" collapsedLevelsAreSubtotals="1" fieldPosition="0"/>
    </format>
    <format dxfId="48">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CBDC77B-E120-4E34-A952-B6492A170A88}" name="PivotTable1" cacheId="118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J2:Q3" firstHeaderRow="0" firstDataRow="1" firstDataCol="0"/>
  <pivotFields count="8">
    <pivotField dataField="1" showAll="0">
      <items count="18">
        <item x="9"/>
        <item x="4"/>
        <item x="1"/>
        <item x="2"/>
        <item x="6"/>
        <item x="3"/>
        <item x="13"/>
        <item x="14"/>
        <item x="0"/>
        <item x="12"/>
        <item x="5"/>
        <item x="8"/>
        <item x="7"/>
        <item x="10"/>
        <item x="11"/>
        <item x="15"/>
        <item x="16"/>
        <item t="default"/>
      </items>
    </pivotField>
    <pivotField dataField="1" showAll="0">
      <items count="14">
        <item x="0"/>
        <item x="5"/>
        <item x="4"/>
        <item x="11"/>
        <item x="7"/>
        <item x="1"/>
        <item x="3"/>
        <item x="8"/>
        <item x="10"/>
        <item x="6"/>
        <item x="2"/>
        <item x="9"/>
        <item x="12"/>
        <item t="default"/>
      </items>
    </pivotField>
    <pivotField dataField="1" showAll="0">
      <items count="6">
        <item x="0"/>
        <item x="3"/>
        <item x="2"/>
        <item x="1"/>
        <item x="4"/>
        <item t="default"/>
      </items>
    </pivotField>
    <pivotField dataField="1" showAll="0">
      <items count="57">
        <item x="1"/>
        <item x="45"/>
        <item x="2"/>
        <item x="3"/>
        <item x="4"/>
        <item x="5"/>
        <item x="0"/>
        <item x="6"/>
        <item x="7"/>
        <item x="8"/>
        <item x="9"/>
        <item x="10"/>
        <item x="11"/>
        <item x="12"/>
        <item x="14"/>
        <item x="15"/>
        <item x="16"/>
        <item x="53"/>
        <item x="17"/>
        <item x="18"/>
        <item x="19"/>
        <item x="13"/>
        <item x="20"/>
        <item x="21"/>
        <item x="46"/>
        <item x="22"/>
        <item x="23"/>
        <item x="24"/>
        <item x="25"/>
        <item x="26"/>
        <item x="54"/>
        <item x="27"/>
        <item x="28"/>
        <item x="47"/>
        <item x="29"/>
        <item x="30"/>
        <item x="31"/>
        <item x="55"/>
        <item x="32"/>
        <item x="33"/>
        <item x="34"/>
        <item x="48"/>
        <item x="35"/>
        <item x="36"/>
        <item x="37"/>
        <item x="49"/>
        <item x="38"/>
        <item x="39"/>
        <item x="50"/>
        <item x="51"/>
        <item x="52"/>
        <item x="40"/>
        <item x="41"/>
        <item x="42"/>
        <item x="43"/>
        <item x="44"/>
        <item t="default"/>
      </items>
    </pivotField>
    <pivotField dataField="1" showAll="0">
      <items count="21">
        <item x="0"/>
        <item x="1"/>
        <item x="2"/>
        <item x="3"/>
        <item x="4"/>
        <item x="5"/>
        <item x="6"/>
        <item x="7"/>
        <item x="8"/>
        <item x="9"/>
        <item x="10"/>
        <item x="11"/>
        <item x="12"/>
        <item x="13"/>
        <item x="14"/>
        <item x="15"/>
        <item x="16"/>
        <item x="17"/>
        <item x="18"/>
        <item x="19"/>
        <item t="default"/>
      </items>
    </pivotField>
    <pivotField dataField="1" showAll="0">
      <items count="29">
        <item x="1"/>
        <item x="2"/>
        <item x="3"/>
        <item x="4"/>
        <item x="5"/>
        <item x="6"/>
        <item x="0"/>
        <item x="7"/>
        <item x="8"/>
        <item x="9"/>
        <item x="10"/>
        <item x="11"/>
        <item x="12"/>
        <item x="13"/>
        <item x="14"/>
        <item x="15"/>
        <item x="16"/>
        <item x="17"/>
        <item x="18"/>
        <item x="19"/>
        <item x="20"/>
        <item x="21"/>
        <item x="22"/>
        <item x="23"/>
        <item x="24"/>
        <item x="25"/>
        <item x="26"/>
        <item x="27"/>
        <item t="default"/>
      </items>
    </pivotField>
    <pivotField dataField="1" showAll="0">
      <items count="2">
        <item x="0"/>
        <item t="default"/>
      </items>
    </pivotField>
    <pivotField dataField="1" showAll="0">
      <items count="9">
        <item x="4"/>
        <item x="1"/>
        <item x="5"/>
        <item x="2"/>
        <item x="3"/>
        <item x="6"/>
        <item x="0"/>
        <item x="7"/>
        <item t="default"/>
      </items>
    </pivotField>
  </pivotFields>
  <rowItems count="1">
    <i/>
  </rowItems>
  <colFields count="1">
    <field x="-2"/>
  </colFields>
  <colItems count="8">
    <i>
      <x/>
    </i>
    <i i="1">
      <x v="1"/>
    </i>
    <i i="2">
      <x v="2"/>
    </i>
    <i i="3">
      <x v="3"/>
    </i>
    <i i="4">
      <x v="4"/>
    </i>
    <i i="5">
      <x v="5"/>
    </i>
    <i i="6">
      <x v="6"/>
    </i>
    <i i="7">
      <x v="7"/>
    </i>
  </colItems>
  <dataFields count="8">
    <dataField name="Count of Academia" fld="0" subtotal="count" baseField="0" baseItem="0"/>
    <dataField name="Count of GB Networks" fld="1" subtotal="count" baseField="0" baseItem="0"/>
    <dataField name="Count of Non-GB Networks" fld="2" subtotal="count" baseField="0" baseItem="0"/>
    <dataField name="Count of Private sector (small)" fld="3" subtotal="count" baseField="0" baseItem="0"/>
    <dataField name="Count of Private sector (medium)" fld="4" subtotal="count" baseField="0" baseItem="0"/>
    <dataField name="Count of Private sector (large)" fld="5" subtotal="count" baseField="0" baseItem="0"/>
    <dataField name="Count of Public sector" fld="6" subtotal="count" baseField="0" baseItem="0"/>
    <dataField name="Count of Non-profit" fld="7" subtotal="count" baseField="0" baseItem="0"/>
  </dataFields>
  <formats count="3">
    <format dxfId="43">
      <pivotArea type="all" dataOnly="0" outline="0" fieldPosition="0"/>
    </format>
    <format dxfId="44">
      <pivotArea outline="0" collapsedLevelsAreSubtotals="1" fieldPosition="0"/>
    </format>
    <format dxfId="4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B9D89D-49FB-4576-8359-1CCC9955766E}" name="NextSteps" displayName="NextSteps" ref="I2:I7" totalsRowShown="0" headerRowDxfId="0">
  <autoFilter ref="I2:I7" xr:uid="{00000000-0009-0000-0100-00000B000000}"/>
  <tableColumns count="1">
    <tableColumn id="1" xr3:uid="{A78E8469-7751-4CEB-A655-714430818A51}" name="Project proposed next step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B01A01-76DA-4B5F-B62D-0C16401511FB}" name="Table12" displayName="Table12" ref="J2:K6" totalsRowShown="0">
  <autoFilter ref="J2:K6" xr:uid="{00000000-0009-0000-0100-00000C000000}"/>
  <tableColumns count="2">
    <tableColumn id="1" xr3:uid="{D688EB88-F4F9-4043-84EF-A68F04A69300}" name="Failed fast?"/>
    <tableColumn id="2" xr3:uid="{BC498915-2A5B-487D-91ED-F6A943959D0B}" name="Column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50" dT="2022-09-02T16:38:23.97" personId="{9F175316-2AA1-4484-89D4-86203B23B8ED}" id="{05088E57-EA8B-4728-BC2A-2AAA340C3895}">
    <text>CSAT/SSAT</text>
  </threadedComment>
</ThreadedComments>
</file>

<file path=xl/threadedComments/threadedComment2.xml><?xml version="1.0" encoding="utf-8"?>
<ThreadedComments xmlns="http://schemas.microsoft.com/office/spreadsheetml/2018/threadedcomments" xmlns:x="http://schemas.openxmlformats.org/spreadsheetml/2006/main">
  <threadedComment ref="N95" dT="2022-05-12T14:15:37.94" personId="{E5100218-FD60-494B-9B3A-D5AFE7B6D701}" id="{D4131A26-2ABF-41DE-82BC-7026C1BD19EE}">
    <text>External cost only</text>
  </threadedComment>
  <threadedComment ref="N95" dT="2022-07-04T09:58:32.99" personId="{E5100218-FD60-494B-9B3A-D5AFE7B6D701}" id="{8CBBA0CE-267D-4048-A3A4-50C15A8C4165}" parentId="{D4131A26-2ABF-41DE-82BC-7026C1BD19EE}">
    <text>For SWIC projects it is the figure of the entire project (inclduing innovate funding) not just NIA.</text>
  </threadedComment>
  <threadedComment ref="P95" dT="2022-05-12T14:15:37.94" personId="{E5100218-FD60-494B-9B3A-D5AFE7B6D701}" id="{F47A520A-2001-4E8B-83F9-93C004E54199}">
    <text>External cost only</text>
  </threadedComment>
  <threadedComment ref="P95" dT="2022-07-04T09:58:32.99" personId="{E5100218-FD60-494B-9B3A-D5AFE7B6D701}" id="{DD2D23BD-69EF-4629-84E7-711E5D5831E1}" parentId="{F47A520A-2001-4E8B-83F9-93C004E54199}">
    <text>For SWIC projects it is the figure of the entire project (inclduing innovate funding) not just NIA.</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dT="2022-05-12T14:15:37.94" personId="{E5100218-FD60-494B-9B3A-D5AFE7B6D701}" id="{CBF6F437-B170-4000-84A4-9416F1156B65}">
    <text>External cost only</text>
  </threadedComment>
  <threadedComment ref="B36" dT="2022-07-04T09:58:32.99" personId="{E5100218-FD60-494B-9B3A-D5AFE7B6D701}" id="{23FF7F55-DCFE-45B4-AF97-E5D6E9AEA415}" parentId="{CBF6F437-B170-4000-84A4-9416F1156B65}">
    <text>For SWIC projects it is the figure of the entire project (inclduing innovate funding) not just NIA.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check-a-university-is-officially-recognised" TargetMode="External"/><Relationship Id="rId1" Type="http://schemas.openxmlformats.org/officeDocument/2006/relationships/hyperlink" Target="https://www.gov.uk/check-a-university-is-officially-recognised" TargetMode="External"/><Relationship Id="rId6" Type="http://schemas.openxmlformats.org/officeDocument/2006/relationships/vmlDrawing" Target="../drawings/vmlDrawing9.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7" Type="http://schemas.microsoft.com/office/2017/10/relationships/threadedComment" Target="../threadedComments/threadedComment1.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vmlDrawing" Target="../drawings/vmlDrawing11.v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4" Type="http://schemas.openxmlformats.org/officeDocument/2006/relationships/vmlDrawing" Target="../drawings/vmlDrawing17.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19.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18.bin"/><Relationship Id="rId1" Type="http://schemas.openxmlformats.org/officeDocument/2006/relationships/pivotTable" Target="../pivotTables/pivotTable1.xml"/><Relationship Id="rId4" Type="http://schemas.openxmlformats.org/officeDocument/2006/relationships/vmlDrawing" Target="../drawings/vmlDrawing21.v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19.bin"/><Relationship Id="rId1" Type="http://schemas.openxmlformats.org/officeDocument/2006/relationships/pivotTable" Target="../pivotTables/pivotTable2.xml"/><Relationship Id="rId5" Type="http://schemas.openxmlformats.org/officeDocument/2006/relationships/vmlDrawing" Target="../drawings/vmlDrawing22.vml"/><Relationship Id="rId4"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67"/>
  <sheetViews>
    <sheetView zoomScale="80" zoomScaleNormal="80" workbookViewId="0">
      <selection activeCell="A4" sqref="A4"/>
    </sheetView>
  </sheetViews>
  <sheetFormatPr defaultColWidth="0" defaultRowHeight="12.75" zeroHeight="1"/>
  <cols>
    <col min="1" max="1" width="9.42578125" style="1" customWidth="1"/>
    <col min="2" max="2" width="22" style="1" customWidth="1"/>
    <col min="3" max="3" width="16.42578125" style="1" customWidth="1"/>
    <col min="4" max="4" width="40" style="1" customWidth="1"/>
    <col min="5" max="5" width="9.42578125" style="1" customWidth="1"/>
    <col min="6" max="6" width="5.5703125" style="1" customWidth="1"/>
    <col min="7" max="7" width="6.42578125" style="1" customWidth="1"/>
    <col min="8" max="8" width="7.42578125" style="1" customWidth="1"/>
    <col min="9" max="10" width="9.42578125" style="1" customWidth="1"/>
    <col min="11" max="44" width="0" style="1" hidden="1" customWidth="1"/>
    <col min="45" max="16384" width="9.42578125" style="1" hidden="1"/>
  </cols>
  <sheetData>
    <row r="1" spans="1:43" s="489" customFormat="1" ht="60" customHeight="1"/>
    <row r="2" spans="1:43" s="2" customFormat="1">
      <c r="A2" s="19" t="e">
        <f ca="1">MID(CELL("filename",A2),FIND("]",CELL("filename",A2))+1,256)</f>
        <v>#VALUE!</v>
      </c>
      <c r="O2" s="7"/>
      <c r="P2" s="7"/>
      <c r="Q2" s="7"/>
      <c r="R2" s="7"/>
      <c r="AM2" s="7"/>
    </row>
    <row r="3" spans="1:43" s="2" customFormat="1">
      <c r="A3" s="20"/>
    </row>
    <row r="4" spans="1:43" s="2" customFormat="1">
      <c r="A4" s="20"/>
    </row>
    <row r="5" spans="1:43" s="2" customFormat="1">
      <c r="D5" s="84"/>
      <c r="E5" s="84"/>
      <c r="F5" s="84"/>
      <c r="G5" s="84"/>
      <c r="AJ5" s="84"/>
    </row>
    <row r="6" spans="1:43" s="2" customFormat="1">
      <c r="D6" s="324"/>
      <c r="E6" s="324"/>
      <c r="F6" s="325"/>
      <c r="G6" s="325"/>
      <c r="AJ6" s="326"/>
      <c r="AK6" s="326"/>
      <c r="AL6" s="326"/>
      <c r="AM6" s="326"/>
      <c r="AN6" s="326"/>
      <c r="AO6" s="326"/>
      <c r="AP6" s="326"/>
      <c r="AQ6" s="326"/>
    </row>
    <row r="7" spans="1:43" ht="13.5" thickBot="1"/>
    <row r="8" spans="1:43">
      <c r="B8" s="72"/>
      <c r="C8" s="70"/>
      <c r="D8" s="70"/>
      <c r="E8" s="70"/>
      <c r="F8" s="70"/>
      <c r="G8" s="70"/>
      <c r="H8" s="70"/>
      <c r="I8" s="69"/>
    </row>
    <row r="9" spans="1:43">
      <c r="B9" s="99" t="s">
        <v>0</v>
      </c>
      <c r="C9" s="327"/>
      <c r="D9" s="100"/>
      <c r="I9" s="65"/>
    </row>
    <row r="10" spans="1:43">
      <c r="B10" s="328"/>
      <c r="C10" s="327"/>
      <c r="D10" s="100"/>
      <c r="I10" s="65"/>
    </row>
    <row r="11" spans="1:43" ht="15">
      <c r="B11" s="328"/>
      <c r="C11" s="101" t="s">
        <v>1</v>
      </c>
      <c r="D11" s="138">
        <v>1</v>
      </c>
      <c r="E11" s="329"/>
      <c r="F11" s="329"/>
      <c r="G11" s="329"/>
      <c r="I11" s="65"/>
      <c r="AK11" s="8"/>
    </row>
    <row r="12" spans="1:43" ht="15">
      <c r="B12" s="328"/>
      <c r="C12" s="101"/>
      <c r="D12" s="102"/>
      <c r="E12" s="329"/>
      <c r="F12" s="329"/>
      <c r="G12" s="329"/>
      <c r="I12" s="65"/>
      <c r="AK12" s="8"/>
    </row>
    <row r="13" spans="1:43">
      <c r="B13" s="330"/>
      <c r="C13" s="331" t="s">
        <v>2</v>
      </c>
      <c r="D13" s="83" t="s">
        <v>3</v>
      </c>
      <c r="E13" s="329"/>
      <c r="F13" s="329"/>
      <c r="G13" s="329"/>
      <c r="I13" s="65"/>
    </row>
    <row r="14" spans="1:43">
      <c r="B14" s="330"/>
      <c r="C14" s="331"/>
      <c r="D14" s="332"/>
      <c r="E14" s="329"/>
      <c r="F14" s="329"/>
      <c r="G14" s="329"/>
      <c r="I14" s="65"/>
    </row>
    <row r="15" spans="1:43">
      <c r="B15" s="330"/>
      <c r="C15" s="331" t="s">
        <v>4</v>
      </c>
      <c r="D15" s="83">
        <v>2024</v>
      </c>
      <c r="E15" s="329"/>
      <c r="F15" s="329"/>
      <c r="G15" s="329"/>
      <c r="I15" s="65"/>
    </row>
    <row r="16" spans="1:43" ht="13.5" thickBot="1">
      <c r="B16" s="333"/>
      <c r="C16" s="334"/>
      <c r="D16" s="334"/>
      <c r="E16" s="334"/>
      <c r="F16" s="334"/>
      <c r="G16" s="334"/>
      <c r="H16" s="62"/>
      <c r="I16" s="61"/>
    </row>
    <row r="17" spans="2:9" ht="3" customHeight="1"/>
    <row r="18" spans="2:9" ht="3" customHeight="1" thickBot="1">
      <c r="C18" s="66"/>
    </row>
    <row r="19" spans="2:9">
      <c r="B19" s="72"/>
      <c r="C19" s="70"/>
      <c r="D19" s="80"/>
      <c r="E19" s="70"/>
      <c r="F19" s="70"/>
      <c r="G19" s="70"/>
      <c r="H19" s="70"/>
      <c r="I19" s="69"/>
    </row>
    <row r="20" spans="2:9">
      <c r="B20" s="68" t="s">
        <v>5</v>
      </c>
      <c r="I20" s="65"/>
    </row>
    <row r="21" spans="2:9">
      <c r="B21" s="67"/>
      <c r="I21" s="65"/>
    </row>
    <row r="22" spans="2:9" ht="15">
      <c r="B22" s="67"/>
      <c r="D22" s="87" t="s">
        <v>6</v>
      </c>
      <c r="I22" s="65"/>
    </row>
    <row r="23" spans="2:9" ht="15">
      <c r="B23" s="67"/>
      <c r="D23" s="87" t="s">
        <v>7</v>
      </c>
      <c r="I23" s="65"/>
    </row>
    <row r="24" spans="2:9" ht="15">
      <c r="B24" s="67"/>
      <c r="D24" s="87" t="s">
        <v>8</v>
      </c>
      <c r="I24" s="65"/>
    </row>
    <row r="25" spans="2:9" ht="15">
      <c r="B25" s="67"/>
      <c r="D25" s="87" t="s">
        <v>9</v>
      </c>
      <c r="I25" s="65"/>
    </row>
    <row r="26" spans="2:9" ht="15">
      <c r="B26" s="67"/>
      <c r="D26" s="87" t="s">
        <v>10</v>
      </c>
      <c r="I26" s="65"/>
    </row>
    <row r="27" spans="2:9" ht="15">
      <c r="B27" s="67"/>
      <c r="D27" s="87" t="s">
        <v>11</v>
      </c>
      <c r="I27" s="65"/>
    </row>
    <row r="28" spans="2:9" ht="15">
      <c r="B28" s="67"/>
      <c r="D28" s="87" t="s">
        <v>12</v>
      </c>
      <c r="I28" s="65"/>
    </row>
    <row r="29" spans="2:9" ht="15">
      <c r="B29" s="67"/>
      <c r="D29" s="87" t="s">
        <v>13</v>
      </c>
      <c r="I29" s="65"/>
    </row>
    <row r="30" spans="2:9" ht="15">
      <c r="B30" s="67"/>
      <c r="D30" s="87" t="s">
        <v>14</v>
      </c>
      <c r="I30" s="65"/>
    </row>
    <row r="31" spans="2:9" ht="15">
      <c r="B31" s="67"/>
      <c r="D31" s="87" t="s">
        <v>15</v>
      </c>
      <c r="I31" s="65"/>
    </row>
    <row r="32" spans="2:9" ht="15">
      <c r="B32" s="67"/>
      <c r="D32" s="87" t="s">
        <v>16</v>
      </c>
      <c r="I32" s="65"/>
    </row>
    <row r="33" spans="2:9" ht="15">
      <c r="B33" s="67"/>
      <c r="D33" s="87" t="s">
        <v>17</v>
      </c>
      <c r="I33" s="65"/>
    </row>
    <row r="34" spans="2:9" ht="15">
      <c r="B34" s="67"/>
      <c r="D34" s="87" t="s">
        <v>18</v>
      </c>
      <c r="I34" s="65"/>
    </row>
    <row r="35" spans="2:9" ht="15">
      <c r="B35" s="67"/>
      <c r="D35" s="87"/>
      <c r="I35" s="65"/>
    </row>
    <row r="36" spans="2:9">
      <c r="B36" s="67"/>
      <c r="I36" s="65"/>
    </row>
    <row r="37" spans="2:9" ht="15">
      <c r="B37" s="67"/>
      <c r="D37" s="87"/>
      <c r="I37" s="65"/>
    </row>
    <row r="38" spans="2:9">
      <c r="B38" s="67"/>
      <c r="I38" s="65"/>
    </row>
    <row r="39" spans="2:9" ht="13.5" thickBot="1">
      <c r="B39" s="64"/>
      <c r="C39" s="62"/>
      <c r="D39" s="62"/>
      <c r="E39" s="62"/>
      <c r="F39" s="62"/>
      <c r="G39" s="62"/>
      <c r="H39" s="62"/>
      <c r="I39" s="61"/>
    </row>
    <row r="40" spans="2:9" ht="3" customHeight="1">
      <c r="C40" s="66"/>
    </row>
    <row r="41" spans="2:9" ht="3" customHeight="1">
      <c r="C41" s="66"/>
    </row>
    <row r="42" spans="2:9" ht="3" customHeight="1" thickBot="1">
      <c r="C42" s="66"/>
    </row>
    <row r="43" spans="2:9">
      <c r="B43" s="72"/>
      <c r="C43" s="71"/>
      <c r="D43" s="70"/>
      <c r="E43" s="70"/>
      <c r="F43" s="70"/>
      <c r="G43" s="70"/>
      <c r="H43" s="70"/>
      <c r="I43" s="69"/>
    </row>
    <row r="44" spans="2:9">
      <c r="B44" s="68" t="s">
        <v>19</v>
      </c>
      <c r="C44" s="66"/>
      <c r="I44" s="65"/>
    </row>
    <row r="45" spans="2:9">
      <c r="B45" s="67"/>
      <c r="D45" s="81" t="s">
        <v>20</v>
      </c>
      <c r="I45" s="65"/>
    </row>
    <row r="46" spans="2:9">
      <c r="B46" s="67"/>
      <c r="D46" s="81" t="s">
        <v>21</v>
      </c>
      <c r="I46" s="65"/>
    </row>
    <row r="47" spans="2:9">
      <c r="B47" s="67"/>
      <c r="D47" s="81" t="s">
        <v>22</v>
      </c>
      <c r="I47" s="65"/>
    </row>
    <row r="48" spans="2:9">
      <c r="B48" s="67"/>
      <c r="D48" s="81" t="s">
        <v>23</v>
      </c>
      <c r="I48" s="65"/>
    </row>
    <row r="49" spans="2:9">
      <c r="B49" s="67"/>
      <c r="D49" s="81" t="s">
        <v>24</v>
      </c>
      <c r="I49" s="65"/>
    </row>
    <row r="50" spans="2:9">
      <c r="B50" s="67"/>
      <c r="D50" s="81" t="s">
        <v>25</v>
      </c>
      <c r="I50" s="65"/>
    </row>
    <row r="51" spans="2:9">
      <c r="B51" s="67"/>
      <c r="D51" s="81" t="s">
        <v>26</v>
      </c>
      <c r="I51" s="65"/>
    </row>
    <row r="52" spans="2:9">
      <c r="B52" s="67"/>
      <c r="D52" s="81" t="s">
        <v>27</v>
      </c>
      <c r="I52" s="65"/>
    </row>
    <row r="53" spans="2:9">
      <c r="B53" s="67"/>
      <c r="D53" s="81" t="s">
        <v>28</v>
      </c>
      <c r="I53" s="65"/>
    </row>
    <row r="54" spans="2:9">
      <c r="B54" s="67"/>
      <c r="D54" s="81" t="s">
        <v>29</v>
      </c>
      <c r="I54" s="65"/>
    </row>
    <row r="55" spans="2:9">
      <c r="B55" s="67"/>
      <c r="D55" s="81" t="s">
        <v>30</v>
      </c>
      <c r="I55" s="65"/>
    </row>
    <row r="56" spans="2:9">
      <c r="B56" s="67"/>
      <c r="D56" s="81" t="s">
        <v>31</v>
      </c>
      <c r="I56" s="65"/>
    </row>
    <row r="57" spans="2:9">
      <c r="B57" s="67"/>
      <c r="D57" s="81" t="s">
        <v>3</v>
      </c>
      <c r="I57" s="65"/>
    </row>
    <row r="58" spans="2:9">
      <c r="B58" s="67"/>
      <c r="D58" s="81" t="s">
        <v>32</v>
      </c>
      <c r="I58" s="65"/>
    </row>
    <row r="59" spans="2:9" ht="13.5" thickBot="1">
      <c r="B59" s="64"/>
      <c r="C59" s="62"/>
      <c r="D59" s="82"/>
      <c r="E59" s="62"/>
      <c r="F59" s="62"/>
      <c r="G59" s="62"/>
      <c r="H59" s="62"/>
      <c r="I59" s="61"/>
    </row>
    <row r="60" spans="2:9" ht="3" customHeight="1" thickBot="1">
      <c r="C60" s="66"/>
    </row>
    <row r="61" spans="2:9" ht="12.75" customHeight="1">
      <c r="B61" s="72"/>
      <c r="C61" s="71"/>
      <c r="D61" s="70"/>
      <c r="E61" s="70"/>
      <c r="F61" s="70"/>
      <c r="G61" s="70"/>
      <c r="H61" s="70"/>
      <c r="I61" s="69"/>
    </row>
    <row r="62" spans="2:9" ht="12.75" customHeight="1">
      <c r="B62" s="68" t="s">
        <v>33</v>
      </c>
      <c r="C62" s="66"/>
      <c r="I62" s="65"/>
    </row>
    <row r="63" spans="2:9" ht="12.75" customHeight="1">
      <c r="B63" s="67"/>
      <c r="C63" s="66"/>
      <c r="D63" s="96">
        <v>2024</v>
      </c>
      <c r="I63" s="65"/>
    </row>
    <row r="64" spans="2:9" ht="12.75" customHeight="1">
      <c r="B64" s="67"/>
      <c r="C64" s="66"/>
      <c r="D64" s="96">
        <v>2025</v>
      </c>
      <c r="I64" s="65"/>
    </row>
    <row r="65" spans="2:9" ht="12.75" customHeight="1">
      <c r="B65" s="67"/>
      <c r="C65" s="66"/>
      <c r="D65" s="96">
        <v>2026</v>
      </c>
      <c r="I65" s="65"/>
    </row>
    <row r="66" spans="2:9" ht="12.75" customHeight="1">
      <c r="B66" s="67"/>
      <c r="C66" s="66"/>
      <c r="D66" s="96">
        <v>2027</v>
      </c>
      <c r="I66" s="65"/>
    </row>
    <row r="67" spans="2:9" ht="12.75" customHeight="1">
      <c r="B67" s="67"/>
      <c r="C67" s="66"/>
      <c r="D67" s="96">
        <v>2028</v>
      </c>
      <c r="I67" s="65"/>
    </row>
    <row r="68" spans="2:9" ht="12.75" customHeight="1" thickBot="1">
      <c r="B68" s="64"/>
      <c r="C68" s="63"/>
      <c r="D68" s="62"/>
      <c r="E68" s="62"/>
      <c r="F68" s="62"/>
      <c r="G68" s="62"/>
      <c r="H68" s="62"/>
      <c r="I68" s="61"/>
    </row>
    <row r="69" spans="2:9" ht="3" customHeight="1">
      <c r="C69" s="66"/>
    </row>
    <row r="70" spans="2:9" ht="3" customHeight="1" thickBot="1">
      <c r="D70" s="81"/>
    </row>
    <row r="71" spans="2:9">
      <c r="B71" s="72"/>
      <c r="C71" s="70"/>
      <c r="D71" s="80"/>
      <c r="E71" s="70"/>
      <c r="F71" s="70"/>
      <c r="G71" s="70"/>
      <c r="H71" s="70"/>
      <c r="I71" s="69"/>
    </row>
    <row r="72" spans="2:9">
      <c r="B72" s="68" t="s">
        <v>34</v>
      </c>
      <c r="I72" s="65"/>
    </row>
    <row r="73" spans="2:9">
      <c r="B73" s="67"/>
      <c r="I73" s="65"/>
    </row>
    <row r="74" spans="2:9">
      <c r="B74" s="67"/>
      <c r="C74" s="79"/>
      <c r="D74" s="1" t="s">
        <v>35</v>
      </c>
      <c r="I74" s="65"/>
    </row>
    <row r="75" spans="2:9" ht="15">
      <c r="B75" s="67"/>
      <c r="C75" s="78"/>
      <c r="D75" t="s">
        <v>36</v>
      </c>
      <c r="I75" s="65"/>
    </row>
    <row r="76" spans="2:9">
      <c r="B76" s="67"/>
      <c r="C76" s="44"/>
      <c r="D76" s="1" t="s">
        <v>37</v>
      </c>
      <c r="I76" s="65"/>
    </row>
    <row r="77" spans="2:9" ht="15">
      <c r="B77" s="67"/>
      <c r="C77" s="77"/>
      <c r="D77" t="s">
        <v>38</v>
      </c>
      <c r="I77" s="65"/>
    </row>
    <row r="78" spans="2:9">
      <c r="B78" s="67"/>
      <c r="C78" s="76"/>
      <c r="D78" s="1" t="s">
        <v>39</v>
      </c>
      <c r="I78" s="65"/>
    </row>
    <row r="79" spans="2:9">
      <c r="B79" s="67"/>
      <c r="C79" s="75"/>
      <c r="D79" s="1" t="s">
        <v>40</v>
      </c>
      <c r="I79" s="65"/>
    </row>
    <row r="80" spans="2:9">
      <c r="B80" s="67"/>
      <c r="C80" s="74"/>
      <c r="D80" s="1" t="s">
        <v>41</v>
      </c>
      <c r="I80" s="65"/>
    </row>
    <row r="81" spans="2:9">
      <c r="B81" s="67"/>
      <c r="C81" s="73"/>
      <c r="D81" s="1" t="s">
        <v>42</v>
      </c>
      <c r="I81" s="65"/>
    </row>
    <row r="82" spans="2:9" ht="13.5" thickBot="1">
      <c r="B82" s="64"/>
      <c r="C82" s="62"/>
      <c r="D82" s="62"/>
      <c r="E82" s="62"/>
      <c r="F82" s="62"/>
      <c r="G82" s="62"/>
      <c r="H82" s="62"/>
      <c r="I82" s="61"/>
    </row>
    <row r="83" spans="2:9"/>
    <row r="84" spans="2:9"/>
    <row r="85" spans="2:9"/>
    <row r="86" spans="2:9"/>
    <row r="87" spans="2:9"/>
    <row r="88" spans="2:9"/>
    <row r="89" spans="2:9"/>
    <row r="90" spans="2:9"/>
    <row r="91" spans="2:9"/>
    <row r="92" spans="2:9"/>
    <row r="93" spans="2:9"/>
    <row r="94" spans="2:9"/>
    <row r="95" spans="2:9"/>
    <row r="96" spans="2: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sheetData>
  <mergeCells count="1">
    <mergeCell ref="A1:XFD1"/>
  </mergeCells>
  <dataValidations count="2">
    <dataValidation type="list" allowBlank="1" showInputMessage="1" showErrorMessage="1" promptTitle="Select year from list" sqref="D13" xr:uid="{00000000-0002-0000-0000-000001000000}">
      <formula1>$D$45:$D$58</formula1>
    </dataValidation>
    <dataValidation type="list" allowBlank="1" showInputMessage="1" showErrorMessage="1" sqref="D15" xr:uid="{00000000-0002-0000-0000-000000000000}">
      <formula1>$D$63:$D$67</formula1>
    </dataValidation>
  </dataValidations>
  <hyperlinks>
    <hyperlink ref="D23" location="'E3 - BCF'!A1" display="E3 - BCF" xr:uid="{00000000-0004-0000-0000-000000000000}"/>
    <hyperlink ref="D25" location="'E5 - Smart Metering'!A1" display="E5 - Smart Meters Benefits" xr:uid="{00000000-0004-0000-0000-000003000000}"/>
    <hyperlink ref="D24" location="'E4 - Losses Snapshot'!A1" display="E4 - Losses Snapshot" xr:uid="{00000000-0004-0000-0000-000006000000}"/>
    <hyperlink ref="D22" location="'E1 - Visual Amenity'!A1" display="E1 - Visual Amenity" xr:uid="{4E269433-5FA7-4894-A32F-454EF1081F62}"/>
    <hyperlink ref="D26" location="'IMF1 - Guidance'!A1" display="IMF1 - Guidance" xr:uid="{CE90D74C-A96B-43B7-AC60-68CC4597C4DB}"/>
    <hyperlink ref="D27" location="'IMF2 - Definitions'!A1" display="IMF2 - Definitions" xr:uid="{A0278A30-B43D-4B7E-9CA9-ABCDE6A0D2D3}"/>
    <hyperlink ref="D28" location="'IMF 3 - Outcome Measures'!A1" display="IMF3 - Outcome Measures" xr:uid="{881DB5EA-7A67-49AC-BDE6-478B376DF144}"/>
    <hyperlink ref="D29" location="'IMF 4 - Secondary Indicators'!A1" display="IMF4 - Secondary Indicators" xr:uid="{12468BF5-6A2C-4783-B977-DB704A1F8D53}"/>
    <hyperlink ref="D30" location="'IMF 5 - Idea log'!A1" display="IMF5 - Idea log" xr:uid="{89790A6A-A72B-49B0-BD02-EB2D0FFFC4B3}"/>
    <hyperlink ref="D31" location="'IMF 6 - Project log'!A1" display="IMF6 - Project log" xr:uid="{79805E15-C6C3-473E-BB5D-BCAD7C1CB3F1}"/>
    <hyperlink ref="D32" location="'IMF 7 - BAU log'!A1" display="IMF7 - BAU log" xr:uid="{015E40AF-395D-41E5-97DA-552D4DB125DE}"/>
    <hyperlink ref="D33" location="'IMF 8 - Project Supporters'!A1" display="IMF8 - Project Supporters" xr:uid="{E5F3E574-57FD-4221-A23E-22F13CBAE43D}"/>
    <hyperlink ref="D34" location="'IMF9 - Project Partners '!A1" display="IMF9 - Project Partners" xr:uid="{717FEFB3-037C-43A4-A742-E7E2BB55B435}"/>
  </hyperlinks>
  <pageMargins left="0.70866141732283472" right="0.70866141732283472" top="0.74803149606299213" bottom="0.74803149606299213" header="0.31496062992125984" footer="0.31496062992125984"/>
  <pageSetup paperSize="8" scale="97" orientation="portrait" r:id="rId1"/>
  <headerFooter>
    <oddHeader>&amp;C&amp;G</oddHeader>
    <oddFooter>&amp;C_x000D_&amp;1#&amp;"Calibri"&amp;10&amp;K000000 OFFICIAL-InternalOnly</oddFooter>
  </headerFooter>
  <customProperties>
    <customPr name="_pios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topLeftCell="A32" zoomScale="80" zoomScaleNormal="80" workbookViewId="0">
      <selection activeCell="B35" sqref="B35"/>
    </sheetView>
  </sheetViews>
  <sheetFormatPr defaultColWidth="0" defaultRowHeight="15"/>
  <cols>
    <col min="1" max="1" width="2.42578125" customWidth="1"/>
    <col min="2" max="3" width="18.5703125" customWidth="1"/>
    <col min="4" max="4" width="86" customWidth="1"/>
    <col min="5" max="5" width="9.42578125" customWidth="1"/>
    <col min="6" max="44" width="0" hidden="1" customWidth="1"/>
    <col min="45" max="16384" width="9.42578125" hidden="1"/>
  </cols>
  <sheetData>
    <row r="1" spans="1:37" s="2" customFormat="1" ht="12.75">
      <c r="A1" s="19" t="e">
        <f ca="1">MID(CELL("filename",A1),FIND("]",CELL("filename",A1))+1,256)</f>
        <v>#VALUE!</v>
      </c>
      <c r="I1" s="7"/>
      <c r="J1" s="7"/>
      <c r="K1" s="7"/>
      <c r="L1" s="7"/>
      <c r="AG1" s="7"/>
    </row>
    <row r="2" spans="1:37" s="2" customFormat="1" ht="12.75">
      <c r="A2" s="20"/>
    </row>
    <row r="3" spans="1:37" s="2" customFormat="1" ht="12.75">
      <c r="A3" s="20" t="s">
        <v>43</v>
      </c>
    </row>
    <row r="4" spans="1:37" s="2" customFormat="1" ht="12.75">
      <c r="D4" s="84"/>
      <c r="AD4" s="84"/>
    </row>
    <row r="5" spans="1:37" s="2" customFormat="1" ht="12.75">
      <c r="D5" s="324"/>
      <c r="AD5" s="326"/>
      <c r="AE5" s="326"/>
      <c r="AF5" s="326"/>
      <c r="AG5" s="326"/>
      <c r="AH5" s="326"/>
      <c r="AI5" s="326"/>
      <c r="AJ5" s="326"/>
      <c r="AK5" s="326"/>
    </row>
    <row r="7" spans="1:37" ht="26.25">
      <c r="B7" s="86" t="s">
        <v>44</v>
      </c>
      <c r="C7" s="94" t="s">
        <v>45</v>
      </c>
      <c r="D7" s="85" t="s">
        <v>46</v>
      </c>
    </row>
    <row r="8" spans="1:37">
      <c r="B8" s="322">
        <v>45000</v>
      </c>
      <c r="C8" s="322" t="s">
        <v>47</v>
      </c>
      <c r="D8" s="139" t="s">
        <v>48</v>
      </c>
    </row>
    <row r="9" spans="1:37">
      <c r="B9" s="322">
        <v>45001</v>
      </c>
      <c r="C9" s="322" t="s">
        <v>47</v>
      </c>
      <c r="D9" s="335" t="s">
        <v>49</v>
      </c>
    </row>
    <row r="10" spans="1:37">
      <c r="B10" s="322">
        <v>45001</v>
      </c>
      <c r="C10" s="322" t="s">
        <v>47</v>
      </c>
      <c r="D10" s="139" t="s">
        <v>50</v>
      </c>
    </row>
    <row r="11" spans="1:37">
      <c r="B11" s="322">
        <v>45050</v>
      </c>
      <c r="C11" s="322" t="s">
        <v>47</v>
      </c>
      <c r="D11" s="335" t="s">
        <v>51</v>
      </c>
    </row>
    <row r="12" spans="1:37">
      <c r="B12" s="322">
        <v>45050</v>
      </c>
      <c r="C12" s="322" t="s">
        <v>47</v>
      </c>
      <c r="D12" s="335" t="s">
        <v>52</v>
      </c>
    </row>
    <row r="13" spans="1:37">
      <c r="B13" s="322">
        <v>45086</v>
      </c>
      <c r="C13" s="322" t="s">
        <v>47</v>
      </c>
      <c r="D13" s="335" t="s">
        <v>53</v>
      </c>
    </row>
    <row r="14" spans="1:37">
      <c r="B14" s="322">
        <v>45090</v>
      </c>
      <c r="C14" s="322" t="s">
        <v>47</v>
      </c>
      <c r="D14" s="335" t="s">
        <v>54</v>
      </c>
    </row>
    <row r="15" spans="1:37">
      <c r="B15" s="322">
        <v>45090</v>
      </c>
      <c r="C15" s="322" t="s">
        <v>47</v>
      </c>
      <c r="D15" s="139" t="s">
        <v>55</v>
      </c>
    </row>
    <row r="16" spans="1:37" ht="166.5">
      <c r="B16" s="322">
        <v>45364</v>
      </c>
      <c r="C16" s="322" t="s">
        <v>56</v>
      </c>
      <c r="D16" s="323" t="s">
        <v>57</v>
      </c>
    </row>
    <row r="17" spans="2:4" ht="115.5">
      <c r="B17" s="322">
        <v>45364</v>
      </c>
      <c r="C17" s="322" t="s">
        <v>56</v>
      </c>
      <c r="D17" s="323" t="s">
        <v>58</v>
      </c>
    </row>
    <row r="18" spans="2:4" ht="90">
      <c r="B18" s="322">
        <v>45364</v>
      </c>
      <c r="C18" s="322" t="s">
        <v>56</v>
      </c>
      <c r="D18" s="323" t="s">
        <v>59</v>
      </c>
    </row>
    <row r="19" spans="2:4" ht="39">
      <c r="B19" s="322">
        <v>45364</v>
      </c>
      <c r="C19" s="322" t="s">
        <v>56</v>
      </c>
      <c r="D19" s="323" t="s">
        <v>60</v>
      </c>
    </row>
    <row r="20" spans="2:4" ht="26.25">
      <c r="B20" s="322">
        <v>45364</v>
      </c>
      <c r="C20" s="322" t="s">
        <v>56</v>
      </c>
      <c r="D20" s="323" t="s">
        <v>61</v>
      </c>
    </row>
    <row r="21" spans="2:4" ht="39">
      <c r="B21" s="322">
        <v>45364</v>
      </c>
      <c r="C21" s="322" t="s">
        <v>56</v>
      </c>
      <c r="D21" s="323" t="s">
        <v>62</v>
      </c>
    </row>
    <row r="22" spans="2:4" ht="39">
      <c r="B22" s="322">
        <v>45364</v>
      </c>
      <c r="C22" s="322" t="s">
        <v>56</v>
      </c>
      <c r="D22" s="323" t="s">
        <v>63</v>
      </c>
    </row>
    <row r="23" spans="2:4" ht="26.25">
      <c r="B23" s="322">
        <v>45364</v>
      </c>
      <c r="C23" s="322" t="s">
        <v>56</v>
      </c>
      <c r="D23" s="323" t="s">
        <v>64</v>
      </c>
    </row>
    <row r="24" spans="2:4" ht="26.25">
      <c r="B24" s="322">
        <v>45364</v>
      </c>
      <c r="C24" s="322" t="s">
        <v>56</v>
      </c>
      <c r="D24" s="323" t="s">
        <v>65</v>
      </c>
    </row>
    <row r="25" spans="2:4" ht="26.25">
      <c r="B25" s="322">
        <v>45364</v>
      </c>
      <c r="C25" s="322" t="s">
        <v>56</v>
      </c>
      <c r="D25" s="323" t="s">
        <v>66</v>
      </c>
    </row>
    <row r="26" spans="2:4" ht="26.25">
      <c r="B26" s="322">
        <v>45364</v>
      </c>
      <c r="C26" s="322" t="s">
        <v>56</v>
      </c>
      <c r="D26" s="323" t="s">
        <v>67</v>
      </c>
    </row>
    <row r="27" spans="2:4" ht="26.25">
      <c r="B27" s="322">
        <v>45364</v>
      </c>
      <c r="C27" s="322" t="s">
        <v>56</v>
      </c>
      <c r="D27" s="323" t="s">
        <v>68</v>
      </c>
    </row>
    <row r="28" spans="2:4" ht="64.5">
      <c r="B28" s="322">
        <v>45364</v>
      </c>
      <c r="C28" s="322" t="s">
        <v>56</v>
      </c>
      <c r="D28" s="323" t="s">
        <v>69</v>
      </c>
    </row>
    <row r="29" spans="2:4" ht="64.5">
      <c r="B29" s="322">
        <v>45364</v>
      </c>
      <c r="C29" s="322" t="s">
        <v>56</v>
      </c>
      <c r="D29" s="323" t="s">
        <v>70</v>
      </c>
    </row>
    <row r="30" spans="2:4" ht="90">
      <c r="B30" s="322">
        <v>45366</v>
      </c>
      <c r="C30" s="322" t="s">
        <v>56</v>
      </c>
      <c r="D30" s="323" t="s">
        <v>71</v>
      </c>
    </row>
    <row r="31" spans="2:4" ht="90">
      <c r="B31" s="322">
        <v>45366</v>
      </c>
      <c r="C31" s="322" t="s">
        <v>56</v>
      </c>
      <c r="D31" s="323" t="s">
        <v>72</v>
      </c>
    </row>
    <row r="32" spans="2:4" ht="90">
      <c r="B32" s="322">
        <v>45366</v>
      </c>
      <c r="C32" s="322" t="s">
        <v>56</v>
      </c>
      <c r="D32" s="323" t="s">
        <v>73</v>
      </c>
    </row>
    <row r="33" spans="2:4" ht="64.5">
      <c r="B33" s="322">
        <v>45366</v>
      </c>
      <c r="C33" s="322" t="s">
        <v>56</v>
      </c>
      <c r="D33" s="323" t="s">
        <v>74</v>
      </c>
    </row>
    <row r="34" spans="2:4" ht="77.25">
      <c r="B34" s="322">
        <v>45371</v>
      </c>
      <c r="C34" s="322" t="s">
        <v>56</v>
      </c>
      <c r="D34" s="323" t="s">
        <v>75</v>
      </c>
    </row>
    <row r="35" spans="2:4">
      <c r="B35" s="139"/>
      <c r="C35" s="322"/>
      <c r="D35" s="139"/>
    </row>
    <row r="36" spans="2:4">
      <c r="B36" s="139"/>
      <c r="C36" s="322"/>
      <c r="D36" s="139"/>
    </row>
    <row r="37" spans="2:4">
      <c r="B37" s="139"/>
      <c r="C37" s="322"/>
      <c r="D37" s="139"/>
    </row>
    <row r="38" spans="2:4">
      <c r="B38" s="139"/>
      <c r="C38" s="322"/>
      <c r="D38" s="139"/>
    </row>
    <row r="39" spans="2:4">
      <c r="B39" s="139"/>
      <c r="C39" s="322"/>
      <c r="D39" s="139"/>
    </row>
    <row r="40" spans="2:4">
      <c r="B40" s="139"/>
      <c r="C40" s="322"/>
      <c r="D40" s="139"/>
    </row>
    <row r="41" spans="2:4">
      <c r="B41" s="139"/>
      <c r="C41" s="322"/>
      <c r="D41" s="139"/>
    </row>
    <row r="42" spans="2:4">
      <c r="B42" s="139"/>
      <c r="C42" s="322"/>
      <c r="D42" s="139"/>
    </row>
    <row r="43" spans="2:4">
      <c r="B43" s="139"/>
      <c r="C43" s="322"/>
      <c r="D43" s="139"/>
    </row>
    <row r="44" spans="2:4">
      <c r="B44" s="139"/>
      <c r="C44" s="322"/>
      <c r="D44" s="139"/>
    </row>
    <row r="45" spans="2:4">
      <c r="B45" s="139"/>
      <c r="C45" s="322"/>
      <c r="D45" s="139"/>
    </row>
    <row r="46" spans="2:4">
      <c r="B46" s="139"/>
      <c r="C46" s="322"/>
      <c r="D46" s="139"/>
    </row>
    <row r="47" spans="2:4">
      <c r="B47" s="139"/>
      <c r="C47" s="322"/>
      <c r="D47" s="139"/>
    </row>
    <row r="48" spans="2:4">
      <c r="B48" s="139"/>
      <c r="C48" s="322"/>
      <c r="D48" s="139"/>
    </row>
    <row r="49" spans="2:4">
      <c r="B49" s="139"/>
      <c r="C49" s="322"/>
      <c r="D49" s="139"/>
    </row>
    <row r="50" spans="2:4">
      <c r="B50" s="139"/>
      <c r="C50" s="322"/>
      <c r="D50" s="139"/>
    </row>
    <row r="51" spans="2:4">
      <c r="B51" s="139"/>
      <c r="C51" s="322"/>
      <c r="D51" s="139"/>
    </row>
    <row r="52" spans="2:4">
      <c r="B52" s="139"/>
      <c r="C52" s="322"/>
      <c r="D52" s="139"/>
    </row>
    <row r="53" spans="2:4">
      <c r="B53" s="139"/>
      <c r="C53" s="322"/>
      <c r="D53" s="139"/>
    </row>
    <row r="54" spans="2:4">
      <c r="B54" s="139"/>
      <c r="C54" s="322"/>
      <c r="D54" s="139"/>
    </row>
    <row r="55" spans="2:4">
      <c r="B55" s="139"/>
      <c r="C55" s="322"/>
      <c r="D55" s="139"/>
    </row>
    <row r="56" spans="2:4">
      <c r="B56" s="139"/>
      <c r="C56" s="322"/>
      <c r="D56" s="139"/>
    </row>
    <row r="57" spans="2:4">
      <c r="B57" s="139"/>
      <c r="C57" s="322"/>
      <c r="D57" s="139"/>
    </row>
    <row r="58" spans="2:4">
      <c r="B58" s="139"/>
      <c r="C58" s="322"/>
      <c r="D58" s="139"/>
    </row>
    <row r="59" spans="2:4">
      <c r="B59" s="139"/>
      <c r="C59" s="322"/>
      <c r="D59" s="139"/>
    </row>
    <row r="60" spans="2:4">
      <c r="B60" s="139"/>
      <c r="C60" s="322"/>
      <c r="D60" s="139"/>
    </row>
    <row r="61" spans="2:4">
      <c r="B61" s="139"/>
      <c r="C61" s="322"/>
      <c r="D61" s="139"/>
    </row>
    <row r="62" spans="2:4">
      <c r="B62" s="139"/>
      <c r="C62" s="322"/>
      <c r="D62" s="139"/>
    </row>
    <row r="63" spans="2:4">
      <c r="B63" s="139"/>
      <c r="C63" s="322"/>
      <c r="D63" s="139"/>
    </row>
    <row r="64" spans="2:4">
      <c r="B64" s="139"/>
      <c r="C64" s="322"/>
      <c r="D64" s="139"/>
    </row>
    <row r="65" spans="2:4">
      <c r="B65" s="139"/>
      <c r="C65" s="322"/>
      <c r="D65" s="139"/>
    </row>
    <row r="66" spans="2:4">
      <c r="B66" s="139"/>
      <c r="C66" s="322"/>
      <c r="D66" s="139"/>
    </row>
    <row r="67" spans="2:4">
      <c r="B67" s="139"/>
      <c r="C67" s="322"/>
      <c r="D67" s="139"/>
    </row>
    <row r="68" spans="2:4">
      <c r="B68" s="139"/>
      <c r="C68" s="322"/>
      <c r="D68" s="139"/>
    </row>
    <row r="69" spans="2:4">
      <c r="B69" s="139"/>
      <c r="C69" s="322"/>
      <c r="D69" s="139"/>
    </row>
    <row r="70" spans="2:4">
      <c r="B70" s="139"/>
      <c r="C70" s="322"/>
      <c r="D70" s="139"/>
    </row>
    <row r="71" spans="2:4">
      <c r="B71" s="139"/>
      <c r="C71" s="322"/>
      <c r="D71" s="139"/>
    </row>
    <row r="72" spans="2:4">
      <c r="B72" s="139"/>
      <c r="C72" s="322"/>
      <c r="D72" s="139"/>
    </row>
    <row r="73" spans="2:4">
      <c r="B73" s="139"/>
      <c r="C73" s="322"/>
      <c r="D73" s="139"/>
    </row>
    <row r="74" spans="2:4">
      <c r="B74" s="139"/>
      <c r="C74" s="322"/>
      <c r="D74" s="139"/>
    </row>
    <row r="75" spans="2:4">
      <c r="B75" s="139"/>
      <c r="C75" s="322"/>
      <c r="D75" s="139"/>
    </row>
    <row r="76" spans="2:4">
      <c r="B76" s="139"/>
      <c r="C76" s="322"/>
      <c r="D76" s="139"/>
    </row>
    <row r="77" spans="2:4">
      <c r="B77" s="139"/>
      <c r="C77" s="322"/>
      <c r="D77" s="139"/>
    </row>
    <row r="78" spans="2:4">
      <c r="B78" s="139"/>
      <c r="C78" s="322"/>
      <c r="D78" s="139"/>
    </row>
    <row r="79" spans="2:4">
      <c r="B79" s="139"/>
      <c r="C79" s="322"/>
      <c r="D79" s="139"/>
    </row>
    <row r="80" spans="2:4">
      <c r="B80" s="139"/>
      <c r="C80" s="322"/>
      <c r="D80" s="139"/>
    </row>
    <row r="81" spans="2:4">
      <c r="B81" s="139"/>
      <c r="C81" s="322"/>
      <c r="D81" s="139"/>
    </row>
    <row r="82" spans="2:4">
      <c r="B82" s="139"/>
      <c r="C82" s="322"/>
      <c r="D82" s="139"/>
    </row>
    <row r="83" spans="2:4">
      <c r="B83" s="139"/>
      <c r="C83" s="322"/>
      <c r="D83" s="139"/>
    </row>
    <row r="84" spans="2:4">
      <c r="B84" s="139"/>
      <c r="C84" s="322"/>
      <c r="D84" s="139"/>
    </row>
    <row r="85" spans="2:4">
      <c r="B85" s="139"/>
      <c r="C85" s="322"/>
      <c r="D85" s="139"/>
    </row>
    <row r="86" spans="2:4">
      <c r="B86" s="139"/>
      <c r="C86" s="322"/>
      <c r="D86" s="139"/>
    </row>
    <row r="87" spans="2:4">
      <c r="B87" s="139"/>
      <c r="C87" s="322"/>
      <c r="D87" s="139"/>
    </row>
    <row r="88" spans="2:4">
      <c r="B88" s="139"/>
      <c r="C88" s="322"/>
      <c r="D88" s="139"/>
    </row>
    <row r="89" spans="2:4">
      <c r="B89" s="139"/>
      <c r="C89" s="322"/>
      <c r="D89" s="139"/>
    </row>
    <row r="90" spans="2:4">
      <c r="B90" s="139"/>
      <c r="C90" s="322"/>
      <c r="D90" s="139"/>
    </row>
    <row r="91" spans="2:4">
      <c r="B91" s="139"/>
      <c r="C91" s="322"/>
      <c r="D91" s="139"/>
    </row>
    <row r="92" spans="2:4">
      <c r="B92" s="139"/>
      <c r="C92" s="322"/>
      <c r="D92" s="139"/>
    </row>
    <row r="93" spans="2:4">
      <c r="B93" s="139"/>
      <c r="C93" s="322"/>
      <c r="D93" s="139"/>
    </row>
    <row r="94" spans="2:4">
      <c r="B94" s="139"/>
      <c r="C94" s="322"/>
      <c r="D94" s="139"/>
    </row>
    <row r="95" spans="2:4">
      <c r="B95" s="139"/>
      <c r="C95" s="322"/>
      <c r="D95" s="139"/>
    </row>
    <row r="96" spans="2:4">
      <c r="B96" s="139"/>
      <c r="C96" s="322"/>
      <c r="D96" s="139"/>
    </row>
    <row r="97" spans="2:4">
      <c r="B97" s="139"/>
      <c r="C97" s="322"/>
      <c r="D97" s="139"/>
    </row>
    <row r="98" spans="2:4">
      <c r="B98" s="139"/>
      <c r="C98" s="322"/>
      <c r="D98" s="139"/>
    </row>
    <row r="99" spans="2:4">
      <c r="B99" s="139"/>
      <c r="C99" s="322"/>
      <c r="D99" s="139"/>
    </row>
    <row r="100" spans="2:4">
      <c r="B100" s="139"/>
      <c r="C100" s="322"/>
      <c r="D100" s="139"/>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headerFooter>
    <oddHeader>&amp;C&amp;G</oddHeader>
    <oddFooter>&amp;C_x000D_&amp;1#&amp;"Calibri"&amp;10&amp;K000000 OFFICIAL-InternalOnly</oddFooter>
  </headerFooter>
  <customProperties>
    <customPr name="_pios_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0"/>
  <sheetViews>
    <sheetView tabSelected="1" topLeftCell="A12" zoomScale="80" zoomScaleNormal="80" workbookViewId="0">
      <selection activeCell="C32" sqref="C32"/>
    </sheetView>
  </sheetViews>
  <sheetFormatPr defaultColWidth="0" defaultRowHeight="15"/>
  <cols>
    <col min="1" max="1" width="2.42578125" customWidth="1"/>
    <col min="2" max="2" width="18.5703125" customWidth="1"/>
    <col min="3" max="3" width="101.28515625" customWidth="1"/>
    <col min="4" max="4" width="9.42578125" customWidth="1"/>
    <col min="5" max="43" width="0" hidden="1" customWidth="1"/>
    <col min="44" max="16384" width="9.42578125" hidden="1"/>
  </cols>
  <sheetData>
    <row r="1" spans="1:36" s="2" customFormat="1" ht="12.75">
      <c r="A1" s="19" t="e">
        <f ca="1">MID(CELL("filename",A1),FIND("]",CELL("filename",A1))+1,256)</f>
        <v>#VALUE!</v>
      </c>
      <c r="H1" s="7"/>
      <c r="I1" s="7"/>
      <c r="J1" s="7"/>
      <c r="K1" s="7"/>
      <c r="AF1" s="7"/>
    </row>
    <row r="2" spans="1:36" s="2" customFormat="1" ht="12.75">
      <c r="A2" s="20"/>
    </row>
    <row r="3" spans="1:36" s="2" customFormat="1" ht="12.75">
      <c r="A3" s="20" t="s">
        <v>76</v>
      </c>
    </row>
    <row r="4" spans="1:36" s="2" customFormat="1" ht="12.75">
      <c r="C4" s="84"/>
      <c r="AC4" s="84"/>
    </row>
    <row r="5" spans="1:36" s="2" customFormat="1" ht="12.75">
      <c r="C5" s="324"/>
      <c r="AC5" s="326"/>
      <c r="AD5" s="326"/>
      <c r="AE5" s="326"/>
      <c r="AF5" s="326"/>
      <c r="AG5" s="326"/>
      <c r="AH5" s="326"/>
      <c r="AI5" s="326"/>
      <c r="AJ5" s="326"/>
    </row>
    <row r="7" spans="1:36" ht="26.25">
      <c r="B7" s="86" t="s">
        <v>44</v>
      </c>
      <c r="C7" s="88" t="s">
        <v>77</v>
      </c>
    </row>
    <row r="8" spans="1:36" ht="25.5">
      <c r="B8" s="364">
        <v>45443</v>
      </c>
      <c r="C8" s="365" t="s">
        <v>78</v>
      </c>
    </row>
    <row r="9" spans="1:36" ht="25.5">
      <c r="B9" s="364">
        <v>45443</v>
      </c>
      <c r="C9" s="365" t="s">
        <v>79</v>
      </c>
    </row>
    <row r="10" spans="1:36" ht="25.5">
      <c r="B10" s="364">
        <v>45443</v>
      </c>
      <c r="C10" s="365" t="s">
        <v>80</v>
      </c>
    </row>
    <row r="11" spans="1:36" ht="25.5">
      <c r="B11" s="364">
        <v>45443</v>
      </c>
      <c r="C11" s="365" t="s">
        <v>81</v>
      </c>
    </row>
    <row r="12" spans="1:36" ht="25.5">
      <c r="B12" s="364">
        <v>45443</v>
      </c>
      <c r="C12" s="365" t="s">
        <v>82</v>
      </c>
    </row>
    <row r="13" spans="1:36" ht="25.5">
      <c r="B13" s="364">
        <v>45443</v>
      </c>
      <c r="C13" s="365" t="s">
        <v>83</v>
      </c>
    </row>
    <row r="14" spans="1:36" ht="25.5">
      <c r="B14" s="364">
        <v>45443</v>
      </c>
      <c r="C14" s="365" t="s">
        <v>84</v>
      </c>
    </row>
    <row r="15" spans="1:36" ht="25.5">
      <c r="B15" s="364">
        <v>45443</v>
      </c>
      <c r="C15" s="365" t="s">
        <v>85</v>
      </c>
    </row>
    <row r="16" spans="1:36" ht="25.5">
      <c r="B16" s="364">
        <v>45443</v>
      </c>
      <c r="C16" s="365" t="s">
        <v>86</v>
      </c>
    </row>
    <row r="17" spans="2:3">
      <c r="B17" s="364">
        <v>45489</v>
      </c>
      <c r="C17" s="367" t="s">
        <v>87</v>
      </c>
    </row>
    <row r="18" spans="2:3">
      <c r="B18" s="364">
        <v>45582</v>
      </c>
      <c r="C18" s="139" t="s">
        <v>88</v>
      </c>
    </row>
    <row r="19" spans="2:3">
      <c r="B19" s="139"/>
      <c r="C19" s="139"/>
    </row>
    <row r="20" spans="2:3">
      <c r="B20" s="139"/>
      <c r="C20" s="139"/>
    </row>
    <row r="21" spans="2:3">
      <c r="B21" s="139"/>
      <c r="C21" s="139"/>
    </row>
    <row r="22" spans="2:3">
      <c r="B22" s="139"/>
      <c r="C22" s="139"/>
    </row>
    <row r="23" spans="2:3">
      <c r="B23" s="139"/>
      <c r="C23" s="139"/>
    </row>
    <row r="24" spans="2:3">
      <c r="B24" s="139"/>
      <c r="C24" s="139"/>
    </row>
    <row r="25" spans="2:3">
      <c r="B25" s="139"/>
      <c r="C25" s="139"/>
    </row>
    <row r="26" spans="2:3">
      <c r="B26" s="139"/>
      <c r="C26" s="139"/>
    </row>
    <row r="27" spans="2:3">
      <c r="B27" s="139"/>
      <c r="C27" s="139"/>
    </row>
    <row r="28" spans="2:3">
      <c r="B28" s="139"/>
      <c r="C28" s="139"/>
    </row>
    <row r="29" spans="2:3">
      <c r="B29" s="139"/>
      <c r="C29" s="139"/>
    </row>
    <row r="30" spans="2:3">
      <c r="B30" s="139"/>
      <c r="C30" s="139"/>
    </row>
    <row r="31" spans="2:3">
      <c r="B31" s="139"/>
      <c r="C31" s="139"/>
    </row>
    <row r="32" spans="2:3">
      <c r="B32" s="139"/>
      <c r="C32" s="139"/>
    </row>
    <row r="33" spans="2:3">
      <c r="B33" s="139"/>
      <c r="C33" s="139"/>
    </row>
    <row r="34" spans="2:3">
      <c r="B34" s="139"/>
      <c r="C34" s="139"/>
    </row>
    <row r="35" spans="2:3">
      <c r="B35" s="139"/>
      <c r="C35" s="139"/>
    </row>
    <row r="36" spans="2:3">
      <c r="B36" s="139"/>
      <c r="C36" s="139"/>
    </row>
    <row r="37" spans="2:3">
      <c r="B37" s="139"/>
      <c r="C37" s="139"/>
    </row>
    <row r="38" spans="2:3">
      <c r="B38" s="139"/>
      <c r="C38" s="139"/>
    </row>
    <row r="39" spans="2:3">
      <c r="B39" s="139"/>
      <c r="C39" s="139"/>
    </row>
    <row r="40" spans="2:3">
      <c r="B40" s="139"/>
      <c r="C40" s="139"/>
    </row>
    <row r="41" spans="2:3">
      <c r="B41" s="139"/>
      <c r="C41" s="139"/>
    </row>
    <row r="42" spans="2:3">
      <c r="B42" s="139"/>
      <c r="C42" s="139"/>
    </row>
    <row r="43" spans="2:3">
      <c r="B43" s="139"/>
      <c r="C43" s="139"/>
    </row>
    <row r="44" spans="2:3">
      <c r="B44" s="139"/>
      <c r="C44" s="139"/>
    </row>
    <row r="45" spans="2:3">
      <c r="B45" s="139"/>
      <c r="C45" s="139"/>
    </row>
    <row r="46" spans="2:3">
      <c r="B46" s="139"/>
      <c r="C46" s="139"/>
    </row>
    <row r="47" spans="2:3">
      <c r="B47" s="139"/>
      <c r="C47" s="139"/>
    </row>
    <row r="48" spans="2:3">
      <c r="B48" s="139"/>
      <c r="C48" s="139"/>
    </row>
    <row r="49" spans="2:3">
      <c r="B49" s="139"/>
      <c r="C49" s="139"/>
    </row>
    <row r="50" spans="2:3">
      <c r="B50" s="139"/>
      <c r="C50" s="139"/>
    </row>
    <row r="51" spans="2:3">
      <c r="B51" s="139"/>
      <c r="C51" s="139"/>
    </row>
    <row r="52" spans="2:3">
      <c r="B52" s="139"/>
      <c r="C52" s="139"/>
    </row>
    <row r="53" spans="2:3">
      <c r="B53" s="139"/>
      <c r="C53" s="139"/>
    </row>
    <row r="54" spans="2:3">
      <c r="B54" s="139"/>
      <c r="C54" s="139"/>
    </row>
    <row r="55" spans="2:3">
      <c r="B55" s="139"/>
      <c r="C55" s="139"/>
    </row>
    <row r="56" spans="2:3">
      <c r="B56" s="139"/>
      <c r="C56" s="139"/>
    </row>
    <row r="57" spans="2:3">
      <c r="B57" s="139"/>
      <c r="C57" s="139"/>
    </row>
    <row r="58" spans="2:3">
      <c r="B58" s="139"/>
      <c r="C58" s="139"/>
    </row>
    <row r="59" spans="2:3">
      <c r="B59" s="139"/>
      <c r="C59" s="139"/>
    </row>
    <row r="60" spans="2:3">
      <c r="B60" s="139"/>
      <c r="C60" s="139"/>
    </row>
    <row r="61" spans="2:3">
      <c r="B61" s="139"/>
      <c r="C61" s="139"/>
    </row>
    <row r="62" spans="2:3">
      <c r="B62" s="139"/>
      <c r="C62" s="139"/>
    </row>
    <row r="63" spans="2:3">
      <c r="B63" s="139"/>
      <c r="C63" s="139"/>
    </row>
    <row r="64" spans="2:3">
      <c r="B64" s="139"/>
      <c r="C64" s="139"/>
    </row>
    <row r="65" spans="2:3">
      <c r="B65" s="139"/>
      <c r="C65" s="139"/>
    </row>
    <row r="66" spans="2:3">
      <c r="B66" s="139"/>
      <c r="C66" s="139"/>
    </row>
    <row r="67" spans="2:3">
      <c r="B67" s="139"/>
      <c r="C67" s="139"/>
    </row>
    <row r="68" spans="2:3">
      <c r="B68" s="139"/>
      <c r="C68" s="139"/>
    </row>
    <row r="69" spans="2:3">
      <c r="B69" s="139"/>
      <c r="C69" s="139"/>
    </row>
    <row r="70" spans="2:3">
      <c r="B70" s="139"/>
      <c r="C70" s="139"/>
    </row>
    <row r="71" spans="2:3">
      <c r="B71" s="139"/>
      <c r="C71" s="139"/>
    </row>
    <row r="72" spans="2:3">
      <c r="B72" s="139"/>
      <c r="C72" s="139"/>
    </row>
    <row r="73" spans="2:3">
      <c r="B73" s="139"/>
      <c r="C73" s="139"/>
    </row>
    <row r="74" spans="2:3">
      <c r="B74" s="139"/>
      <c r="C74" s="139"/>
    </row>
    <row r="75" spans="2:3">
      <c r="B75" s="139"/>
      <c r="C75" s="139"/>
    </row>
    <row r="76" spans="2:3">
      <c r="B76" s="139"/>
      <c r="C76" s="139"/>
    </row>
    <row r="77" spans="2:3">
      <c r="B77" s="139"/>
      <c r="C77" s="139"/>
    </row>
    <row r="78" spans="2:3">
      <c r="B78" s="139"/>
      <c r="C78" s="139"/>
    </row>
    <row r="79" spans="2:3">
      <c r="B79" s="139"/>
      <c r="C79" s="139"/>
    </row>
    <row r="80" spans="2:3">
      <c r="B80" s="139"/>
      <c r="C80" s="139"/>
    </row>
    <row r="81" spans="2:3">
      <c r="B81" s="139"/>
      <c r="C81" s="139"/>
    </row>
    <row r="82" spans="2:3">
      <c r="B82" s="139"/>
      <c r="C82" s="139"/>
    </row>
    <row r="83" spans="2:3">
      <c r="B83" s="139"/>
      <c r="C83" s="139"/>
    </row>
    <row r="84" spans="2:3">
      <c r="B84" s="139"/>
      <c r="C84" s="139"/>
    </row>
    <row r="85" spans="2:3">
      <c r="B85" s="139"/>
      <c r="C85" s="139"/>
    </row>
    <row r="86" spans="2:3">
      <c r="B86" s="139"/>
      <c r="C86" s="139"/>
    </row>
    <row r="87" spans="2:3">
      <c r="B87" s="139"/>
      <c r="C87" s="139"/>
    </row>
    <row r="88" spans="2:3">
      <c r="B88" s="139"/>
      <c r="C88" s="139"/>
    </row>
    <row r="89" spans="2:3">
      <c r="B89" s="139"/>
      <c r="C89" s="139"/>
    </row>
    <row r="90" spans="2:3">
      <c r="B90" s="139"/>
      <c r="C90" s="139"/>
    </row>
    <row r="91" spans="2:3">
      <c r="B91" s="139"/>
      <c r="C91" s="139"/>
    </row>
    <row r="92" spans="2:3">
      <c r="B92" s="139"/>
      <c r="C92" s="139"/>
    </row>
    <row r="93" spans="2:3">
      <c r="B93" s="139"/>
      <c r="C93" s="139"/>
    </row>
    <row r="94" spans="2:3">
      <c r="B94" s="139"/>
      <c r="C94" s="139"/>
    </row>
    <row r="95" spans="2:3">
      <c r="B95" s="139"/>
      <c r="C95" s="139"/>
    </row>
    <row r="96" spans="2:3">
      <c r="B96" s="139"/>
      <c r="C96" s="139"/>
    </row>
    <row r="97" spans="2:3">
      <c r="B97" s="139"/>
      <c r="C97" s="139"/>
    </row>
    <row r="98" spans="2:3">
      <c r="B98" s="139"/>
      <c r="C98" s="139"/>
    </row>
    <row r="99" spans="2:3">
      <c r="B99" s="139"/>
      <c r="C99" s="139"/>
    </row>
    <row r="100" spans="2:3">
      <c r="B100" s="139"/>
      <c r="C100" s="139"/>
    </row>
  </sheetData>
  <pageMargins left="0.7" right="0.7" top="0.75" bottom="0.75" header="0.3" footer="0.3"/>
  <pageSetup paperSize="9" orientation="portrait" r:id="rId1"/>
  <headerFooter>
    <oddHeader>&amp;C&amp;G</oddHeader>
    <oddFooter>&amp;C_x000D_&amp;1#&amp;"Calibri"&amp;10&amp;K000000 OFFICIAL-InternalOnly</oddFoot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57AE-3B82-4081-815C-4C74E601D79A}">
  <dimension ref="A1:BY235"/>
  <sheetViews>
    <sheetView zoomScale="80" zoomScaleNormal="80" workbookViewId="0"/>
  </sheetViews>
  <sheetFormatPr defaultColWidth="9.42578125" defaultRowHeight="15.75"/>
  <cols>
    <col min="1" max="1" width="7.28515625" style="23" customWidth="1"/>
    <col min="2" max="2" width="43.7109375" style="22" bestFit="1" customWidth="1"/>
    <col min="3" max="3" width="39.42578125" style="22" bestFit="1" customWidth="1"/>
    <col min="4" max="4" width="17.42578125" style="22" customWidth="1"/>
    <col min="5" max="5" width="17.5703125" style="22" customWidth="1"/>
    <col min="6" max="6" width="18.5703125" style="22" customWidth="1"/>
    <col min="7" max="7" width="19.5703125" style="22" customWidth="1"/>
    <col min="8" max="8" width="14" style="22" customWidth="1"/>
    <col min="9" max="9" width="22.5703125" style="22" customWidth="1"/>
    <col min="10" max="10" width="14" style="22" customWidth="1"/>
    <col min="11" max="11" width="19" style="22" customWidth="1"/>
    <col min="12" max="12" width="8.5703125" style="22" customWidth="1"/>
    <col min="13" max="16" width="8.5703125" style="24" customWidth="1"/>
    <col min="17" max="18" width="8.5703125" style="22" customWidth="1"/>
    <col min="19" max="21" width="14.42578125" style="22" bestFit="1" customWidth="1"/>
    <col min="22" max="22" width="8.5703125" style="22" customWidth="1"/>
    <col min="23" max="23" width="13.7109375" style="22" bestFit="1" customWidth="1"/>
    <col min="24" max="31" width="8.5703125" style="22" customWidth="1"/>
    <col min="32" max="39" width="11.5703125" style="22" customWidth="1"/>
    <col min="40" max="71" width="9.42578125" style="23"/>
  </cols>
  <sheetData>
    <row r="1" spans="1:77" s="121" customFormat="1">
      <c r="A1" s="19" t="e">
        <f ca="1">MID(CELL("filename",A1),FIND("]",CELL("filename",A1))+1,256)</f>
        <v>#VALUE!</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T1" s="122"/>
      <c r="BU1" s="122"/>
      <c r="BV1" s="122"/>
      <c r="BW1" s="122"/>
      <c r="BX1" s="122"/>
      <c r="BY1" s="122"/>
    </row>
    <row r="2" spans="1:77" s="121" customFormat="1">
      <c r="A2" s="20" t="str">
        <f>'Cover Sheet'!$D$13</f>
        <v>SSEH</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T2" s="122"/>
      <c r="BU2" s="122"/>
      <c r="BV2" s="122"/>
      <c r="BW2" s="122"/>
      <c r="BX2" s="122"/>
      <c r="BY2" s="122"/>
    </row>
    <row r="3" spans="1:77" s="121" customFormat="1" ht="15.75" customHeight="1" thickBot="1">
      <c r="A3" s="95">
        <f>'Cover Sheet'!$D$15</f>
        <v>2024</v>
      </c>
      <c r="B3" s="58"/>
      <c r="C3" s="58"/>
      <c r="D3" s="58"/>
      <c r="E3" s="58"/>
      <c r="F3" s="58"/>
      <c r="G3" s="58"/>
      <c r="H3" s="58"/>
      <c r="I3" s="58"/>
      <c r="J3" s="58"/>
      <c r="K3" s="58"/>
      <c r="L3" s="58"/>
      <c r="M3" s="59"/>
      <c r="N3" s="59"/>
      <c r="O3" s="59"/>
      <c r="P3" s="59"/>
      <c r="Q3" s="58"/>
      <c r="R3" s="58"/>
      <c r="S3" s="58"/>
      <c r="T3" s="58"/>
      <c r="U3" s="58"/>
      <c r="V3" s="58"/>
      <c r="W3" s="58"/>
      <c r="X3" s="58"/>
      <c r="Y3" s="58"/>
      <c r="Z3" s="58"/>
      <c r="AA3" s="60"/>
      <c r="AB3" s="58"/>
      <c r="AC3" s="58"/>
      <c r="AD3" s="58"/>
      <c r="AE3" s="58"/>
      <c r="AF3" s="58"/>
      <c r="AG3" s="58"/>
      <c r="AH3" s="58"/>
      <c r="AI3" s="58"/>
      <c r="AJ3" s="58"/>
      <c r="AK3" s="58"/>
      <c r="AL3" s="58"/>
      <c r="AM3" s="58"/>
      <c r="AN3" s="58"/>
      <c r="BT3" s="122"/>
      <c r="BU3" s="122"/>
      <c r="BV3" s="122"/>
      <c r="BW3" s="122"/>
      <c r="BX3" s="122"/>
      <c r="BY3" s="122"/>
    </row>
    <row r="4" spans="1:77" s="117" customFormat="1" ht="12.75">
      <c r="A4" s="336"/>
      <c r="B4" s="119"/>
      <c r="C4" s="337"/>
      <c r="D4" s="337"/>
      <c r="E4" s="337"/>
      <c r="F4" s="337"/>
      <c r="G4" s="337"/>
      <c r="H4" s="337"/>
      <c r="I4" s="490" t="s">
        <v>89</v>
      </c>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2"/>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row>
    <row r="5" spans="1:77" s="117" customFormat="1" ht="58.5" customHeight="1">
      <c r="A5" s="336"/>
      <c r="B5" s="137" t="s">
        <v>90</v>
      </c>
      <c r="C5" s="336"/>
      <c r="D5" s="493" t="s">
        <v>91</v>
      </c>
      <c r="E5" s="494"/>
      <c r="F5" s="494"/>
      <c r="G5" s="494"/>
      <c r="H5" s="495"/>
      <c r="I5" s="493" t="s">
        <v>92</v>
      </c>
      <c r="J5" s="494"/>
      <c r="K5" s="494"/>
      <c r="L5" s="494"/>
      <c r="M5" s="495"/>
      <c r="N5" s="496" t="s">
        <v>93</v>
      </c>
      <c r="O5" s="497"/>
      <c r="P5" s="497"/>
      <c r="Q5" s="497"/>
      <c r="R5" s="498"/>
      <c r="S5" s="496" t="s">
        <v>94</v>
      </c>
      <c r="T5" s="497"/>
      <c r="U5" s="497"/>
      <c r="V5" s="497"/>
      <c r="W5" s="498"/>
      <c r="X5" s="496" t="s">
        <v>95</v>
      </c>
      <c r="Y5" s="497"/>
      <c r="Z5" s="497"/>
      <c r="AA5" s="497"/>
      <c r="AB5" s="498"/>
      <c r="AC5" s="493" t="s">
        <v>96</v>
      </c>
      <c r="AD5" s="494"/>
      <c r="AE5" s="494"/>
      <c r="AF5" s="494"/>
      <c r="AG5" s="495"/>
      <c r="AH5" s="496" t="s">
        <v>97</v>
      </c>
      <c r="AI5" s="497"/>
      <c r="AJ5" s="497"/>
      <c r="AK5" s="497"/>
      <c r="AL5" s="499"/>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row>
    <row r="6" spans="1:77" s="117" customFormat="1" ht="25.5">
      <c r="A6" s="336"/>
      <c r="B6" s="338"/>
      <c r="C6" s="339"/>
      <c r="D6" s="340" t="s">
        <v>98</v>
      </c>
      <c r="E6" s="340" t="s">
        <v>99</v>
      </c>
      <c r="F6" s="340" t="s">
        <v>100</v>
      </c>
      <c r="G6" s="340" t="s">
        <v>101</v>
      </c>
      <c r="H6" s="118" t="s">
        <v>102</v>
      </c>
      <c r="I6" s="340" t="s">
        <v>98</v>
      </c>
      <c r="J6" s="340" t="s">
        <v>99</v>
      </c>
      <c r="K6" s="340" t="s">
        <v>100</v>
      </c>
      <c r="L6" s="340" t="s">
        <v>101</v>
      </c>
      <c r="M6" s="118" t="s">
        <v>102</v>
      </c>
      <c r="N6" s="340" t="s">
        <v>98</v>
      </c>
      <c r="O6" s="340" t="s">
        <v>99</v>
      </c>
      <c r="P6" s="340" t="s">
        <v>100</v>
      </c>
      <c r="Q6" s="340" t="s">
        <v>101</v>
      </c>
      <c r="R6" s="118" t="s">
        <v>102</v>
      </c>
      <c r="S6" s="340" t="s">
        <v>98</v>
      </c>
      <c r="T6" s="340" t="s">
        <v>99</v>
      </c>
      <c r="U6" s="340" t="s">
        <v>100</v>
      </c>
      <c r="V6" s="340" t="s">
        <v>101</v>
      </c>
      <c r="W6" s="118" t="s">
        <v>102</v>
      </c>
      <c r="X6" s="340" t="s">
        <v>98</v>
      </c>
      <c r="Y6" s="340" t="s">
        <v>99</v>
      </c>
      <c r="Z6" s="340" t="s">
        <v>100</v>
      </c>
      <c r="AA6" s="340" t="s">
        <v>101</v>
      </c>
      <c r="AB6" s="118" t="s">
        <v>102</v>
      </c>
      <c r="AC6" s="340" t="s">
        <v>98</v>
      </c>
      <c r="AD6" s="340" t="s">
        <v>99</v>
      </c>
      <c r="AE6" s="340" t="s">
        <v>100</v>
      </c>
      <c r="AF6" s="340" t="s">
        <v>101</v>
      </c>
      <c r="AG6" s="118" t="s">
        <v>102</v>
      </c>
      <c r="AH6" s="340" t="s">
        <v>98</v>
      </c>
      <c r="AI6" s="340" t="s">
        <v>99</v>
      </c>
      <c r="AJ6" s="340" t="s">
        <v>100</v>
      </c>
      <c r="AK6" s="340" t="s">
        <v>101</v>
      </c>
      <c r="AL6" s="120" t="s">
        <v>102</v>
      </c>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row>
    <row r="7" spans="1:77" s="116" customFormat="1" ht="12.75">
      <c r="A7" s="329"/>
      <c r="B7" s="341" t="s">
        <v>103</v>
      </c>
      <c r="C7" s="342" t="s">
        <v>104</v>
      </c>
      <c r="D7" s="366">
        <v>74.091600000000042</v>
      </c>
      <c r="E7" s="366">
        <v>482.80170000000072</v>
      </c>
      <c r="F7" s="366">
        <v>78.446369999999987</v>
      </c>
      <c r="G7" s="366">
        <v>0</v>
      </c>
      <c r="H7" s="343">
        <f t="shared" ref="H7:H49" si="0">SUM(D7:G7)</f>
        <v>635.33967000000075</v>
      </c>
      <c r="I7" s="366">
        <v>0</v>
      </c>
      <c r="J7" s="366">
        <v>0.11600000000000001</v>
      </c>
      <c r="K7" s="366">
        <v>0</v>
      </c>
      <c r="L7" s="366">
        <v>0</v>
      </c>
      <c r="M7" s="343">
        <f t="shared" ref="M7:M49" si="1">SUM(I7:L7)</f>
        <v>0.11600000000000001</v>
      </c>
      <c r="N7" s="366">
        <v>0.318</v>
      </c>
      <c r="O7" s="366">
        <v>6.8000000000000005E-2</v>
      </c>
      <c r="P7" s="366">
        <v>0</v>
      </c>
      <c r="Q7" s="366">
        <v>0</v>
      </c>
      <c r="R7" s="343">
        <f t="shared" ref="R7:R49" si="2">SUM(N7:Q7)</f>
        <v>0.38600000000000001</v>
      </c>
      <c r="S7" s="366">
        <v>2.8892830000000001E-2</v>
      </c>
      <c r="T7" s="366">
        <v>2.6061979999999998E-2</v>
      </c>
      <c r="U7" s="366">
        <v>0</v>
      </c>
      <c r="V7" s="366">
        <v>0</v>
      </c>
      <c r="W7" s="343">
        <f t="shared" ref="W7:W49" si="3">SUM(S7:V7)</f>
        <v>5.495481E-2</v>
      </c>
      <c r="X7" s="366">
        <f>AH50</f>
        <v>0</v>
      </c>
      <c r="Y7" s="342"/>
      <c r="Z7" s="342"/>
      <c r="AA7" s="342"/>
      <c r="AB7" s="343">
        <f t="shared" ref="AB7:AB49" si="4">SUM(X7:AA7)</f>
        <v>0</v>
      </c>
      <c r="AC7" s="342"/>
      <c r="AD7" s="342"/>
      <c r="AE7" s="342"/>
      <c r="AF7" s="342"/>
      <c r="AG7" s="343">
        <f t="shared" ref="AG7:AG49" si="5">SUM(AC7:AF7)</f>
        <v>0</v>
      </c>
      <c r="AH7" s="342"/>
      <c r="AI7" s="342"/>
      <c r="AJ7" s="342"/>
      <c r="AK7" s="342"/>
      <c r="AL7" s="344">
        <f t="shared" ref="AL7:AL49" si="6">SUM(AH7:AK7)</f>
        <v>0</v>
      </c>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row>
    <row r="8" spans="1:77" s="116" customFormat="1" ht="12.75">
      <c r="A8" s="329"/>
      <c r="B8" s="341" t="s">
        <v>105</v>
      </c>
      <c r="C8" s="342" t="s">
        <v>106</v>
      </c>
      <c r="D8" s="366">
        <v>93.309830000000019</v>
      </c>
      <c r="E8" s="366">
        <v>781.09154000000171</v>
      </c>
      <c r="F8" s="366">
        <v>119.82691999999999</v>
      </c>
      <c r="G8" s="366">
        <v>0</v>
      </c>
      <c r="H8" s="343">
        <f t="shared" si="0"/>
        <v>994.22829000000172</v>
      </c>
      <c r="I8" s="366">
        <v>3.7999999999999999E-2</v>
      </c>
      <c r="J8" s="366">
        <v>0</v>
      </c>
      <c r="K8" s="366">
        <v>0.19600000000000001</v>
      </c>
      <c r="L8" s="366">
        <v>0</v>
      </c>
      <c r="M8" s="343">
        <f t="shared" si="1"/>
        <v>0.23400000000000001</v>
      </c>
      <c r="N8" s="366">
        <v>0</v>
      </c>
      <c r="O8" s="366">
        <v>0</v>
      </c>
      <c r="P8" s="366">
        <v>0.23799999999999999</v>
      </c>
      <c r="Q8" s="366">
        <v>0</v>
      </c>
      <c r="R8" s="343">
        <f t="shared" si="2"/>
        <v>0.23799999999999999</v>
      </c>
      <c r="S8" s="366">
        <v>2.8146E-3</v>
      </c>
      <c r="T8" s="366">
        <v>1.050473E-2</v>
      </c>
      <c r="U8" s="366">
        <v>3.1865080000000004E-2</v>
      </c>
      <c r="V8" s="366">
        <v>0</v>
      </c>
      <c r="W8" s="343">
        <f t="shared" si="3"/>
        <v>4.5184410000000008E-2</v>
      </c>
      <c r="X8" s="366">
        <f>AI50</f>
        <v>0</v>
      </c>
      <c r="Y8" s="342"/>
      <c r="Z8" s="342"/>
      <c r="AA8" s="342"/>
      <c r="AB8" s="343">
        <f t="shared" si="4"/>
        <v>0</v>
      </c>
      <c r="AC8" s="342"/>
      <c r="AD8" s="342"/>
      <c r="AE8" s="342"/>
      <c r="AF8" s="342"/>
      <c r="AG8" s="343">
        <f t="shared" si="5"/>
        <v>0</v>
      </c>
      <c r="AH8" s="342"/>
      <c r="AI8" s="342"/>
      <c r="AJ8" s="342"/>
      <c r="AK8" s="342"/>
      <c r="AL8" s="344">
        <f t="shared" si="6"/>
        <v>0</v>
      </c>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row>
    <row r="9" spans="1:77" s="116" customFormat="1" ht="12.75">
      <c r="A9" s="329"/>
      <c r="B9" s="341" t="s">
        <v>107</v>
      </c>
      <c r="C9" s="342" t="s">
        <v>108</v>
      </c>
      <c r="D9" s="366">
        <v>24.825559999999996</v>
      </c>
      <c r="E9" s="366">
        <v>142.04112000000009</v>
      </c>
      <c r="F9" s="366">
        <v>35.583900000000007</v>
      </c>
      <c r="G9" s="366">
        <v>0</v>
      </c>
      <c r="H9" s="343">
        <f t="shared" si="0"/>
        <v>202.45058000000009</v>
      </c>
      <c r="I9" s="366">
        <v>0</v>
      </c>
      <c r="J9" s="366">
        <v>0</v>
      </c>
      <c r="K9" s="366">
        <v>0</v>
      </c>
      <c r="L9" s="366">
        <v>0</v>
      </c>
      <c r="M9" s="343">
        <f t="shared" si="1"/>
        <v>0</v>
      </c>
      <c r="N9" s="366">
        <v>0</v>
      </c>
      <c r="O9" s="366">
        <v>0</v>
      </c>
      <c r="P9" s="366">
        <v>0</v>
      </c>
      <c r="Q9" s="366">
        <v>0</v>
      </c>
      <c r="R9" s="343">
        <f t="shared" si="2"/>
        <v>0</v>
      </c>
      <c r="S9" s="366">
        <v>0</v>
      </c>
      <c r="T9" s="366">
        <v>0</v>
      </c>
      <c r="U9" s="366">
        <v>0</v>
      </c>
      <c r="V9" s="366">
        <v>0</v>
      </c>
      <c r="W9" s="343">
        <f t="shared" si="3"/>
        <v>0</v>
      </c>
      <c r="X9" s="366">
        <f>AJ50</f>
        <v>0</v>
      </c>
      <c r="Y9" s="342"/>
      <c r="Z9" s="342"/>
      <c r="AA9" s="342"/>
      <c r="AB9" s="343">
        <f t="shared" si="4"/>
        <v>0</v>
      </c>
      <c r="AC9" s="342"/>
      <c r="AD9" s="342"/>
      <c r="AE9" s="342"/>
      <c r="AF9" s="342"/>
      <c r="AG9" s="343">
        <f t="shared" si="5"/>
        <v>0</v>
      </c>
      <c r="AH9" s="342"/>
      <c r="AI9" s="342"/>
      <c r="AJ9" s="342"/>
      <c r="AK9" s="342"/>
      <c r="AL9" s="344">
        <f t="shared" si="6"/>
        <v>0</v>
      </c>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c r="BW9" s="329"/>
      <c r="BX9" s="329"/>
      <c r="BY9" s="329"/>
    </row>
    <row r="10" spans="1:77" s="116" customFormat="1" ht="12.75">
      <c r="A10" s="329"/>
      <c r="B10" s="341" t="s">
        <v>109</v>
      </c>
      <c r="C10" s="342" t="s">
        <v>110</v>
      </c>
      <c r="D10" s="366">
        <v>7.4302799999999998</v>
      </c>
      <c r="E10" s="366">
        <v>59.225879999999997</v>
      </c>
      <c r="F10" s="366">
        <v>55.330489999999998</v>
      </c>
      <c r="G10" s="366">
        <v>0</v>
      </c>
      <c r="H10" s="343">
        <f t="shared" si="0"/>
        <v>121.98665</v>
      </c>
      <c r="I10" s="366">
        <v>0</v>
      </c>
      <c r="J10" s="366">
        <v>0</v>
      </c>
      <c r="K10" s="366">
        <v>0</v>
      </c>
      <c r="L10" s="366">
        <v>0</v>
      </c>
      <c r="M10" s="343">
        <f t="shared" si="1"/>
        <v>0</v>
      </c>
      <c r="N10" s="366">
        <v>0</v>
      </c>
      <c r="O10" s="366">
        <v>0</v>
      </c>
      <c r="P10" s="366">
        <v>0</v>
      </c>
      <c r="Q10" s="366">
        <v>0</v>
      </c>
      <c r="R10" s="343">
        <f t="shared" si="2"/>
        <v>0</v>
      </c>
      <c r="S10" s="366">
        <v>0</v>
      </c>
      <c r="T10" s="366">
        <v>0</v>
      </c>
      <c r="U10" s="366">
        <v>0</v>
      </c>
      <c r="V10" s="366">
        <v>0</v>
      </c>
      <c r="W10" s="343">
        <f t="shared" si="3"/>
        <v>0</v>
      </c>
      <c r="X10" s="366">
        <f>AK50</f>
        <v>0</v>
      </c>
      <c r="Y10" s="342"/>
      <c r="Z10" s="342"/>
      <c r="AA10" s="342"/>
      <c r="AB10" s="343">
        <f t="shared" si="4"/>
        <v>0</v>
      </c>
      <c r="AC10" s="342"/>
      <c r="AD10" s="342"/>
      <c r="AE10" s="342"/>
      <c r="AF10" s="342"/>
      <c r="AG10" s="343">
        <f t="shared" si="5"/>
        <v>0</v>
      </c>
      <c r="AH10" s="342"/>
      <c r="AI10" s="342"/>
      <c r="AJ10" s="342"/>
      <c r="AK10" s="342"/>
      <c r="AL10" s="344">
        <f t="shared" si="6"/>
        <v>0</v>
      </c>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row>
    <row r="11" spans="1:77" s="116" customFormat="1" ht="12.75">
      <c r="A11" s="329"/>
      <c r="B11" s="341" t="s">
        <v>111</v>
      </c>
      <c r="C11" s="342" t="s">
        <v>112</v>
      </c>
      <c r="D11" s="366">
        <v>12.868560000000002</v>
      </c>
      <c r="E11" s="366">
        <v>92.207910000000012</v>
      </c>
      <c r="F11" s="366">
        <v>0</v>
      </c>
      <c r="G11" s="366">
        <v>0</v>
      </c>
      <c r="H11" s="343">
        <f t="shared" si="0"/>
        <v>105.07647000000001</v>
      </c>
      <c r="I11" s="366">
        <v>0</v>
      </c>
      <c r="J11" s="366">
        <v>0</v>
      </c>
      <c r="K11" s="366">
        <v>0</v>
      </c>
      <c r="L11" s="366">
        <v>0</v>
      </c>
      <c r="M11" s="343">
        <f t="shared" si="1"/>
        <v>0</v>
      </c>
      <c r="N11" s="366">
        <v>0</v>
      </c>
      <c r="O11" s="366">
        <v>0</v>
      </c>
      <c r="P11" s="366">
        <v>0</v>
      </c>
      <c r="Q11" s="366">
        <v>0</v>
      </c>
      <c r="R11" s="343">
        <f t="shared" si="2"/>
        <v>0</v>
      </c>
      <c r="S11" s="366">
        <v>0</v>
      </c>
      <c r="T11" s="366">
        <v>0</v>
      </c>
      <c r="U11" s="366">
        <v>0</v>
      </c>
      <c r="V11" s="366">
        <v>0</v>
      </c>
      <c r="W11" s="343">
        <f t="shared" si="3"/>
        <v>0</v>
      </c>
      <c r="X11" s="342"/>
      <c r="Y11" s="342"/>
      <c r="Z11" s="342"/>
      <c r="AA11" s="342"/>
      <c r="AB11" s="343">
        <f t="shared" si="4"/>
        <v>0</v>
      </c>
      <c r="AC11" s="342"/>
      <c r="AD11" s="342"/>
      <c r="AE11" s="342"/>
      <c r="AF11" s="342"/>
      <c r="AG11" s="343">
        <f t="shared" si="5"/>
        <v>0</v>
      </c>
      <c r="AH11" s="342"/>
      <c r="AI11" s="342"/>
      <c r="AJ11" s="342"/>
      <c r="AK11" s="342"/>
      <c r="AL11" s="344">
        <f t="shared" si="6"/>
        <v>0</v>
      </c>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row>
    <row r="12" spans="1:77" s="116" customFormat="1" ht="12.75">
      <c r="A12" s="329"/>
      <c r="B12" s="341" t="s">
        <v>113</v>
      </c>
      <c r="C12" s="342" t="s">
        <v>114</v>
      </c>
      <c r="D12" s="366">
        <v>11.144869999999992</v>
      </c>
      <c r="E12" s="366">
        <v>29.097090000000009</v>
      </c>
      <c r="F12" s="366">
        <v>13.40038</v>
      </c>
      <c r="G12" s="366">
        <v>0</v>
      </c>
      <c r="H12" s="343">
        <f t="shared" si="0"/>
        <v>53.642339999999997</v>
      </c>
      <c r="I12" s="366">
        <v>0</v>
      </c>
      <c r="J12" s="366">
        <v>0</v>
      </c>
      <c r="K12" s="366">
        <v>0</v>
      </c>
      <c r="L12" s="366">
        <v>0</v>
      </c>
      <c r="M12" s="343">
        <f t="shared" si="1"/>
        <v>0</v>
      </c>
      <c r="N12" s="366">
        <v>0</v>
      </c>
      <c r="O12" s="366">
        <v>0</v>
      </c>
      <c r="P12" s="366">
        <v>0</v>
      </c>
      <c r="Q12" s="366">
        <v>0</v>
      </c>
      <c r="R12" s="343">
        <f t="shared" si="2"/>
        <v>0</v>
      </c>
      <c r="S12" s="366">
        <v>0</v>
      </c>
      <c r="T12" s="366">
        <v>0</v>
      </c>
      <c r="U12" s="366">
        <v>0</v>
      </c>
      <c r="V12" s="366">
        <v>0</v>
      </c>
      <c r="W12" s="343">
        <f t="shared" si="3"/>
        <v>0</v>
      </c>
      <c r="X12" s="342"/>
      <c r="Y12" s="342"/>
      <c r="Z12" s="342"/>
      <c r="AA12" s="342"/>
      <c r="AB12" s="343">
        <f t="shared" si="4"/>
        <v>0</v>
      </c>
      <c r="AC12" s="342"/>
      <c r="AD12" s="342"/>
      <c r="AE12" s="342"/>
      <c r="AF12" s="342"/>
      <c r="AG12" s="343">
        <f t="shared" si="5"/>
        <v>0</v>
      </c>
      <c r="AH12" s="342"/>
      <c r="AI12" s="342"/>
      <c r="AJ12" s="342"/>
      <c r="AK12" s="342"/>
      <c r="AL12" s="344">
        <f t="shared" si="6"/>
        <v>0</v>
      </c>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row>
    <row r="13" spans="1:77" s="116" customFormat="1" ht="12.75">
      <c r="A13" s="329"/>
      <c r="B13" s="341" t="s">
        <v>115</v>
      </c>
      <c r="C13" s="342" t="s">
        <v>116</v>
      </c>
      <c r="D13" s="366">
        <v>0</v>
      </c>
      <c r="E13" s="366">
        <v>0</v>
      </c>
      <c r="F13" s="366">
        <v>0</v>
      </c>
      <c r="G13" s="366">
        <v>0</v>
      </c>
      <c r="H13" s="343">
        <f t="shared" si="0"/>
        <v>0</v>
      </c>
      <c r="I13" s="366">
        <v>0</v>
      </c>
      <c r="J13" s="366">
        <v>0</v>
      </c>
      <c r="K13" s="366">
        <v>0</v>
      </c>
      <c r="L13" s="366">
        <v>0</v>
      </c>
      <c r="M13" s="343">
        <f t="shared" si="1"/>
        <v>0</v>
      </c>
      <c r="N13" s="366">
        <v>0</v>
      </c>
      <c r="O13" s="366">
        <v>0</v>
      </c>
      <c r="P13" s="366">
        <v>0</v>
      </c>
      <c r="Q13" s="366">
        <v>0</v>
      </c>
      <c r="R13" s="343">
        <f t="shared" si="2"/>
        <v>0</v>
      </c>
      <c r="S13" s="366">
        <v>0</v>
      </c>
      <c r="T13" s="366">
        <v>0</v>
      </c>
      <c r="U13" s="366">
        <v>0</v>
      </c>
      <c r="V13" s="366">
        <v>0</v>
      </c>
      <c r="W13" s="343">
        <f t="shared" si="3"/>
        <v>0</v>
      </c>
      <c r="X13" s="342"/>
      <c r="Y13" s="342"/>
      <c r="Z13" s="342"/>
      <c r="AA13" s="342"/>
      <c r="AB13" s="343">
        <f t="shared" si="4"/>
        <v>0</v>
      </c>
      <c r="AC13" s="342"/>
      <c r="AD13" s="342"/>
      <c r="AE13" s="342"/>
      <c r="AF13" s="342"/>
      <c r="AG13" s="343">
        <f t="shared" si="5"/>
        <v>0</v>
      </c>
      <c r="AH13" s="342"/>
      <c r="AI13" s="342"/>
      <c r="AJ13" s="342"/>
      <c r="AK13" s="342"/>
      <c r="AL13" s="344">
        <f t="shared" si="6"/>
        <v>0</v>
      </c>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row>
    <row r="14" spans="1:77" s="116" customFormat="1" ht="12.75">
      <c r="A14" s="329"/>
      <c r="B14" s="341" t="s">
        <v>117</v>
      </c>
      <c r="C14" s="342" t="s">
        <v>118</v>
      </c>
      <c r="D14" s="366">
        <v>0</v>
      </c>
      <c r="E14" s="366">
        <v>0</v>
      </c>
      <c r="F14" s="366">
        <v>0</v>
      </c>
      <c r="G14" s="366">
        <v>0</v>
      </c>
      <c r="H14" s="343">
        <f t="shared" si="0"/>
        <v>0</v>
      </c>
      <c r="I14" s="366">
        <v>0</v>
      </c>
      <c r="J14" s="366">
        <v>0</v>
      </c>
      <c r="K14" s="366">
        <v>0</v>
      </c>
      <c r="L14" s="366">
        <v>0</v>
      </c>
      <c r="M14" s="343">
        <f t="shared" si="1"/>
        <v>0</v>
      </c>
      <c r="N14" s="366">
        <v>0</v>
      </c>
      <c r="O14" s="366">
        <v>0</v>
      </c>
      <c r="P14" s="366">
        <v>0</v>
      </c>
      <c r="Q14" s="366">
        <v>0</v>
      </c>
      <c r="R14" s="343">
        <f t="shared" si="2"/>
        <v>0</v>
      </c>
      <c r="S14" s="366">
        <v>0</v>
      </c>
      <c r="T14" s="366">
        <v>0</v>
      </c>
      <c r="U14" s="366">
        <v>0</v>
      </c>
      <c r="V14" s="366">
        <v>0</v>
      </c>
      <c r="W14" s="343">
        <f t="shared" si="3"/>
        <v>0</v>
      </c>
      <c r="X14" s="342"/>
      <c r="Y14" s="342"/>
      <c r="Z14" s="342"/>
      <c r="AA14" s="342"/>
      <c r="AB14" s="343">
        <f t="shared" si="4"/>
        <v>0</v>
      </c>
      <c r="AC14" s="342"/>
      <c r="AD14" s="342"/>
      <c r="AE14" s="342"/>
      <c r="AF14" s="342"/>
      <c r="AG14" s="343">
        <f t="shared" si="5"/>
        <v>0</v>
      </c>
      <c r="AH14" s="342"/>
      <c r="AI14" s="342"/>
      <c r="AJ14" s="342"/>
      <c r="AK14" s="342"/>
      <c r="AL14" s="344">
        <f t="shared" si="6"/>
        <v>0</v>
      </c>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row>
    <row r="15" spans="1:77" s="116" customFormat="1" ht="12.75">
      <c r="A15" s="329"/>
      <c r="B15" s="341" t="s">
        <v>119</v>
      </c>
      <c r="C15" s="342" t="s">
        <v>120</v>
      </c>
      <c r="D15" s="366">
        <v>0</v>
      </c>
      <c r="E15" s="366">
        <v>0</v>
      </c>
      <c r="F15" s="366">
        <v>2.8006100000000003</v>
      </c>
      <c r="G15" s="366">
        <v>0</v>
      </c>
      <c r="H15" s="343">
        <f t="shared" si="0"/>
        <v>2.8006100000000003</v>
      </c>
      <c r="I15" s="366">
        <v>0</v>
      </c>
      <c r="J15" s="366">
        <v>0</v>
      </c>
      <c r="K15" s="366">
        <v>0</v>
      </c>
      <c r="L15" s="366">
        <v>0</v>
      </c>
      <c r="M15" s="343">
        <f t="shared" si="1"/>
        <v>0</v>
      </c>
      <c r="N15" s="366">
        <v>0</v>
      </c>
      <c r="O15" s="366">
        <v>0</v>
      </c>
      <c r="P15" s="366">
        <v>0</v>
      </c>
      <c r="Q15" s="366">
        <v>0</v>
      </c>
      <c r="R15" s="343">
        <f t="shared" si="2"/>
        <v>0</v>
      </c>
      <c r="S15" s="366">
        <v>0</v>
      </c>
      <c r="T15" s="366">
        <v>0</v>
      </c>
      <c r="U15" s="366">
        <v>0</v>
      </c>
      <c r="V15" s="366">
        <v>0</v>
      </c>
      <c r="W15" s="343">
        <f t="shared" si="3"/>
        <v>0</v>
      </c>
      <c r="X15" s="342"/>
      <c r="Y15" s="342"/>
      <c r="Z15" s="342"/>
      <c r="AA15" s="342"/>
      <c r="AB15" s="343">
        <f t="shared" si="4"/>
        <v>0</v>
      </c>
      <c r="AC15" s="342"/>
      <c r="AD15" s="342"/>
      <c r="AE15" s="342"/>
      <c r="AF15" s="342"/>
      <c r="AG15" s="343">
        <f t="shared" si="5"/>
        <v>0</v>
      </c>
      <c r="AH15" s="342"/>
      <c r="AI15" s="342"/>
      <c r="AJ15" s="342"/>
      <c r="AK15" s="342"/>
      <c r="AL15" s="344">
        <f t="shared" si="6"/>
        <v>0</v>
      </c>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row>
    <row r="16" spans="1:77" s="116" customFormat="1" ht="12.75">
      <c r="A16" s="329"/>
      <c r="B16" s="341" t="s">
        <v>121</v>
      </c>
      <c r="C16" s="342" t="s">
        <v>122</v>
      </c>
      <c r="D16" s="366">
        <v>5.21E-2</v>
      </c>
      <c r="E16" s="366">
        <v>0</v>
      </c>
      <c r="F16" s="366">
        <v>10.94164</v>
      </c>
      <c r="G16" s="366">
        <v>0</v>
      </c>
      <c r="H16" s="343">
        <f t="shared" si="0"/>
        <v>10.993739999999999</v>
      </c>
      <c r="I16" s="366">
        <v>0</v>
      </c>
      <c r="J16" s="366">
        <v>0</v>
      </c>
      <c r="K16" s="366">
        <v>0</v>
      </c>
      <c r="L16" s="366">
        <v>0</v>
      </c>
      <c r="M16" s="343">
        <f t="shared" si="1"/>
        <v>0</v>
      </c>
      <c r="N16" s="366">
        <v>0</v>
      </c>
      <c r="O16" s="366">
        <v>0</v>
      </c>
      <c r="P16" s="366">
        <v>0</v>
      </c>
      <c r="Q16" s="366">
        <v>0</v>
      </c>
      <c r="R16" s="343">
        <f t="shared" si="2"/>
        <v>0</v>
      </c>
      <c r="S16" s="366">
        <v>0</v>
      </c>
      <c r="T16" s="366">
        <v>0</v>
      </c>
      <c r="U16" s="366">
        <v>0</v>
      </c>
      <c r="V16" s="366">
        <v>0</v>
      </c>
      <c r="W16" s="343">
        <f t="shared" si="3"/>
        <v>0</v>
      </c>
      <c r="X16" s="342"/>
      <c r="Y16" s="342"/>
      <c r="Z16" s="342"/>
      <c r="AA16" s="342"/>
      <c r="AB16" s="343">
        <f t="shared" si="4"/>
        <v>0</v>
      </c>
      <c r="AC16" s="342"/>
      <c r="AD16" s="342"/>
      <c r="AE16" s="342"/>
      <c r="AF16" s="342"/>
      <c r="AG16" s="343">
        <f t="shared" si="5"/>
        <v>0</v>
      </c>
      <c r="AH16" s="342"/>
      <c r="AI16" s="342"/>
      <c r="AJ16" s="342"/>
      <c r="AK16" s="342"/>
      <c r="AL16" s="344">
        <f t="shared" si="6"/>
        <v>0</v>
      </c>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row>
    <row r="17" spans="2:38" s="116" customFormat="1" ht="12.75">
      <c r="B17" s="341" t="s">
        <v>123</v>
      </c>
      <c r="C17" s="342" t="s">
        <v>124</v>
      </c>
      <c r="D17" s="366">
        <v>3.7393000000000001</v>
      </c>
      <c r="E17" s="366">
        <v>101.35231999999998</v>
      </c>
      <c r="F17" s="366">
        <v>33.75856000000001</v>
      </c>
      <c r="G17" s="366">
        <v>0</v>
      </c>
      <c r="H17" s="343">
        <f t="shared" si="0"/>
        <v>138.85017999999999</v>
      </c>
      <c r="I17" s="366">
        <v>0</v>
      </c>
      <c r="J17" s="366">
        <v>0</v>
      </c>
      <c r="K17" s="366">
        <v>0</v>
      </c>
      <c r="L17" s="366">
        <v>0</v>
      </c>
      <c r="M17" s="343">
        <f t="shared" si="1"/>
        <v>0</v>
      </c>
      <c r="N17" s="366">
        <v>0</v>
      </c>
      <c r="O17" s="366">
        <v>0</v>
      </c>
      <c r="P17" s="366">
        <v>0</v>
      </c>
      <c r="Q17" s="366">
        <v>0</v>
      </c>
      <c r="R17" s="343">
        <f t="shared" si="2"/>
        <v>0</v>
      </c>
      <c r="S17" s="366">
        <v>0</v>
      </c>
      <c r="T17" s="366">
        <v>0</v>
      </c>
      <c r="U17" s="366">
        <v>0</v>
      </c>
      <c r="V17" s="366">
        <v>0</v>
      </c>
      <c r="W17" s="343">
        <f t="shared" si="3"/>
        <v>0</v>
      </c>
      <c r="X17" s="342"/>
      <c r="Y17" s="342"/>
      <c r="Z17" s="342"/>
      <c r="AA17" s="342"/>
      <c r="AB17" s="343">
        <f t="shared" si="4"/>
        <v>0</v>
      </c>
      <c r="AC17" s="342"/>
      <c r="AD17" s="342"/>
      <c r="AE17" s="342"/>
      <c r="AF17" s="342"/>
      <c r="AG17" s="343">
        <f t="shared" si="5"/>
        <v>0</v>
      </c>
      <c r="AH17" s="342"/>
      <c r="AI17" s="342"/>
      <c r="AJ17" s="342"/>
      <c r="AK17" s="342"/>
      <c r="AL17" s="344">
        <f t="shared" si="6"/>
        <v>0</v>
      </c>
    </row>
    <row r="18" spans="2:38" s="116" customFormat="1" ht="12.75">
      <c r="B18" s="341" t="s">
        <v>125</v>
      </c>
      <c r="C18" s="342" t="s">
        <v>126</v>
      </c>
      <c r="D18" s="366">
        <v>3.9884400000000002</v>
      </c>
      <c r="E18" s="366">
        <v>4.5039999999999997E-2</v>
      </c>
      <c r="F18" s="366">
        <v>37.757729999999988</v>
      </c>
      <c r="G18" s="366">
        <v>0</v>
      </c>
      <c r="H18" s="343">
        <f t="shared" si="0"/>
        <v>41.791209999999985</v>
      </c>
      <c r="I18" s="366">
        <v>0</v>
      </c>
      <c r="J18" s="366">
        <v>0</v>
      </c>
      <c r="K18" s="366">
        <v>0</v>
      </c>
      <c r="L18" s="366">
        <v>0</v>
      </c>
      <c r="M18" s="343">
        <f t="shared" si="1"/>
        <v>0</v>
      </c>
      <c r="N18" s="366">
        <v>0</v>
      </c>
      <c r="O18" s="366">
        <v>0</v>
      </c>
      <c r="P18" s="366">
        <v>0</v>
      </c>
      <c r="Q18" s="366">
        <v>0</v>
      </c>
      <c r="R18" s="343">
        <f t="shared" si="2"/>
        <v>0</v>
      </c>
      <c r="S18" s="366">
        <v>0</v>
      </c>
      <c r="T18" s="366">
        <v>0</v>
      </c>
      <c r="U18" s="366">
        <v>0</v>
      </c>
      <c r="V18" s="366">
        <v>0</v>
      </c>
      <c r="W18" s="343">
        <f t="shared" si="3"/>
        <v>0</v>
      </c>
      <c r="X18" s="342"/>
      <c r="Y18" s="342"/>
      <c r="Z18" s="342"/>
      <c r="AA18" s="342"/>
      <c r="AB18" s="343">
        <f t="shared" si="4"/>
        <v>0</v>
      </c>
      <c r="AC18" s="342"/>
      <c r="AD18" s="342"/>
      <c r="AE18" s="342"/>
      <c r="AF18" s="342"/>
      <c r="AG18" s="343">
        <f t="shared" si="5"/>
        <v>0</v>
      </c>
      <c r="AH18" s="342"/>
      <c r="AI18" s="342"/>
      <c r="AJ18" s="342"/>
      <c r="AK18" s="342"/>
      <c r="AL18" s="344">
        <f t="shared" si="6"/>
        <v>0</v>
      </c>
    </row>
    <row r="19" spans="2:38" s="116" customFormat="1" ht="12.75">
      <c r="B19" s="341" t="s">
        <v>127</v>
      </c>
      <c r="C19" s="342" t="s">
        <v>128</v>
      </c>
      <c r="D19" s="366">
        <v>5.7152100000000008</v>
      </c>
      <c r="E19" s="366">
        <v>27.934820000000006</v>
      </c>
      <c r="F19" s="366">
        <v>0</v>
      </c>
      <c r="G19" s="366">
        <v>0</v>
      </c>
      <c r="H19" s="343">
        <f t="shared" si="0"/>
        <v>33.650030000000008</v>
      </c>
      <c r="I19" s="366">
        <v>0</v>
      </c>
      <c r="J19" s="366">
        <v>0</v>
      </c>
      <c r="K19" s="366">
        <v>0</v>
      </c>
      <c r="L19" s="366">
        <v>0</v>
      </c>
      <c r="M19" s="343">
        <f t="shared" si="1"/>
        <v>0</v>
      </c>
      <c r="N19" s="366">
        <v>0</v>
      </c>
      <c r="O19" s="366">
        <v>0</v>
      </c>
      <c r="P19" s="366">
        <v>0</v>
      </c>
      <c r="Q19" s="366">
        <v>0</v>
      </c>
      <c r="R19" s="343">
        <f t="shared" si="2"/>
        <v>0</v>
      </c>
      <c r="S19" s="366">
        <v>0</v>
      </c>
      <c r="T19" s="366">
        <v>0</v>
      </c>
      <c r="U19" s="366">
        <v>0</v>
      </c>
      <c r="V19" s="366">
        <v>0</v>
      </c>
      <c r="W19" s="343">
        <f t="shared" si="3"/>
        <v>0</v>
      </c>
      <c r="X19" s="342"/>
      <c r="Y19" s="342"/>
      <c r="Z19" s="342"/>
      <c r="AA19" s="342"/>
      <c r="AB19" s="343">
        <f t="shared" si="4"/>
        <v>0</v>
      </c>
      <c r="AC19" s="342"/>
      <c r="AD19" s="342"/>
      <c r="AE19" s="342"/>
      <c r="AF19" s="342"/>
      <c r="AG19" s="343">
        <f t="shared" si="5"/>
        <v>0</v>
      </c>
      <c r="AH19" s="342"/>
      <c r="AI19" s="342"/>
      <c r="AJ19" s="342"/>
      <c r="AK19" s="342"/>
      <c r="AL19" s="344">
        <f t="shared" si="6"/>
        <v>0</v>
      </c>
    </row>
    <row r="20" spans="2:38" s="116" customFormat="1" ht="12.75">
      <c r="B20" s="341" t="s">
        <v>129</v>
      </c>
      <c r="C20" s="342" t="s">
        <v>130</v>
      </c>
      <c r="D20" s="366">
        <v>10.61231999999999</v>
      </c>
      <c r="E20" s="366">
        <v>88.42674999999997</v>
      </c>
      <c r="F20" s="366">
        <v>29.644210000000005</v>
      </c>
      <c r="G20" s="366">
        <v>0</v>
      </c>
      <c r="H20" s="343">
        <f t="shared" si="0"/>
        <v>128.68327999999997</v>
      </c>
      <c r="I20" s="366">
        <v>0</v>
      </c>
      <c r="J20" s="366">
        <v>0</v>
      </c>
      <c r="K20" s="366">
        <v>0</v>
      </c>
      <c r="L20" s="366">
        <v>0</v>
      </c>
      <c r="M20" s="343">
        <f t="shared" si="1"/>
        <v>0</v>
      </c>
      <c r="N20" s="366">
        <v>0</v>
      </c>
      <c r="O20" s="366">
        <v>0</v>
      </c>
      <c r="P20" s="366">
        <v>0</v>
      </c>
      <c r="Q20" s="366">
        <v>0</v>
      </c>
      <c r="R20" s="343">
        <f t="shared" si="2"/>
        <v>0</v>
      </c>
      <c r="S20" s="366">
        <v>0</v>
      </c>
      <c r="T20" s="366">
        <v>0</v>
      </c>
      <c r="U20" s="366">
        <v>0</v>
      </c>
      <c r="V20" s="366">
        <v>0</v>
      </c>
      <c r="W20" s="343">
        <f t="shared" si="3"/>
        <v>0</v>
      </c>
      <c r="X20" s="342"/>
      <c r="Y20" s="342"/>
      <c r="Z20" s="342"/>
      <c r="AA20" s="342"/>
      <c r="AB20" s="343">
        <f t="shared" si="4"/>
        <v>0</v>
      </c>
      <c r="AC20" s="342"/>
      <c r="AD20" s="342"/>
      <c r="AE20" s="342"/>
      <c r="AF20" s="342"/>
      <c r="AG20" s="343">
        <f t="shared" si="5"/>
        <v>0</v>
      </c>
      <c r="AH20" s="342"/>
      <c r="AI20" s="342"/>
      <c r="AJ20" s="342"/>
      <c r="AK20" s="342"/>
      <c r="AL20" s="344">
        <f t="shared" si="6"/>
        <v>0</v>
      </c>
    </row>
    <row r="21" spans="2:38" s="116" customFormat="1" ht="12.75">
      <c r="B21" s="341" t="s">
        <v>131</v>
      </c>
      <c r="C21" s="342" t="s">
        <v>132</v>
      </c>
      <c r="D21" s="366">
        <v>0.69115000000000004</v>
      </c>
      <c r="E21" s="366">
        <v>10.864800000000001</v>
      </c>
      <c r="F21" s="366">
        <v>0</v>
      </c>
      <c r="G21" s="366">
        <v>0</v>
      </c>
      <c r="H21" s="343">
        <f t="shared" si="0"/>
        <v>11.555950000000001</v>
      </c>
      <c r="I21" s="366">
        <v>0</v>
      </c>
      <c r="J21" s="366">
        <v>0</v>
      </c>
      <c r="K21" s="366">
        <v>0</v>
      </c>
      <c r="L21" s="366">
        <v>0</v>
      </c>
      <c r="M21" s="343">
        <f t="shared" si="1"/>
        <v>0</v>
      </c>
      <c r="N21" s="366">
        <v>0</v>
      </c>
      <c r="O21" s="366">
        <v>0</v>
      </c>
      <c r="P21" s="366">
        <v>0</v>
      </c>
      <c r="Q21" s="366">
        <v>0</v>
      </c>
      <c r="R21" s="343">
        <f t="shared" si="2"/>
        <v>0</v>
      </c>
      <c r="S21" s="366">
        <v>0</v>
      </c>
      <c r="T21" s="366">
        <v>0</v>
      </c>
      <c r="U21" s="366">
        <v>0</v>
      </c>
      <c r="V21" s="366">
        <v>0</v>
      </c>
      <c r="W21" s="343">
        <f t="shared" si="3"/>
        <v>0</v>
      </c>
      <c r="X21" s="342"/>
      <c r="Y21" s="342"/>
      <c r="Z21" s="342"/>
      <c r="AA21" s="342"/>
      <c r="AB21" s="343">
        <f t="shared" si="4"/>
        <v>0</v>
      </c>
      <c r="AC21" s="342"/>
      <c r="AD21" s="342"/>
      <c r="AE21" s="342"/>
      <c r="AF21" s="342"/>
      <c r="AG21" s="343">
        <f t="shared" si="5"/>
        <v>0</v>
      </c>
      <c r="AH21" s="342"/>
      <c r="AI21" s="342"/>
      <c r="AJ21" s="342"/>
      <c r="AK21" s="342"/>
      <c r="AL21" s="344">
        <f t="shared" si="6"/>
        <v>0</v>
      </c>
    </row>
    <row r="22" spans="2:38" s="116" customFormat="1" ht="12.75">
      <c r="B22" s="341" t="s">
        <v>133</v>
      </c>
      <c r="C22" s="342" t="s">
        <v>134</v>
      </c>
      <c r="D22" s="366">
        <v>7.4935100000000032</v>
      </c>
      <c r="E22" s="366">
        <v>23.932700000000004</v>
      </c>
      <c r="F22" s="366">
        <v>16.149160000000002</v>
      </c>
      <c r="G22" s="366">
        <v>0</v>
      </c>
      <c r="H22" s="343">
        <f t="shared" si="0"/>
        <v>47.575370000000007</v>
      </c>
      <c r="I22" s="366">
        <v>0</v>
      </c>
      <c r="J22" s="366">
        <v>0</v>
      </c>
      <c r="K22" s="366">
        <v>0</v>
      </c>
      <c r="L22" s="366">
        <v>0</v>
      </c>
      <c r="M22" s="343">
        <f t="shared" si="1"/>
        <v>0</v>
      </c>
      <c r="N22" s="366">
        <v>0</v>
      </c>
      <c r="O22" s="366">
        <v>0</v>
      </c>
      <c r="P22" s="366">
        <v>0</v>
      </c>
      <c r="Q22" s="366">
        <v>0</v>
      </c>
      <c r="R22" s="343">
        <f t="shared" si="2"/>
        <v>0</v>
      </c>
      <c r="S22" s="366">
        <v>0</v>
      </c>
      <c r="T22" s="366">
        <v>0</v>
      </c>
      <c r="U22" s="366">
        <v>0</v>
      </c>
      <c r="V22" s="366">
        <v>0</v>
      </c>
      <c r="W22" s="343">
        <f t="shared" si="3"/>
        <v>0</v>
      </c>
      <c r="X22" s="342"/>
      <c r="Y22" s="342"/>
      <c r="Z22" s="342"/>
      <c r="AA22" s="342"/>
      <c r="AB22" s="343">
        <f t="shared" si="4"/>
        <v>0</v>
      </c>
      <c r="AC22" s="342"/>
      <c r="AD22" s="342"/>
      <c r="AE22" s="342"/>
      <c r="AF22" s="342"/>
      <c r="AG22" s="343">
        <f t="shared" si="5"/>
        <v>0</v>
      </c>
      <c r="AH22" s="342"/>
      <c r="AI22" s="342"/>
      <c r="AJ22" s="342"/>
      <c r="AK22" s="342"/>
      <c r="AL22" s="344">
        <f t="shared" si="6"/>
        <v>0</v>
      </c>
    </row>
    <row r="23" spans="2:38" s="116" customFormat="1" ht="12.75">
      <c r="B23" s="341" t="s">
        <v>135</v>
      </c>
      <c r="C23" s="342" t="s">
        <v>136</v>
      </c>
      <c r="D23" s="366">
        <v>13.344480000000001</v>
      </c>
      <c r="E23" s="366">
        <v>91.131260000000012</v>
      </c>
      <c r="F23" s="366">
        <v>5.3095300000000005</v>
      </c>
      <c r="G23" s="366">
        <v>0</v>
      </c>
      <c r="H23" s="343">
        <f t="shared" si="0"/>
        <v>109.78527000000001</v>
      </c>
      <c r="I23" s="366">
        <v>0</v>
      </c>
      <c r="J23" s="366">
        <v>0</v>
      </c>
      <c r="K23" s="366">
        <v>0</v>
      </c>
      <c r="L23" s="366">
        <v>0</v>
      </c>
      <c r="M23" s="343">
        <f t="shared" si="1"/>
        <v>0</v>
      </c>
      <c r="N23" s="366">
        <v>0</v>
      </c>
      <c r="O23" s="366">
        <v>0</v>
      </c>
      <c r="P23" s="366">
        <v>0</v>
      </c>
      <c r="Q23" s="366">
        <v>0</v>
      </c>
      <c r="R23" s="343">
        <f t="shared" si="2"/>
        <v>0</v>
      </c>
      <c r="S23" s="366">
        <v>0</v>
      </c>
      <c r="T23" s="366">
        <v>0</v>
      </c>
      <c r="U23" s="366">
        <v>0</v>
      </c>
      <c r="V23" s="366">
        <v>0</v>
      </c>
      <c r="W23" s="343">
        <f t="shared" si="3"/>
        <v>0</v>
      </c>
      <c r="X23" s="342"/>
      <c r="Y23" s="342"/>
      <c r="Z23" s="342"/>
      <c r="AA23" s="342"/>
      <c r="AB23" s="343">
        <f t="shared" si="4"/>
        <v>0</v>
      </c>
      <c r="AC23" s="342"/>
      <c r="AD23" s="342"/>
      <c r="AE23" s="342"/>
      <c r="AF23" s="342"/>
      <c r="AG23" s="343">
        <f t="shared" si="5"/>
        <v>0</v>
      </c>
      <c r="AH23" s="342"/>
      <c r="AI23" s="342"/>
      <c r="AJ23" s="342"/>
      <c r="AK23" s="342"/>
      <c r="AL23" s="344">
        <f t="shared" si="6"/>
        <v>0</v>
      </c>
    </row>
    <row r="24" spans="2:38" s="116" customFormat="1" ht="12.75">
      <c r="B24" s="341" t="s">
        <v>137</v>
      </c>
      <c r="C24" s="342" t="s">
        <v>138</v>
      </c>
      <c r="D24" s="366">
        <v>13.451319999999997</v>
      </c>
      <c r="E24" s="366">
        <v>73.256079999999969</v>
      </c>
      <c r="F24" s="366">
        <v>36.303989999999999</v>
      </c>
      <c r="G24" s="366">
        <v>0</v>
      </c>
      <c r="H24" s="343">
        <f t="shared" si="0"/>
        <v>123.01138999999996</v>
      </c>
      <c r="I24" s="366">
        <v>0</v>
      </c>
      <c r="J24" s="366">
        <v>0</v>
      </c>
      <c r="K24" s="366">
        <v>0</v>
      </c>
      <c r="L24" s="366">
        <v>0</v>
      </c>
      <c r="M24" s="343">
        <f t="shared" si="1"/>
        <v>0</v>
      </c>
      <c r="N24" s="366">
        <v>0</v>
      </c>
      <c r="O24" s="366">
        <v>0</v>
      </c>
      <c r="P24" s="366">
        <v>0</v>
      </c>
      <c r="Q24" s="366">
        <v>0</v>
      </c>
      <c r="R24" s="343">
        <f t="shared" si="2"/>
        <v>0</v>
      </c>
      <c r="S24" s="366">
        <v>0</v>
      </c>
      <c r="T24" s="366">
        <v>0</v>
      </c>
      <c r="U24" s="366">
        <v>0</v>
      </c>
      <c r="V24" s="366">
        <v>0</v>
      </c>
      <c r="W24" s="343">
        <f t="shared" si="3"/>
        <v>0</v>
      </c>
      <c r="X24" s="342"/>
      <c r="Y24" s="342"/>
      <c r="Z24" s="342"/>
      <c r="AA24" s="342"/>
      <c r="AB24" s="343">
        <f t="shared" si="4"/>
        <v>0</v>
      </c>
      <c r="AC24" s="342"/>
      <c r="AD24" s="342"/>
      <c r="AE24" s="342"/>
      <c r="AF24" s="342"/>
      <c r="AG24" s="343">
        <f t="shared" si="5"/>
        <v>0</v>
      </c>
      <c r="AH24" s="342"/>
      <c r="AI24" s="342"/>
      <c r="AJ24" s="342"/>
      <c r="AK24" s="342"/>
      <c r="AL24" s="344">
        <f t="shared" si="6"/>
        <v>0</v>
      </c>
    </row>
    <row r="25" spans="2:38" s="116" customFormat="1" ht="12.75">
      <c r="B25" s="341" t="s">
        <v>139</v>
      </c>
      <c r="C25" s="342" t="s">
        <v>140</v>
      </c>
      <c r="D25" s="366">
        <v>0.80722000000000005</v>
      </c>
      <c r="E25" s="366">
        <v>4.9660200000000003</v>
      </c>
      <c r="F25" s="366">
        <v>1.55494</v>
      </c>
      <c r="G25" s="366">
        <v>0</v>
      </c>
      <c r="H25" s="343">
        <f t="shared" si="0"/>
        <v>7.3281800000000006</v>
      </c>
      <c r="I25" s="366">
        <v>0</v>
      </c>
      <c r="J25" s="366">
        <v>0</v>
      </c>
      <c r="K25" s="366">
        <v>0</v>
      </c>
      <c r="L25" s="366">
        <v>0</v>
      </c>
      <c r="M25" s="343">
        <f t="shared" si="1"/>
        <v>0</v>
      </c>
      <c r="N25" s="366">
        <v>0</v>
      </c>
      <c r="O25" s="366">
        <v>0</v>
      </c>
      <c r="P25" s="366">
        <v>0</v>
      </c>
      <c r="Q25" s="366">
        <v>0</v>
      </c>
      <c r="R25" s="343">
        <f t="shared" si="2"/>
        <v>0</v>
      </c>
      <c r="S25" s="366">
        <v>0</v>
      </c>
      <c r="T25" s="366">
        <v>0</v>
      </c>
      <c r="U25" s="366">
        <v>0</v>
      </c>
      <c r="V25" s="366">
        <v>0</v>
      </c>
      <c r="W25" s="343">
        <f t="shared" si="3"/>
        <v>0</v>
      </c>
      <c r="X25" s="342"/>
      <c r="Y25" s="342"/>
      <c r="Z25" s="342"/>
      <c r="AA25" s="342"/>
      <c r="AB25" s="343">
        <f t="shared" si="4"/>
        <v>0</v>
      </c>
      <c r="AC25" s="342"/>
      <c r="AD25" s="342"/>
      <c r="AE25" s="342"/>
      <c r="AF25" s="342"/>
      <c r="AG25" s="343">
        <f t="shared" si="5"/>
        <v>0</v>
      </c>
      <c r="AH25" s="342"/>
      <c r="AI25" s="342"/>
      <c r="AJ25" s="342"/>
      <c r="AK25" s="342"/>
      <c r="AL25" s="344">
        <f t="shared" si="6"/>
        <v>0</v>
      </c>
    </row>
    <row r="26" spans="2:38" s="116" customFormat="1" ht="12.75">
      <c r="B26" s="341" t="s">
        <v>141</v>
      </c>
      <c r="C26" s="342" t="s">
        <v>142</v>
      </c>
      <c r="D26" s="366">
        <v>7.5290400000000002</v>
      </c>
      <c r="E26" s="366">
        <v>13.347720000000001</v>
      </c>
      <c r="F26" s="366">
        <v>38.376089999999984</v>
      </c>
      <c r="G26" s="366">
        <v>0</v>
      </c>
      <c r="H26" s="343">
        <f t="shared" si="0"/>
        <v>59.252849999999981</v>
      </c>
      <c r="I26" s="366">
        <v>0</v>
      </c>
      <c r="J26" s="366">
        <v>0</v>
      </c>
      <c r="K26" s="366">
        <v>0</v>
      </c>
      <c r="L26" s="366">
        <v>0</v>
      </c>
      <c r="M26" s="343">
        <f t="shared" si="1"/>
        <v>0</v>
      </c>
      <c r="N26" s="366">
        <v>0</v>
      </c>
      <c r="O26" s="366">
        <v>0</v>
      </c>
      <c r="P26" s="366">
        <v>0</v>
      </c>
      <c r="Q26" s="366">
        <v>0</v>
      </c>
      <c r="R26" s="343">
        <f t="shared" si="2"/>
        <v>0</v>
      </c>
      <c r="S26" s="366">
        <v>0</v>
      </c>
      <c r="T26" s="366">
        <v>0</v>
      </c>
      <c r="U26" s="366">
        <v>0</v>
      </c>
      <c r="V26" s="366">
        <v>0</v>
      </c>
      <c r="W26" s="343">
        <f t="shared" si="3"/>
        <v>0</v>
      </c>
      <c r="X26" s="342"/>
      <c r="Y26" s="342"/>
      <c r="Z26" s="342"/>
      <c r="AA26" s="342"/>
      <c r="AB26" s="343">
        <f t="shared" si="4"/>
        <v>0</v>
      </c>
      <c r="AC26" s="342"/>
      <c r="AD26" s="342"/>
      <c r="AE26" s="342"/>
      <c r="AF26" s="342"/>
      <c r="AG26" s="343">
        <f t="shared" si="5"/>
        <v>0</v>
      </c>
      <c r="AH26" s="342"/>
      <c r="AI26" s="342"/>
      <c r="AJ26" s="342"/>
      <c r="AK26" s="342"/>
      <c r="AL26" s="344">
        <f t="shared" si="6"/>
        <v>0</v>
      </c>
    </row>
    <row r="27" spans="2:38" s="116" customFormat="1" ht="12.75">
      <c r="B27" s="341" t="s">
        <v>143</v>
      </c>
      <c r="C27" s="342" t="s">
        <v>144</v>
      </c>
      <c r="D27" s="366">
        <v>2.0944299999999991</v>
      </c>
      <c r="E27" s="366">
        <v>29.085149999999995</v>
      </c>
      <c r="F27" s="366">
        <v>15.667639999999999</v>
      </c>
      <c r="G27" s="366">
        <v>0</v>
      </c>
      <c r="H27" s="343">
        <f t="shared" si="0"/>
        <v>46.847219999999993</v>
      </c>
      <c r="I27" s="366">
        <v>0</v>
      </c>
      <c r="J27" s="366">
        <v>0</v>
      </c>
      <c r="K27" s="366">
        <v>0</v>
      </c>
      <c r="L27" s="366">
        <v>0</v>
      </c>
      <c r="M27" s="343">
        <f t="shared" si="1"/>
        <v>0</v>
      </c>
      <c r="N27" s="366">
        <v>0</v>
      </c>
      <c r="O27" s="366">
        <v>0</v>
      </c>
      <c r="P27" s="366">
        <v>0</v>
      </c>
      <c r="Q27" s="366">
        <v>0</v>
      </c>
      <c r="R27" s="343">
        <f t="shared" si="2"/>
        <v>0</v>
      </c>
      <c r="S27" s="366">
        <v>0</v>
      </c>
      <c r="T27" s="366">
        <v>0</v>
      </c>
      <c r="U27" s="366">
        <v>0</v>
      </c>
      <c r="V27" s="366">
        <v>0</v>
      </c>
      <c r="W27" s="343">
        <f t="shared" si="3"/>
        <v>0</v>
      </c>
      <c r="X27" s="342"/>
      <c r="Y27" s="342"/>
      <c r="Z27" s="342"/>
      <c r="AA27" s="342"/>
      <c r="AB27" s="343">
        <f t="shared" si="4"/>
        <v>0</v>
      </c>
      <c r="AC27" s="342"/>
      <c r="AD27" s="342"/>
      <c r="AE27" s="342"/>
      <c r="AF27" s="342"/>
      <c r="AG27" s="343">
        <f t="shared" si="5"/>
        <v>0</v>
      </c>
      <c r="AH27" s="342"/>
      <c r="AI27" s="342"/>
      <c r="AJ27" s="342"/>
      <c r="AK27" s="342"/>
      <c r="AL27" s="344">
        <f t="shared" si="6"/>
        <v>0</v>
      </c>
    </row>
    <row r="28" spans="2:38" s="116" customFormat="1" ht="12.75">
      <c r="B28" s="341" t="s">
        <v>145</v>
      </c>
      <c r="C28" s="342" t="s">
        <v>146</v>
      </c>
      <c r="D28" s="366">
        <v>8.8710000000000022</v>
      </c>
      <c r="E28" s="366">
        <v>49.65804</v>
      </c>
      <c r="F28" s="366">
        <v>0</v>
      </c>
      <c r="G28" s="366">
        <v>0</v>
      </c>
      <c r="H28" s="343">
        <f t="shared" si="0"/>
        <v>58.529040000000002</v>
      </c>
      <c r="I28" s="366">
        <v>0</v>
      </c>
      <c r="J28" s="366">
        <v>0</v>
      </c>
      <c r="K28" s="366">
        <v>0</v>
      </c>
      <c r="L28" s="366">
        <v>0</v>
      </c>
      <c r="M28" s="343">
        <f t="shared" si="1"/>
        <v>0</v>
      </c>
      <c r="N28" s="366">
        <v>0</v>
      </c>
      <c r="O28" s="366">
        <v>0</v>
      </c>
      <c r="P28" s="366">
        <v>0</v>
      </c>
      <c r="Q28" s="366">
        <v>0</v>
      </c>
      <c r="R28" s="343">
        <f t="shared" si="2"/>
        <v>0</v>
      </c>
      <c r="S28" s="366">
        <v>0</v>
      </c>
      <c r="T28" s="366">
        <v>0</v>
      </c>
      <c r="U28" s="366">
        <v>0</v>
      </c>
      <c r="V28" s="366">
        <v>0</v>
      </c>
      <c r="W28" s="343">
        <f t="shared" si="3"/>
        <v>0</v>
      </c>
      <c r="X28" s="342"/>
      <c r="Y28" s="342"/>
      <c r="Z28" s="342"/>
      <c r="AA28" s="342"/>
      <c r="AB28" s="343">
        <f t="shared" si="4"/>
        <v>0</v>
      </c>
      <c r="AC28" s="342"/>
      <c r="AD28" s="342"/>
      <c r="AE28" s="342"/>
      <c r="AF28" s="342"/>
      <c r="AG28" s="343">
        <f t="shared" si="5"/>
        <v>0</v>
      </c>
      <c r="AH28" s="342"/>
      <c r="AI28" s="342"/>
      <c r="AJ28" s="342"/>
      <c r="AK28" s="342"/>
      <c r="AL28" s="344">
        <f t="shared" si="6"/>
        <v>0</v>
      </c>
    </row>
    <row r="29" spans="2:38" s="116" customFormat="1" ht="12.75">
      <c r="B29" s="341" t="s">
        <v>147</v>
      </c>
      <c r="C29" s="342" t="s">
        <v>148</v>
      </c>
      <c r="D29" s="366">
        <v>5.6441700000000008</v>
      </c>
      <c r="E29" s="366">
        <v>39.32337000000004</v>
      </c>
      <c r="F29" s="366">
        <v>18.950059999999997</v>
      </c>
      <c r="G29" s="366">
        <v>0</v>
      </c>
      <c r="H29" s="343">
        <f t="shared" si="0"/>
        <v>63.917600000000036</v>
      </c>
      <c r="I29" s="366">
        <v>0</v>
      </c>
      <c r="J29" s="366">
        <v>0</v>
      </c>
      <c r="K29" s="366">
        <v>0</v>
      </c>
      <c r="L29" s="366">
        <v>0</v>
      </c>
      <c r="M29" s="343">
        <f t="shared" si="1"/>
        <v>0</v>
      </c>
      <c r="N29" s="366">
        <v>0</v>
      </c>
      <c r="O29" s="366">
        <v>0</v>
      </c>
      <c r="P29" s="366">
        <v>0</v>
      </c>
      <c r="Q29" s="366">
        <v>0</v>
      </c>
      <c r="R29" s="343">
        <f t="shared" si="2"/>
        <v>0</v>
      </c>
      <c r="S29" s="366">
        <v>0</v>
      </c>
      <c r="T29" s="366">
        <v>0</v>
      </c>
      <c r="U29" s="366">
        <v>0</v>
      </c>
      <c r="V29" s="366">
        <v>0</v>
      </c>
      <c r="W29" s="343">
        <f t="shared" si="3"/>
        <v>0</v>
      </c>
      <c r="X29" s="342"/>
      <c r="Y29" s="342"/>
      <c r="Z29" s="342"/>
      <c r="AA29" s="342"/>
      <c r="AB29" s="343">
        <f t="shared" si="4"/>
        <v>0</v>
      </c>
      <c r="AC29" s="342"/>
      <c r="AD29" s="342"/>
      <c r="AE29" s="342"/>
      <c r="AF29" s="342"/>
      <c r="AG29" s="343">
        <f t="shared" si="5"/>
        <v>0</v>
      </c>
      <c r="AH29" s="342"/>
      <c r="AI29" s="342"/>
      <c r="AJ29" s="342"/>
      <c r="AK29" s="342"/>
      <c r="AL29" s="344">
        <f t="shared" si="6"/>
        <v>0</v>
      </c>
    </row>
    <row r="30" spans="2:38" s="116" customFormat="1" ht="12.75">
      <c r="B30" s="341" t="s">
        <v>149</v>
      </c>
      <c r="C30" s="342" t="s">
        <v>150</v>
      </c>
      <c r="D30" s="366">
        <v>1.88158</v>
      </c>
      <c r="E30" s="366">
        <v>26.650649999999999</v>
      </c>
      <c r="F30" s="366">
        <v>18.860979999999998</v>
      </c>
      <c r="G30" s="366">
        <v>0</v>
      </c>
      <c r="H30" s="343">
        <f t="shared" si="0"/>
        <v>47.393209999999996</v>
      </c>
      <c r="I30" s="366">
        <v>0</v>
      </c>
      <c r="J30" s="366">
        <v>0</v>
      </c>
      <c r="K30" s="366">
        <v>0</v>
      </c>
      <c r="L30" s="366">
        <v>0</v>
      </c>
      <c r="M30" s="343">
        <f t="shared" si="1"/>
        <v>0</v>
      </c>
      <c r="N30" s="366">
        <v>0</v>
      </c>
      <c r="O30" s="366">
        <v>0</v>
      </c>
      <c r="P30" s="366">
        <v>0</v>
      </c>
      <c r="Q30" s="366">
        <v>0</v>
      </c>
      <c r="R30" s="343">
        <f t="shared" si="2"/>
        <v>0</v>
      </c>
      <c r="S30" s="366">
        <v>0</v>
      </c>
      <c r="T30" s="366">
        <v>0</v>
      </c>
      <c r="U30" s="366">
        <v>0</v>
      </c>
      <c r="V30" s="366">
        <v>0</v>
      </c>
      <c r="W30" s="343">
        <f t="shared" si="3"/>
        <v>0</v>
      </c>
      <c r="X30" s="342"/>
      <c r="Y30" s="342"/>
      <c r="Z30" s="342"/>
      <c r="AA30" s="342"/>
      <c r="AB30" s="343">
        <f t="shared" si="4"/>
        <v>0</v>
      </c>
      <c r="AC30" s="342"/>
      <c r="AD30" s="342"/>
      <c r="AE30" s="342"/>
      <c r="AF30" s="342"/>
      <c r="AG30" s="343">
        <f t="shared" si="5"/>
        <v>0</v>
      </c>
      <c r="AH30" s="342"/>
      <c r="AI30" s="342"/>
      <c r="AJ30" s="342"/>
      <c r="AK30" s="342"/>
      <c r="AL30" s="344">
        <f t="shared" si="6"/>
        <v>0</v>
      </c>
    </row>
    <row r="31" spans="2:38" s="116" customFormat="1" ht="12.75">
      <c r="B31" s="341" t="s">
        <v>151</v>
      </c>
      <c r="C31" s="342" t="s">
        <v>152</v>
      </c>
      <c r="D31" s="366">
        <v>9.7247899999999952</v>
      </c>
      <c r="E31" s="366">
        <v>46.204029999999996</v>
      </c>
      <c r="F31" s="366">
        <v>34.460009999999997</v>
      </c>
      <c r="G31" s="366">
        <v>0</v>
      </c>
      <c r="H31" s="343">
        <f t="shared" si="0"/>
        <v>90.388829999999984</v>
      </c>
      <c r="I31" s="366">
        <v>0</v>
      </c>
      <c r="J31" s="366">
        <v>0</v>
      </c>
      <c r="K31" s="366">
        <v>0</v>
      </c>
      <c r="L31" s="366">
        <v>0</v>
      </c>
      <c r="M31" s="343">
        <f t="shared" si="1"/>
        <v>0</v>
      </c>
      <c r="N31" s="366">
        <v>0</v>
      </c>
      <c r="O31" s="366">
        <v>0</v>
      </c>
      <c r="P31" s="366">
        <v>0</v>
      </c>
      <c r="Q31" s="366">
        <v>0</v>
      </c>
      <c r="R31" s="343">
        <f t="shared" si="2"/>
        <v>0</v>
      </c>
      <c r="S31" s="366">
        <v>0</v>
      </c>
      <c r="T31" s="366">
        <v>0</v>
      </c>
      <c r="U31" s="366">
        <v>0</v>
      </c>
      <c r="V31" s="366">
        <v>0</v>
      </c>
      <c r="W31" s="343">
        <f t="shared" si="3"/>
        <v>0</v>
      </c>
      <c r="X31" s="342"/>
      <c r="Y31" s="342"/>
      <c r="Z31" s="342"/>
      <c r="AA31" s="342"/>
      <c r="AB31" s="343">
        <f t="shared" si="4"/>
        <v>0</v>
      </c>
      <c r="AC31" s="342"/>
      <c r="AD31" s="342"/>
      <c r="AE31" s="342"/>
      <c r="AF31" s="342"/>
      <c r="AG31" s="343">
        <f t="shared" si="5"/>
        <v>0</v>
      </c>
      <c r="AH31" s="342"/>
      <c r="AI31" s="342"/>
      <c r="AJ31" s="342"/>
      <c r="AK31" s="342"/>
      <c r="AL31" s="344">
        <f t="shared" si="6"/>
        <v>0</v>
      </c>
    </row>
    <row r="32" spans="2:38" s="116" customFormat="1" ht="12.75">
      <c r="B32" s="341" t="s">
        <v>153</v>
      </c>
      <c r="C32" s="342" t="s">
        <v>154</v>
      </c>
      <c r="D32" s="366">
        <v>3.1996200000000004</v>
      </c>
      <c r="E32" s="366">
        <v>14.503810000000003</v>
      </c>
      <c r="F32" s="366">
        <v>10.853000000000002</v>
      </c>
      <c r="G32" s="366">
        <v>0</v>
      </c>
      <c r="H32" s="343">
        <f t="shared" si="0"/>
        <v>28.556430000000006</v>
      </c>
      <c r="I32" s="366">
        <v>0</v>
      </c>
      <c r="J32" s="366">
        <v>0</v>
      </c>
      <c r="K32" s="366">
        <v>0</v>
      </c>
      <c r="L32" s="366">
        <v>0</v>
      </c>
      <c r="M32" s="343">
        <f t="shared" si="1"/>
        <v>0</v>
      </c>
      <c r="N32" s="366">
        <v>0</v>
      </c>
      <c r="O32" s="366">
        <v>0</v>
      </c>
      <c r="P32" s="366">
        <v>0</v>
      </c>
      <c r="Q32" s="366">
        <v>0</v>
      </c>
      <c r="R32" s="343">
        <f t="shared" si="2"/>
        <v>0</v>
      </c>
      <c r="S32" s="366">
        <v>0</v>
      </c>
      <c r="T32" s="366">
        <v>0</v>
      </c>
      <c r="U32" s="366">
        <v>0</v>
      </c>
      <c r="V32" s="366">
        <v>0</v>
      </c>
      <c r="W32" s="343">
        <f t="shared" si="3"/>
        <v>0</v>
      </c>
      <c r="X32" s="342"/>
      <c r="Y32" s="342"/>
      <c r="Z32" s="342"/>
      <c r="AA32" s="342"/>
      <c r="AB32" s="343">
        <f t="shared" si="4"/>
        <v>0</v>
      </c>
      <c r="AC32" s="342"/>
      <c r="AD32" s="342"/>
      <c r="AE32" s="342"/>
      <c r="AF32" s="342"/>
      <c r="AG32" s="343">
        <f t="shared" si="5"/>
        <v>0</v>
      </c>
      <c r="AH32" s="342"/>
      <c r="AI32" s="342"/>
      <c r="AJ32" s="342"/>
      <c r="AK32" s="342"/>
      <c r="AL32" s="344">
        <f t="shared" si="6"/>
        <v>0</v>
      </c>
    </row>
    <row r="33" spans="2:39" s="116" customFormat="1" ht="12.75">
      <c r="B33" s="341" t="s">
        <v>155</v>
      </c>
      <c r="C33" s="342" t="s">
        <v>156</v>
      </c>
      <c r="D33" s="366">
        <v>7.4936200000000017</v>
      </c>
      <c r="E33" s="366">
        <v>44.485870000000034</v>
      </c>
      <c r="F33" s="366">
        <v>0</v>
      </c>
      <c r="G33" s="366">
        <v>0</v>
      </c>
      <c r="H33" s="343">
        <f t="shared" si="0"/>
        <v>51.979490000000034</v>
      </c>
      <c r="I33" s="366">
        <v>0</v>
      </c>
      <c r="J33" s="366">
        <v>0</v>
      </c>
      <c r="K33" s="366">
        <v>0</v>
      </c>
      <c r="L33" s="366">
        <v>0</v>
      </c>
      <c r="M33" s="343">
        <f t="shared" si="1"/>
        <v>0</v>
      </c>
      <c r="N33" s="366">
        <v>0</v>
      </c>
      <c r="O33" s="366">
        <v>0</v>
      </c>
      <c r="P33" s="366">
        <v>0</v>
      </c>
      <c r="Q33" s="366">
        <v>0</v>
      </c>
      <c r="R33" s="343">
        <f t="shared" si="2"/>
        <v>0</v>
      </c>
      <c r="S33" s="366">
        <v>0</v>
      </c>
      <c r="T33" s="366">
        <v>0</v>
      </c>
      <c r="U33" s="366">
        <v>0</v>
      </c>
      <c r="V33" s="366">
        <v>0</v>
      </c>
      <c r="W33" s="343">
        <f t="shared" si="3"/>
        <v>0</v>
      </c>
      <c r="X33" s="342"/>
      <c r="Y33" s="342"/>
      <c r="Z33" s="342"/>
      <c r="AA33" s="342"/>
      <c r="AB33" s="343">
        <f t="shared" si="4"/>
        <v>0</v>
      </c>
      <c r="AC33" s="342"/>
      <c r="AD33" s="342"/>
      <c r="AE33" s="342"/>
      <c r="AF33" s="342"/>
      <c r="AG33" s="343">
        <f t="shared" si="5"/>
        <v>0</v>
      </c>
      <c r="AH33" s="342"/>
      <c r="AI33" s="342"/>
      <c r="AJ33" s="342"/>
      <c r="AK33" s="342"/>
      <c r="AL33" s="344">
        <f t="shared" si="6"/>
        <v>0</v>
      </c>
      <c r="AM33" s="329"/>
    </row>
    <row r="34" spans="2:39" s="116" customFormat="1" ht="12.75">
      <c r="B34" s="341" t="s">
        <v>157</v>
      </c>
      <c r="C34" s="342" t="s">
        <v>158</v>
      </c>
      <c r="D34" s="366">
        <v>0</v>
      </c>
      <c r="E34" s="366">
        <v>0</v>
      </c>
      <c r="F34" s="366">
        <v>0</v>
      </c>
      <c r="G34" s="366">
        <v>0</v>
      </c>
      <c r="H34" s="343">
        <f t="shared" si="0"/>
        <v>0</v>
      </c>
      <c r="I34" s="366">
        <v>0</v>
      </c>
      <c r="J34" s="366">
        <v>0</v>
      </c>
      <c r="K34" s="366">
        <v>0</v>
      </c>
      <c r="L34" s="366">
        <v>0</v>
      </c>
      <c r="M34" s="343">
        <f t="shared" si="1"/>
        <v>0</v>
      </c>
      <c r="N34" s="366">
        <v>0</v>
      </c>
      <c r="O34" s="366">
        <v>0</v>
      </c>
      <c r="P34" s="366">
        <v>0</v>
      </c>
      <c r="Q34" s="366">
        <v>0</v>
      </c>
      <c r="R34" s="343">
        <f t="shared" si="2"/>
        <v>0</v>
      </c>
      <c r="S34" s="366">
        <v>0</v>
      </c>
      <c r="T34" s="366">
        <v>0</v>
      </c>
      <c r="U34" s="366">
        <v>0</v>
      </c>
      <c r="V34" s="366">
        <v>0</v>
      </c>
      <c r="W34" s="343">
        <f t="shared" si="3"/>
        <v>0</v>
      </c>
      <c r="X34" s="342"/>
      <c r="Y34" s="342"/>
      <c r="Z34" s="342"/>
      <c r="AA34" s="342"/>
      <c r="AB34" s="343">
        <f t="shared" si="4"/>
        <v>0</v>
      </c>
      <c r="AC34" s="342"/>
      <c r="AD34" s="342"/>
      <c r="AE34" s="342"/>
      <c r="AF34" s="342"/>
      <c r="AG34" s="343">
        <f t="shared" si="5"/>
        <v>0</v>
      </c>
      <c r="AH34" s="342"/>
      <c r="AI34" s="342"/>
      <c r="AJ34" s="342"/>
      <c r="AK34" s="342"/>
      <c r="AL34" s="344">
        <f t="shared" si="6"/>
        <v>0</v>
      </c>
      <c r="AM34" s="329"/>
    </row>
    <row r="35" spans="2:39" s="116" customFormat="1" ht="12.75">
      <c r="B35" s="341" t="s">
        <v>159</v>
      </c>
      <c r="C35" s="342" t="s">
        <v>160</v>
      </c>
      <c r="D35" s="366">
        <v>1.03701</v>
      </c>
      <c r="E35" s="366">
        <v>8.9662500000000005</v>
      </c>
      <c r="F35" s="366">
        <v>0</v>
      </c>
      <c r="G35" s="366">
        <v>0</v>
      </c>
      <c r="H35" s="343">
        <f t="shared" si="0"/>
        <v>10.003260000000001</v>
      </c>
      <c r="I35" s="366">
        <v>0</v>
      </c>
      <c r="J35" s="366">
        <v>0</v>
      </c>
      <c r="K35" s="366">
        <v>0</v>
      </c>
      <c r="L35" s="366">
        <v>0</v>
      </c>
      <c r="M35" s="343">
        <f t="shared" si="1"/>
        <v>0</v>
      </c>
      <c r="N35" s="366">
        <v>0</v>
      </c>
      <c r="O35" s="366">
        <v>0</v>
      </c>
      <c r="P35" s="366">
        <v>0</v>
      </c>
      <c r="Q35" s="366">
        <v>0</v>
      </c>
      <c r="R35" s="343">
        <f t="shared" si="2"/>
        <v>0</v>
      </c>
      <c r="S35" s="366">
        <v>0</v>
      </c>
      <c r="T35" s="366">
        <v>0</v>
      </c>
      <c r="U35" s="366">
        <v>0</v>
      </c>
      <c r="V35" s="366">
        <v>0</v>
      </c>
      <c r="W35" s="343">
        <f t="shared" si="3"/>
        <v>0</v>
      </c>
      <c r="X35" s="342"/>
      <c r="Y35" s="342"/>
      <c r="Z35" s="342"/>
      <c r="AA35" s="342"/>
      <c r="AB35" s="343">
        <f t="shared" si="4"/>
        <v>0</v>
      </c>
      <c r="AC35" s="342"/>
      <c r="AD35" s="342"/>
      <c r="AE35" s="342"/>
      <c r="AF35" s="342"/>
      <c r="AG35" s="343">
        <f t="shared" si="5"/>
        <v>0</v>
      </c>
      <c r="AH35" s="342"/>
      <c r="AI35" s="342"/>
      <c r="AJ35" s="342"/>
      <c r="AK35" s="342"/>
      <c r="AL35" s="344">
        <f t="shared" si="6"/>
        <v>0</v>
      </c>
      <c r="AM35" s="329"/>
    </row>
    <row r="36" spans="2:39" s="116" customFormat="1" ht="12.75">
      <c r="B36" s="341" t="s">
        <v>161</v>
      </c>
      <c r="C36" s="342" t="s">
        <v>162</v>
      </c>
      <c r="D36" s="366">
        <v>1.01803</v>
      </c>
      <c r="E36" s="366">
        <v>8.5836099999999984</v>
      </c>
      <c r="F36" s="366">
        <v>0</v>
      </c>
      <c r="G36" s="366">
        <v>0</v>
      </c>
      <c r="H36" s="343">
        <f t="shared" si="0"/>
        <v>9.601639999999998</v>
      </c>
      <c r="I36" s="366">
        <v>0</v>
      </c>
      <c r="J36" s="366">
        <v>0</v>
      </c>
      <c r="K36" s="366">
        <v>0</v>
      </c>
      <c r="L36" s="366">
        <v>0</v>
      </c>
      <c r="M36" s="343">
        <f t="shared" si="1"/>
        <v>0</v>
      </c>
      <c r="N36" s="366">
        <v>0</v>
      </c>
      <c r="O36" s="366">
        <v>0</v>
      </c>
      <c r="P36" s="366">
        <v>0</v>
      </c>
      <c r="Q36" s="366">
        <v>0</v>
      </c>
      <c r="R36" s="343">
        <f t="shared" si="2"/>
        <v>0</v>
      </c>
      <c r="S36" s="366">
        <v>0</v>
      </c>
      <c r="T36" s="366">
        <v>0</v>
      </c>
      <c r="U36" s="366">
        <v>0</v>
      </c>
      <c r="V36" s="366">
        <v>0</v>
      </c>
      <c r="W36" s="343">
        <f t="shared" si="3"/>
        <v>0</v>
      </c>
      <c r="X36" s="342"/>
      <c r="Y36" s="342"/>
      <c r="Z36" s="342"/>
      <c r="AA36" s="342"/>
      <c r="AB36" s="343">
        <f t="shared" si="4"/>
        <v>0</v>
      </c>
      <c r="AC36" s="342"/>
      <c r="AD36" s="342"/>
      <c r="AE36" s="342"/>
      <c r="AF36" s="342"/>
      <c r="AG36" s="343">
        <f t="shared" si="5"/>
        <v>0</v>
      </c>
      <c r="AH36" s="342"/>
      <c r="AI36" s="342"/>
      <c r="AJ36" s="342"/>
      <c r="AK36" s="342"/>
      <c r="AL36" s="344">
        <f t="shared" si="6"/>
        <v>0</v>
      </c>
      <c r="AM36" s="329"/>
    </row>
    <row r="37" spans="2:39" s="116" customFormat="1" ht="12.75">
      <c r="B37" s="341" t="s">
        <v>163</v>
      </c>
      <c r="C37" s="342" t="s">
        <v>164</v>
      </c>
      <c r="D37" s="366">
        <v>8.2979999999999998E-2</v>
      </c>
      <c r="E37" s="366">
        <v>2.0660099999999999</v>
      </c>
      <c r="F37" s="366">
        <v>0</v>
      </c>
      <c r="G37" s="366">
        <v>0</v>
      </c>
      <c r="H37" s="343">
        <f t="shared" si="0"/>
        <v>2.14899</v>
      </c>
      <c r="I37" s="366">
        <v>0</v>
      </c>
      <c r="J37" s="366">
        <v>0</v>
      </c>
      <c r="K37" s="366">
        <v>0</v>
      </c>
      <c r="L37" s="366">
        <v>0</v>
      </c>
      <c r="M37" s="343">
        <f t="shared" si="1"/>
        <v>0</v>
      </c>
      <c r="N37" s="366">
        <v>0</v>
      </c>
      <c r="O37" s="366">
        <v>0</v>
      </c>
      <c r="P37" s="366">
        <v>0</v>
      </c>
      <c r="Q37" s="366">
        <v>0</v>
      </c>
      <c r="R37" s="343">
        <f t="shared" si="2"/>
        <v>0</v>
      </c>
      <c r="S37" s="366">
        <v>0</v>
      </c>
      <c r="T37" s="366">
        <v>0</v>
      </c>
      <c r="U37" s="366">
        <v>0</v>
      </c>
      <c r="V37" s="366">
        <v>0</v>
      </c>
      <c r="W37" s="343">
        <f t="shared" si="3"/>
        <v>0</v>
      </c>
      <c r="X37" s="342"/>
      <c r="Y37" s="342"/>
      <c r="Z37" s="342"/>
      <c r="AA37" s="342"/>
      <c r="AB37" s="343">
        <f t="shared" si="4"/>
        <v>0</v>
      </c>
      <c r="AC37" s="342"/>
      <c r="AD37" s="342"/>
      <c r="AE37" s="342"/>
      <c r="AF37" s="342"/>
      <c r="AG37" s="343">
        <f t="shared" si="5"/>
        <v>0</v>
      </c>
      <c r="AH37" s="342"/>
      <c r="AI37" s="342"/>
      <c r="AJ37" s="342"/>
      <c r="AK37" s="342"/>
      <c r="AL37" s="344">
        <f t="shared" si="6"/>
        <v>0</v>
      </c>
      <c r="AM37" s="329"/>
    </row>
    <row r="38" spans="2:39" s="116" customFormat="1" ht="12.75">
      <c r="B38" s="341" t="s">
        <v>165</v>
      </c>
      <c r="C38" s="342" t="s">
        <v>166</v>
      </c>
      <c r="D38" s="366">
        <v>0</v>
      </c>
      <c r="E38" s="366">
        <v>0</v>
      </c>
      <c r="F38" s="366">
        <v>0</v>
      </c>
      <c r="G38" s="366">
        <v>0</v>
      </c>
      <c r="H38" s="343">
        <f t="shared" si="0"/>
        <v>0</v>
      </c>
      <c r="I38" s="366">
        <v>0</v>
      </c>
      <c r="J38" s="366">
        <v>0</v>
      </c>
      <c r="K38" s="366">
        <v>0</v>
      </c>
      <c r="L38" s="366">
        <v>0</v>
      </c>
      <c r="M38" s="343">
        <f t="shared" si="1"/>
        <v>0</v>
      </c>
      <c r="N38" s="366">
        <v>0</v>
      </c>
      <c r="O38" s="366">
        <v>0</v>
      </c>
      <c r="P38" s="366">
        <v>0</v>
      </c>
      <c r="Q38" s="366">
        <v>0</v>
      </c>
      <c r="R38" s="343">
        <f t="shared" si="2"/>
        <v>0</v>
      </c>
      <c r="S38" s="366">
        <v>0</v>
      </c>
      <c r="T38" s="366">
        <v>0</v>
      </c>
      <c r="U38" s="366">
        <v>0</v>
      </c>
      <c r="V38" s="366">
        <v>0</v>
      </c>
      <c r="W38" s="343">
        <f t="shared" si="3"/>
        <v>0</v>
      </c>
      <c r="X38" s="342"/>
      <c r="Y38" s="342"/>
      <c r="Z38" s="342"/>
      <c r="AA38" s="342"/>
      <c r="AB38" s="343">
        <f t="shared" si="4"/>
        <v>0</v>
      </c>
      <c r="AC38" s="342"/>
      <c r="AD38" s="342"/>
      <c r="AE38" s="342"/>
      <c r="AF38" s="342"/>
      <c r="AG38" s="343">
        <f t="shared" si="5"/>
        <v>0</v>
      </c>
      <c r="AH38" s="342"/>
      <c r="AI38" s="342"/>
      <c r="AJ38" s="342"/>
      <c r="AK38" s="342"/>
      <c r="AL38" s="344">
        <f t="shared" si="6"/>
        <v>0</v>
      </c>
      <c r="AM38" s="329"/>
    </row>
    <row r="39" spans="2:39" s="116" customFormat="1" ht="12.75">
      <c r="B39" s="341" t="s">
        <v>167</v>
      </c>
      <c r="C39" s="342" t="s">
        <v>168</v>
      </c>
      <c r="D39" s="366">
        <v>2.3431300000000004</v>
      </c>
      <c r="E39" s="366">
        <v>56.048349999999992</v>
      </c>
      <c r="F39" s="366">
        <v>0</v>
      </c>
      <c r="G39" s="366">
        <v>0</v>
      </c>
      <c r="H39" s="343">
        <f t="shared" si="0"/>
        <v>58.391479999999994</v>
      </c>
      <c r="I39" s="366">
        <v>0</v>
      </c>
      <c r="J39" s="366">
        <v>0</v>
      </c>
      <c r="K39" s="366">
        <v>0</v>
      </c>
      <c r="L39" s="366">
        <v>0</v>
      </c>
      <c r="M39" s="343">
        <f t="shared" si="1"/>
        <v>0</v>
      </c>
      <c r="N39" s="366">
        <v>0</v>
      </c>
      <c r="O39" s="366">
        <v>0</v>
      </c>
      <c r="P39" s="366">
        <v>0</v>
      </c>
      <c r="Q39" s="366">
        <v>0</v>
      </c>
      <c r="R39" s="343">
        <f t="shared" si="2"/>
        <v>0</v>
      </c>
      <c r="S39" s="366">
        <v>0</v>
      </c>
      <c r="T39" s="366">
        <v>0</v>
      </c>
      <c r="U39" s="366">
        <v>0</v>
      </c>
      <c r="V39" s="366">
        <v>0</v>
      </c>
      <c r="W39" s="343">
        <f t="shared" si="3"/>
        <v>0</v>
      </c>
      <c r="X39" s="342"/>
      <c r="Y39" s="342"/>
      <c r="Z39" s="342"/>
      <c r="AA39" s="342"/>
      <c r="AB39" s="343">
        <f t="shared" si="4"/>
        <v>0</v>
      </c>
      <c r="AC39" s="342"/>
      <c r="AD39" s="342"/>
      <c r="AE39" s="342"/>
      <c r="AF39" s="342"/>
      <c r="AG39" s="343">
        <f t="shared" si="5"/>
        <v>0</v>
      </c>
      <c r="AH39" s="342"/>
      <c r="AI39" s="342"/>
      <c r="AJ39" s="342"/>
      <c r="AK39" s="342"/>
      <c r="AL39" s="344">
        <f t="shared" si="6"/>
        <v>0</v>
      </c>
      <c r="AM39" s="329"/>
    </row>
    <row r="40" spans="2:39" s="116" customFormat="1" ht="12.75">
      <c r="B40" s="341" t="s">
        <v>169</v>
      </c>
      <c r="C40" s="342" t="s">
        <v>170</v>
      </c>
      <c r="D40" s="366">
        <v>75.926310000000015</v>
      </c>
      <c r="E40" s="366">
        <v>248.68414000000021</v>
      </c>
      <c r="F40" s="366">
        <v>65.233459999999965</v>
      </c>
      <c r="G40" s="366">
        <v>0</v>
      </c>
      <c r="H40" s="343">
        <f t="shared" si="0"/>
        <v>389.84391000000022</v>
      </c>
      <c r="I40" s="366">
        <v>0</v>
      </c>
      <c r="J40" s="366">
        <v>0</v>
      </c>
      <c r="K40" s="366">
        <v>0</v>
      </c>
      <c r="L40" s="366">
        <v>0</v>
      </c>
      <c r="M40" s="343">
        <f t="shared" si="1"/>
        <v>0</v>
      </c>
      <c r="N40" s="366">
        <v>0</v>
      </c>
      <c r="O40" s="366">
        <v>0</v>
      </c>
      <c r="P40" s="366">
        <v>0</v>
      </c>
      <c r="Q40" s="366">
        <v>0</v>
      </c>
      <c r="R40" s="343">
        <f t="shared" si="2"/>
        <v>0</v>
      </c>
      <c r="S40" s="366">
        <v>0</v>
      </c>
      <c r="T40" s="366">
        <v>0</v>
      </c>
      <c r="U40" s="366">
        <v>0</v>
      </c>
      <c r="V40" s="366">
        <v>0</v>
      </c>
      <c r="W40" s="343">
        <f t="shared" si="3"/>
        <v>0</v>
      </c>
      <c r="X40" s="342"/>
      <c r="Y40" s="342"/>
      <c r="Z40" s="342"/>
      <c r="AA40" s="342"/>
      <c r="AB40" s="343">
        <f t="shared" si="4"/>
        <v>0</v>
      </c>
      <c r="AC40" s="342"/>
      <c r="AD40" s="342"/>
      <c r="AE40" s="342"/>
      <c r="AF40" s="342"/>
      <c r="AG40" s="343">
        <f t="shared" si="5"/>
        <v>0</v>
      </c>
      <c r="AH40" s="342"/>
      <c r="AI40" s="342"/>
      <c r="AJ40" s="342"/>
      <c r="AK40" s="342"/>
      <c r="AL40" s="344">
        <f t="shared" si="6"/>
        <v>0</v>
      </c>
      <c r="AM40" s="329"/>
    </row>
    <row r="41" spans="2:39" s="116" customFormat="1" ht="12.75">
      <c r="B41" s="341" t="s">
        <v>171</v>
      </c>
      <c r="C41" s="342" t="s">
        <v>172</v>
      </c>
      <c r="D41" s="366">
        <v>16.42296</v>
      </c>
      <c r="E41" s="366">
        <v>59.004500000000029</v>
      </c>
      <c r="F41" s="366">
        <v>2.30776</v>
      </c>
      <c r="G41" s="366">
        <v>0</v>
      </c>
      <c r="H41" s="343">
        <f t="shared" si="0"/>
        <v>77.735220000000027</v>
      </c>
      <c r="I41" s="366">
        <v>0</v>
      </c>
      <c r="J41" s="366">
        <v>0</v>
      </c>
      <c r="K41" s="366">
        <v>0</v>
      </c>
      <c r="L41" s="366">
        <v>0</v>
      </c>
      <c r="M41" s="343">
        <f t="shared" si="1"/>
        <v>0</v>
      </c>
      <c r="N41" s="366">
        <v>0</v>
      </c>
      <c r="O41" s="366">
        <v>0</v>
      </c>
      <c r="P41" s="366">
        <v>0</v>
      </c>
      <c r="Q41" s="366">
        <v>0</v>
      </c>
      <c r="R41" s="343">
        <f t="shared" si="2"/>
        <v>0</v>
      </c>
      <c r="S41" s="366">
        <v>0</v>
      </c>
      <c r="T41" s="366">
        <v>0</v>
      </c>
      <c r="U41" s="366">
        <v>0</v>
      </c>
      <c r="V41" s="366">
        <v>0</v>
      </c>
      <c r="W41" s="343">
        <f t="shared" si="3"/>
        <v>0</v>
      </c>
      <c r="X41" s="342"/>
      <c r="Y41" s="342"/>
      <c r="Z41" s="342"/>
      <c r="AA41" s="342"/>
      <c r="AB41" s="343">
        <f t="shared" si="4"/>
        <v>0</v>
      </c>
      <c r="AC41" s="342"/>
      <c r="AD41" s="342"/>
      <c r="AE41" s="342"/>
      <c r="AF41" s="342"/>
      <c r="AG41" s="343">
        <f t="shared" si="5"/>
        <v>0</v>
      </c>
      <c r="AH41" s="342"/>
      <c r="AI41" s="342"/>
      <c r="AJ41" s="342"/>
      <c r="AK41" s="342"/>
      <c r="AL41" s="344">
        <f t="shared" si="6"/>
        <v>0</v>
      </c>
      <c r="AM41" s="329"/>
    </row>
    <row r="42" spans="2:39" s="116" customFormat="1" ht="12.75">
      <c r="B42" s="341" t="s">
        <v>173</v>
      </c>
      <c r="C42" s="342" t="s">
        <v>174</v>
      </c>
      <c r="D42" s="366">
        <v>0</v>
      </c>
      <c r="E42" s="366">
        <v>0</v>
      </c>
      <c r="F42" s="366">
        <v>0</v>
      </c>
      <c r="G42" s="366">
        <v>0</v>
      </c>
      <c r="H42" s="343">
        <f t="shared" si="0"/>
        <v>0</v>
      </c>
      <c r="I42" s="366">
        <v>0</v>
      </c>
      <c r="J42" s="366">
        <v>0</v>
      </c>
      <c r="K42" s="366">
        <v>0</v>
      </c>
      <c r="L42" s="366">
        <v>0</v>
      </c>
      <c r="M42" s="343">
        <f t="shared" si="1"/>
        <v>0</v>
      </c>
      <c r="N42" s="366">
        <v>0</v>
      </c>
      <c r="O42" s="366">
        <v>0</v>
      </c>
      <c r="P42" s="366">
        <v>0</v>
      </c>
      <c r="Q42" s="366">
        <v>0</v>
      </c>
      <c r="R42" s="343">
        <f t="shared" si="2"/>
        <v>0</v>
      </c>
      <c r="S42" s="366">
        <v>0</v>
      </c>
      <c r="T42" s="366">
        <v>0</v>
      </c>
      <c r="U42" s="366">
        <v>0</v>
      </c>
      <c r="V42" s="366">
        <v>0</v>
      </c>
      <c r="W42" s="343">
        <f t="shared" si="3"/>
        <v>0</v>
      </c>
      <c r="X42" s="342"/>
      <c r="Y42" s="342"/>
      <c r="Z42" s="342"/>
      <c r="AA42" s="342"/>
      <c r="AB42" s="343">
        <f t="shared" si="4"/>
        <v>0</v>
      </c>
      <c r="AC42" s="342"/>
      <c r="AD42" s="342"/>
      <c r="AE42" s="342"/>
      <c r="AF42" s="342"/>
      <c r="AG42" s="343">
        <f t="shared" si="5"/>
        <v>0</v>
      </c>
      <c r="AH42" s="342"/>
      <c r="AI42" s="342"/>
      <c r="AJ42" s="342"/>
      <c r="AK42" s="342"/>
      <c r="AL42" s="344">
        <f t="shared" si="6"/>
        <v>0</v>
      </c>
      <c r="AM42" s="329"/>
    </row>
    <row r="43" spans="2:39" s="116" customFormat="1" ht="12.75">
      <c r="B43" s="341" t="s">
        <v>175</v>
      </c>
      <c r="C43" s="342" t="s">
        <v>176</v>
      </c>
      <c r="D43" s="366">
        <v>5.1137200000000007</v>
      </c>
      <c r="E43" s="366">
        <v>56.097139999999996</v>
      </c>
      <c r="F43" s="366">
        <v>9.4477200000000003</v>
      </c>
      <c r="G43" s="366">
        <v>0</v>
      </c>
      <c r="H43" s="343">
        <f t="shared" si="0"/>
        <v>70.658580000000001</v>
      </c>
      <c r="I43" s="366">
        <v>0</v>
      </c>
      <c r="J43" s="366">
        <v>0</v>
      </c>
      <c r="K43" s="366">
        <v>0</v>
      </c>
      <c r="L43" s="366">
        <v>0</v>
      </c>
      <c r="M43" s="343">
        <f t="shared" si="1"/>
        <v>0</v>
      </c>
      <c r="N43" s="366">
        <v>0</v>
      </c>
      <c r="O43" s="366">
        <v>0</v>
      </c>
      <c r="P43" s="366">
        <v>0</v>
      </c>
      <c r="Q43" s="366">
        <v>0</v>
      </c>
      <c r="R43" s="343">
        <f t="shared" si="2"/>
        <v>0</v>
      </c>
      <c r="S43" s="366">
        <v>0</v>
      </c>
      <c r="T43" s="366">
        <v>0</v>
      </c>
      <c r="U43" s="366">
        <v>0</v>
      </c>
      <c r="V43" s="366">
        <v>0</v>
      </c>
      <c r="W43" s="343">
        <f t="shared" si="3"/>
        <v>0</v>
      </c>
      <c r="X43" s="342"/>
      <c r="Y43" s="342"/>
      <c r="Z43" s="342"/>
      <c r="AA43" s="342"/>
      <c r="AB43" s="343">
        <f t="shared" si="4"/>
        <v>0</v>
      </c>
      <c r="AC43" s="342"/>
      <c r="AD43" s="342"/>
      <c r="AE43" s="342"/>
      <c r="AF43" s="342"/>
      <c r="AG43" s="343">
        <f t="shared" si="5"/>
        <v>0</v>
      </c>
      <c r="AH43" s="342"/>
      <c r="AI43" s="342"/>
      <c r="AJ43" s="342"/>
      <c r="AK43" s="342"/>
      <c r="AL43" s="344">
        <f t="shared" si="6"/>
        <v>0</v>
      </c>
      <c r="AM43" s="329"/>
    </row>
    <row r="44" spans="2:39" s="116" customFormat="1" ht="12.75">
      <c r="B44" s="341" t="s">
        <v>177</v>
      </c>
      <c r="C44" s="342" t="s">
        <v>178</v>
      </c>
      <c r="D44" s="366">
        <v>0</v>
      </c>
      <c r="E44" s="366">
        <v>0</v>
      </c>
      <c r="F44" s="366">
        <v>0</v>
      </c>
      <c r="G44" s="366">
        <v>0</v>
      </c>
      <c r="H44" s="343">
        <f t="shared" si="0"/>
        <v>0</v>
      </c>
      <c r="I44" s="366">
        <v>0</v>
      </c>
      <c r="J44" s="366">
        <v>0</v>
      </c>
      <c r="K44" s="366">
        <v>0</v>
      </c>
      <c r="L44" s="366">
        <v>0</v>
      </c>
      <c r="M44" s="343">
        <f t="shared" si="1"/>
        <v>0</v>
      </c>
      <c r="N44" s="366">
        <v>0</v>
      </c>
      <c r="O44" s="366">
        <v>0</v>
      </c>
      <c r="P44" s="366">
        <v>0</v>
      </c>
      <c r="Q44" s="366">
        <v>0</v>
      </c>
      <c r="R44" s="343">
        <f t="shared" si="2"/>
        <v>0</v>
      </c>
      <c r="S44" s="366">
        <v>0</v>
      </c>
      <c r="T44" s="366">
        <v>0</v>
      </c>
      <c r="U44" s="366">
        <v>0</v>
      </c>
      <c r="V44" s="366">
        <v>0</v>
      </c>
      <c r="W44" s="343">
        <f t="shared" si="3"/>
        <v>0</v>
      </c>
      <c r="X44" s="342"/>
      <c r="Y44" s="342"/>
      <c r="Z44" s="342"/>
      <c r="AA44" s="342"/>
      <c r="AB44" s="343">
        <f t="shared" si="4"/>
        <v>0</v>
      </c>
      <c r="AC44" s="342"/>
      <c r="AD44" s="342"/>
      <c r="AE44" s="342"/>
      <c r="AF44" s="342"/>
      <c r="AG44" s="343">
        <f t="shared" si="5"/>
        <v>0</v>
      </c>
      <c r="AH44" s="342"/>
      <c r="AI44" s="342"/>
      <c r="AJ44" s="342"/>
      <c r="AK44" s="342"/>
      <c r="AL44" s="344">
        <f t="shared" si="6"/>
        <v>0</v>
      </c>
      <c r="AM44" s="329"/>
    </row>
    <row r="45" spans="2:39" s="116" customFormat="1" ht="12.75">
      <c r="B45" s="341" t="s">
        <v>179</v>
      </c>
      <c r="C45" s="342" t="s">
        <v>180</v>
      </c>
      <c r="D45" s="366">
        <v>0.87090000000000001</v>
      </c>
      <c r="E45" s="366">
        <v>10.70928</v>
      </c>
      <c r="F45" s="366">
        <v>0</v>
      </c>
      <c r="G45" s="366">
        <v>0</v>
      </c>
      <c r="H45" s="343">
        <f t="shared" si="0"/>
        <v>11.58018</v>
      </c>
      <c r="I45" s="366">
        <v>0</v>
      </c>
      <c r="J45" s="366">
        <v>0</v>
      </c>
      <c r="K45" s="366">
        <v>0</v>
      </c>
      <c r="L45" s="366">
        <v>0</v>
      </c>
      <c r="M45" s="343">
        <f t="shared" si="1"/>
        <v>0</v>
      </c>
      <c r="N45" s="366">
        <v>0</v>
      </c>
      <c r="O45" s="366">
        <v>0</v>
      </c>
      <c r="P45" s="366">
        <v>0</v>
      </c>
      <c r="Q45" s="366">
        <v>0</v>
      </c>
      <c r="R45" s="343">
        <f t="shared" si="2"/>
        <v>0</v>
      </c>
      <c r="S45" s="366">
        <v>0</v>
      </c>
      <c r="T45" s="366">
        <v>0</v>
      </c>
      <c r="U45" s="366">
        <v>0</v>
      </c>
      <c r="V45" s="366">
        <v>0</v>
      </c>
      <c r="W45" s="343">
        <f t="shared" si="3"/>
        <v>0</v>
      </c>
      <c r="X45" s="342"/>
      <c r="Y45" s="342"/>
      <c r="Z45" s="342"/>
      <c r="AA45" s="342"/>
      <c r="AB45" s="343">
        <f t="shared" si="4"/>
        <v>0</v>
      </c>
      <c r="AC45" s="342"/>
      <c r="AD45" s="342"/>
      <c r="AE45" s="342"/>
      <c r="AF45" s="342"/>
      <c r="AG45" s="343">
        <f t="shared" si="5"/>
        <v>0</v>
      </c>
      <c r="AH45" s="342"/>
      <c r="AI45" s="342"/>
      <c r="AJ45" s="342"/>
      <c r="AK45" s="342"/>
      <c r="AL45" s="344">
        <f t="shared" si="6"/>
        <v>0</v>
      </c>
      <c r="AM45" s="329"/>
    </row>
    <row r="46" spans="2:39" s="116" customFormat="1" ht="12.75">
      <c r="B46" s="341" t="s">
        <v>181</v>
      </c>
      <c r="C46" s="342" t="s">
        <v>182</v>
      </c>
      <c r="D46" s="366">
        <v>4.5714499999999996</v>
      </c>
      <c r="E46" s="366">
        <v>35.88056000000001</v>
      </c>
      <c r="F46" s="366">
        <v>15.203640000000002</v>
      </c>
      <c r="G46" s="366">
        <v>0</v>
      </c>
      <c r="H46" s="343">
        <f t="shared" si="0"/>
        <v>55.655650000000009</v>
      </c>
      <c r="I46" s="366">
        <v>0</v>
      </c>
      <c r="J46" s="366">
        <v>0</v>
      </c>
      <c r="K46" s="366">
        <v>0</v>
      </c>
      <c r="L46" s="366">
        <v>0</v>
      </c>
      <c r="M46" s="343">
        <f t="shared" si="1"/>
        <v>0</v>
      </c>
      <c r="N46" s="366">
        <v>0</v>
      </c>
      <c r="O46" s="366">
        <v>0</v>
      </c>
      <c r="P46" s="366">
        <v>0</v>
      </c>
      <c r="Q46" s="366">
        <v>0</v>
      </c>
      <c r="R46" s="343">
        <f t="shared" si="2"/>
        <v>0</v>
      </c>
      <c r="S46" s="366">
        <v>0</v>
      </c>
      <c r="T46" s="366">
        <v>0</v>
      </c>
      <c r="U46" s="366">
        <v>0</v>
      </c>
      <c r="V46" s="366">
        <v>0</v>
      </c>
      <c r="W46" s="343">
        <f t="shared" si="3"/>
        <v>0</v>
      </c>
      <c r="X46" s="342"/>
      <c r="Y46" s="342"/>
      <c r="Z46" s="342"/>
      <c r="AA46" s="342"/>
      <c r="AB46" s="343">
        <f t="shared" si="4"/>
        <v>0</v>
      </c>
      <c r="AC46" s="342"/>
      <c r="AD46" s="342"/>
      <c r="AE46" s="342"/>
      <c r="AF46" s="342"/>
      <c r="AG46" s="343">
        <f t="shared" si="5"/>
        <v>0</v>
      </c>
      <c r="AH46" s="342"/>
      <c r="AI46" s="342"/>
      <c r="AJ46" s="342"/>
      <c r="AK46" s="342"/>
      <c r="AL46" s="344">
        <f t="shared" si="6"/>
        <v>0</v>
      </c>
      <c r="AM46" s="329"/>
    </row>
    <row r="47" spans="2:39" s="116" customFormat="1" ht="12.75">
      <c r="B47" s="341" t="s">
        <v>183</v>
      </c>
      <c r="C47" s="342" t="s">
        <v>184</v>
      </c>
      <c r="D47" s="366">
        <v>13.52914</v>
      </c>
      <c r="E47" s="366">
        <v>28.542090000000005</v>
      </c>
      <c r="F47" s="366">
        <v>0</v>
      </c>
      <c r="G47" s="366">
        <v>0</v>
      </c>
      <c r="H47" s="343">
        <f t="shared" si="0"/>
        <v>42.071230000000007</v>
      </c>
      <c r="I47" s="366">
        <v>0</v>
      </c>
      <c r="J47" s="366">
        <v>0</v>
      </c>
      <c r="K47" s="366">
        <v>0</v>
      </c>
      <c r="L47" s="366">
        <v>0</v>
      </c>
      <c r="M47" s="343">
        <f t="shared" si="1"/>
        <v>0</v>
      </c>
      <c r="N47" s="366">
        <v>0</v>
      </c>
      <c r="O47" s="366">
        <v>0</v>
      </c>
      <c r="P47" s="366">
        <v>0</v>
      </c>
      <c r="Q47" s="366">
        <v>0</v>
      </c>
      <c r="R47" s="343">
        <f t="shared" si="2"/>
        <v>0</v>
      </c>
      <c r="S47" s="366">
        <v>0</v>
      </c>
      <c r="T47" s="366">
        <v>0</v>
      </c>
      <c r="U47" s="366">
        <v>0</v>
      </c>
      <c r="V47" s="366">
        <v>0</v>
      </c>
      <c r="W47" s="343">
        <f t="shared" si="3"/>
        <v>0</v>
      </c>
      <c r="X47" s="342"/>
      <c r="Y47" s="342"/>
      <c r="Z47" s="342"/>
      <c r="AA47" s="342"/>
      <c r="AB47" s="343">
        <f t="shared" si="4"/>
        <v>0</v>
      </c>
      <c r="AC47" s="342"/>
      <c r="AD47" s="342"/>
      <c r="AE47" s="342"/>
      <c r="AF47" s="342"/>
      <c r="AG47" s="343">
        <f t="shared" si="5"/>
        <v>0</v>
      </c>
      <c r="AH47" s="342"/>
      <c r="AI47" s="342"/>
      <c r="AJ47" s="342"/>
      <c r="AK47" s="342"/>
      <c r="AL47" s="344">
        <f t="shared" si="6"/>
        <v>0</v>
      </c>
      <c r="AM47" s="329"/>
    </row>
    <row r="48" spans="2:39" s="116" customFormat="1" ht="12.75">
      <c r="B48" s="341" t="s">
        <v>185</v>
      </c>
      <c r="C48" s="342" t="s">
        <v>186</v>
      </c>
      <c r="D48" s="366">
        <v>42.028829999999992</v>
      </c>
      <c r="E48" s="366">
        <v>187.82558999999986</v>
      </c>
      <c r="F48" s="366">
        <v>93.340030000000027</v>
      </c>
      <c r="G48" s="366">
        <v>0</v>
      </c>
      <c r="H48" s="343">
        <f t="shared" si="0"/>
        <v>323.1944499999999</v>
      </c>
      <c r="I48" s="366">
        <v>0</v>
      </c>
      <c r="J48" s="366">
        <v>0</v>
      </c>
      <c r="K48" s="366">
        <v>0</v>
      </c>
      <c r="L48" s="366">
        <v>0</v>
      </c>
      <c r="M48" s="343"/>
      <c r="N48" s="366">
        <v>0</v>
      </c>
      <c r="O48" s="366">
        <v>0</v>
      </c>
      <c r="P48" s="366">
        <v>0</v>
      </c>
      <c r="Q48" s="366">
        <v>0</v>
      </c>
      <c r="R48" s="343"/>
      <c r="S48" s="366">
        <v>0</v>
      </c>
      <c r="T48" s="366">
        <v>0</v>
      </c>
      <c r="U48" s="366">
        <v>0</v>
      </c>
      <c r="V48" s="366">
        <v>0</v>
      </c>
      <c r="W48" s="343">
        <f t="shared" si="3"/>
        <v>0</v>
      </c>
      <c r="X48" s="342"/>
      <c r="Y48" s="342"/>
      <c r="Z48" s="342"/>
      <c r="AA48" s="342"/>
      <c r="AB48" s="343">
        <f t="shared" si="4"/>
        <v>0</v>
      </c>
      <c r="AC48" s="342"/>
      <c r="AD48" s="342"/>
      <c r="AE48" s="342"/>
      <c r="AF48" s="342"/>
      <c r="AG48" s="343">
        <f t="shared" si="5"/>
        <v>0</v>
      </c>
      <c r="AH48" s="342"/>
      <c r="AI48" s="342"/>
      <c r="AJ48" s="342"/>
      <c r="AK48" s="342"/>
      <c r="AL48" s="344">
        <f t="shared" si="6"/>
        <v>0</v>
      </c>
      <c r="AM48" s="329"/>
    </row>
    <row r="49" spans="2:39" s="116" customFormat="1" ht="12.75">
      <c r="B49" s="341" t="s">
        <v>187</v>
      </c>
      <c r="C49" s="342" t="s">
        <v>188</v>
      </c>
      <c r="D49" s="366">
        <v>15.416039999999999</v>
      </c>
      <c r="E49" s="366">
        <v>44.444520000000004</v>
      </c>
      <c r="F49" s="366">
        <v>0</v>
      </c>
      <c r="G49" s="366">
        <v>0</v>
      </c>
      <c r="H49" s="343">
        <f t="shared" si="0"/>
        <v>59.860560000000007</v>
      </c>
      <c r="I49" s="366">
        <v>0</v>
      </c>
      <c r="J49" s="366">
        <v>0</v>
      </c>
      <c r="K49" s="366">
        <v>0</v>
      </c>
      <c r="L49" s="366">
        <v>0</v>
      </c>
      <c r="M49" s="343">
        <f t="shared" si="1"/>
        <v>0</v>
      </c>
      <c r="N49" s="366">
        <v>0</v>
      </c>
      <c r="O49" s="366">
        <v>0</v>
      </c>
      <c r="P49" s="366">
        <v>0</v>
      </c>
      <c r="Q49" s="366">
        <v>0</v>
      </c>
      <c r="R49" s="343">
        <f t="shared" si="2"/>
        <v>0</v>
      </c>
      <c r="S49" s="366">
        <v>0</v>
      </c>
      <c r="T49" s="366">
        <v>0</v>
      </c>
      <c r="U49" s="366">
        <v>0</v>
      </c>
      <c r="V49" s="366">
        <v>0</v>
      </c>
      <c r="W49" s="343">
        <f t="shared" si="3"/>
        <v>0</v>
      </c>
      <c r="X49" s="342"/>
      <c r="Y49" s="342"/>
      <c r="Z49" s="342"/>
      <c r="AA49" s="342"/>
      <c r="AB49" s="343">
        <f t="shared" si="4"/>
        <v>0</v>
      </c>
      <c r="AC49" s="342"/>
      <c r="AD49" s="342"/>
      <c r="AE49" s="342"/>
      <c r="AF49" s="342"/>
      <c r="AG49" s="343">
        <f t="shared" si="5"/>
        <v>0</v>
      </c>
      <c r="AH49" s="342"/>
      <c r="AI49" s="342"/>
      <c r="AJ49" s="342"/>
      <c r="AK49" s="342"/>
      <c r="AL49" s="344">
        <f t="shared" si="6"/>
        <v>0</v>
      </c>
      <c r="AM49" s="329"/>
    </row>
    <row r="50" spans="2:39" s="116" customFormat="1" ht="13.5" thickBot="1">
      <c r="B50" s="333"/>
      <c r="C50" s="334"/>
      <c r="D50" s="345">
        <f t="shared" ref="D50:AL50" si="7">SUM(D7:D49)</f>
        <v>508.36449999999996</v>
      </c>
      <c r="E50" s="345">
        <f t="shared" si="7"/>
        <v>3018.4857100000027</v>
      </c>
      <c r="F50" s="345">
        <f t="shared" si="7"/>
        <v>799.5088199999999</v>
      </c>
      <c r="G50" s="345">
        <f t="shared" si="7"/>
        <v>0</v>
      </c>
      <c r="H50" s="345">
        <f t="shared" si="7"/>
        <v>4326.3590300000014</v>
      </c>
      <c r="I50" s="345">
        <f t="shared" si="7"/>
        <v>3.7999999999999999E-2</v>
      </c>
      <c r="J50" s="345">
        <f t="shared" si="7"/>
        <v>0.11600000000000001</v>
      </c>
      <c r="K50" s="345">
        <f t="shared" si="7"/>
        <v>0.19600000000000001</v>
      </c>
      <c r="L50" s="345">
        <f t="shared" si="7"/>
        <v>0</v>
      </c>
      <c r="M50" s="345">
        <f t="shared" si="7"/>
        <v>0.35000000000000003</v>
      </c>
      <c r="N50" s="345">
        <f t="shared" si="7"/>
        <v>0.318</v>
      </c>
      <c r="O50" s="345">
        <f t="shared" si="7"/>
        <v>6.8000000000000005E-2</v>
      </c>
      <c r="P50" s="345">
        <f t="shared" si="7"/>
        <v>0.23799999999999999</v>
      </c>
      <c r="Q50" s="345">
        <f t="shared" si="7"/>
        <v>0</v>
      </c>
      <c r="R50" s="345">
        <f t="shared" si="7"/>
        <v>0.624</v>
      </c>
      <c r="S50" s="345">
        <f t="shared" si="7"/>
        <v>3.1707430000000002E-2</v>
      </c>
      <c r="T50" s="345">
        <f t="shared" si="7"/>
        <v>3.6566710000000002E-2</v>
      </c>
      <c r="U50" s="345">
        <f t="shared" si="7"/>
        <v>3.1865080000000004E-2</v>
      </c>
      <c r="V50" s="345">
        <f t="shared" si="7"/>
        <v>0</v>
      </c>
      <c r="W50" s="345">
        <f t="shared" si="7"/>
        <v>0.10013922</v>
      </c>
      <c r="X50" s="345">
        <f t="shared" si="7"/>
        <v>0</v>
      </c>
      <c r="Y50" s="345">
        <f t="shared" si="7"/>
        <v>0</v>
      </c>
      <c r="Z50" s="345">
        <f t="shared" si="7"/>
        <v>0</v>
      </c>
      <c r="AA50" s="345">
        <f t="shared" si="7"/>
        <v>0</v>
      </c>
      <c r="AB50" s="345">
        <f t="shared" si="7"/>
        <v>0</v>
      </c>
      <c r="AC50" s="345">
        <f t="shared" si="7"/>
        <v>0</v>
      </c>
      <c r="AD50" s="345">
        <f t="shared" si="7"/>
        <v>0</v>
      </c>
      <c r="AE50" s="345">
        <f t="shared" si="7"/>
        <v>0</v>
      </c>
      <c r="AF50" s="345">
        <f t="shared" si="7"/>
        <v>0</v>
      </c>
      <c r="AG50" s="345">
        <f t="shared" si="7"/>
        <v>0</v>
      </c>
      <c r="AH50" s="345">
        <f t="shared" si="7"/>
        <v>0</v>
      </c>
      <c r="AI50" s="345">
        <f t="shared" si="7"/>
        <v>0</v>
      </c>
      <c r="AJ50" s="345">
        <f t="shared" si="7"/>
        <v>0</v>
      </c>
      <c r="AK50" s="345">
        <f t="shared" si="7"/>
        <v>0</v>
      </c>
      <c r="AL50" s="346">
        <f t="shared" si="7"/>
        <v>0</v>
      </c>
      <c r="AM50" s="329"/>
    </row>
    <row r="51" spans="2:39" s="116" customFormat="1" ht="12.75">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row>
    <row r="52" spans="2:39" s="116" customFormat="1" ht="12.75">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row>
    <row r="53" spans="2:39" ht="16.5" customHeight="1">
      <c r="B53" s="23"/>
      <c r="C53" s="23"/>
      <c r="D53" s="23"/>
      <c r="E53" s="23"/>
      <c r="F53" s="23"/>
      <c r="G53" s="23"/>
      <c r="H53" s="23"/>
      <c r="I53" s="23"/>
      <c r="J53" s="23"/>
      <c r="K53" s="23"/>
      <c r="L53" s="23"/>
      <c r="M53" s="25"/>
      <c r="N53" s="25"/>
      <c r="O53" s="25"/>
      <c r="P53" s="25"/>
      <c r="Q53" s="26"/>
      <c r="R53" s="26"/>
      <c r="S53" s="26"/>
      <c r="T53" s="26"/>
      <c r="U53" s="26"/>
      <c r="V53" s="26"/>
      <c r="W53" s="26"/>
      <c r="X53" s="26"/>
      <c r="Y53" s="26"/>
      <c r="Z53" s="26"/>
      <c r="AA53" s="23"/>
      <c r="AB53" s="23"/>
      <c r="AC53" s="23"/>
      <c r="AD53" s="23"/>
      <c r="AE53" s="23"/>
      <c r="AF53" s="26"/>
      <c r="AG53" s="23"/>
      <c r="AH53" s="23"/>
      <c r="AI53" s="23"/>
      <c r="AJ53" s="23"/>
      <c r="AK53" s="23"/>
      <c r="AL53" s="23"/>
      <c r="AM53" s="23"/>
    </row>
    <row r="54" spans="2:39" ht="16.5" customHeight="1">
      <c r="B54" s="23"/>
      <c r="C54" s="23"/>
      <c r="D54" s="23"/>
      <c r="E54" s="23"/>
      <c r="F54" s="23"/>
      <c r="G54" s="23"/>
      <c r="H54" s="23"/>
      <c r="I54" s="23"/>
      <c r="J54" s="23"/>
      <c r="K54" s="23"/>
      <c r="L54" s="23"/>
      <c r="M54" s="25"/>
      <c r="N54" s="25"/>
      <c r="O54" s="25"/>
      <c r="P54" s="25"/>
      <c r="Q54" s="26"/>
      <c r="R54" s="26"/>
      <c r="S54" s="26"/>
      <c r="T54" s="26"/>
      <c r="U54" s="26"/>
      <c r="V54" s="26"/>
      <c r="W54" s="26"/>
      <c r="X54" s="26"/>
      <c r="Y54" s="26"/>
      <c r="Z54" s="26"/>
      <c r="AA54" s="23"/>
      <c r="AB54" s="23"/>
      <c r="AC54" s="23"/>
      <c r="AD54" s="23"/>
      <c r="AE54" s="23"/>
      <c r="AF54" s="26"/>
      <c r="AG54" s="23"/>
      <c r="AH54" s="23"/>
      <c r="AI54" s="23"/>
      <c r="AJ54" s="23"/>
      <c r="AK54" s="23"/>
      <c r="AL54" s="23"/>
      <c r="AM54" s="23"/>
    </row>
    <row r="55" spans="2:39" ht="16.5" customHeight="1">
      <c r="B55" s="23"/>
      <c r="C55" s="23"/>
      <c r="D55" s="23"/>
      <c r="E55" s="23"/>
      <c r="F55" s="23"/>
      <c r="G55" s="23"/>
      <c r="H55" s="23"/>
      <c r="I55" s="23"/>
      <c r="J55" s="23"/>
      <c r="K55" s="23"/>
      <c r="L55" s="23"/>
      <c r="M55" s="25"/>
      <c r="N55" s="25"/>
      <c r="O55" s="25"/>
      <c r="P55" s="25"/>
      <c r="Q55" s="26"/>
      <c r="R55" s="26"/>
      <c r="S55" s="26"/>
      <c r="T55" s="26"/>
      <c r="U55" s="26"/>
      <c r="V55" s="26"/>
      <c r="W55" s="26"/>
      <c r="X55" s="26"/>
      <c r="Y55" s="26"/>
      <c r="Z55" s="26"/>
      <c r="AA55" s="23"/>
      <c r="AB55" s="23"/>
      <c r="AC55" s="23"/>
      <c r="AD55" s="23"/>
      <c r="AE55" s="23"/>
      <c r="AF55" s="26"/>
      <c r="AG55" s="23"/>
      <c r="AH55" s="23"/>
      <c r="AI55" s="23"/>
      <c r="AJ55" s="23"/>
      <c r="AK55" s="23"/>
      <c r="AL55" s="23"/>
      <c r="AM55" s="23"/>
    </row>
    <row r="56" spans="2:39" ht="16.5" customHeight="1">
      <c r="B56" s="23"/>
      <c r="C56" s="23"/>
      <c r="D56" s="23"/>
      <c r="E56" s="23"/>
      <c r="F56" s="23"/>
      <c r="G56" s="23"/>
      <c r="H56" s="23"/>
      <c r="I56" s="23"/>
      <c r="J56" s="23"/>
      <c r="K56" s="23"/>
      <c r="L56" s="23"/>
      <c r="M56" s="25"/>
      <c r="N56" s="25"/>
      <c r="O56" s="25"/>
      <c r="P56" s="25"/>
      <c r="Q56" s="26"/>
      <c r="R56" s="26"/>
      <c r="S56" s="26"/>
      <c r="T56" s="26"/>
      <c r="U56" s="26"/>
      <c r="V56" s="26"/>
      <c r="W56" s="26"/>
      <c r="X56" s="26"/>
      <c r="Y56" s="26"/>
      <c r="Z56" s="26"/>
      <c r="AA56" s="23"/>
      <c r="AB56" s="23"/>
      <c r="AC56" s="23"/>
      <c r="AD56" s="23"/>
      <c r="AE56" s="23"/>
      <c r="AF56" s="26"/>
      <c r="AG56" s="23"/>
      <c r="AH56" s="23"/>
      <c r="AI56" s="23"/>
      <c r="AJ56" s="23"/>
      <c r="AK56" s="23"/>
      <c r="AL56" s="23"/>
      <c r="AM56" s="23"/>
    </row>
    <row r="57" spans="2:39" ht="16.5" customHeight="1">
      <c r="B57" s="23"/>
      <c r="C57" s="23"/>
      <c r="D57" s="23"/>
      <c r="E57" s="23"/>
      <c r="F57" s="23"/>
      <c r="G57" s="23"/>
      <c r="H57" s="23"/>
      <c r="I57" s="23"/>
      <c r="J57" s="23"/>
      <c r="K57" s="23"/>
      <c r="L57" s="23"/>
      <c r="M57" s="25"/>
      <c r="N57" s="25"/>
      <c r="O57" s="25"/>
      <c r="P57" s="25"/>
      <c r="Q57" s="26"/>
      <c r="R57" s="26"/>
      <c r="S57" s="26"/>
      <c r="T57" s="26"/>
      <c r="U57" s="26"/>
      <c r="V57" s="26"/>
      <c r="W57" s="26"/>
      <c r="X57" s="26"/>
      <c r="Y57" s="26"/>
      <c r="Z57" s="26"/>
      <c r="AA57" s="23"/>
      <c r="AB57" s="23"/>
      <c r="AC57" s="23"/>
      <c r="AD57" s="23"/>
      <c r="AE57" s="23"/>
      <c r="AF57" s="26"/>
      <c r="AG57" s="23"/>
      <c r="AH57" s="23"/>
      <c r="AI57" s="23"/>
      <c r="AJ57" s="23"/>
      <c r="AK57" s="23"/>
      <c r="AL57" s="23"/>
      <c r="AM57" s="23"/>
    </row>
    <row r="58" spans="2:39" ht="16.5" customHeight="1">
      <c r="B58" s="23"/>
      <c r="C58" s="23"/>
      <c r="D58" s="23"/>
      <c r="E58" s="23"/>
      <c r="F58" s="23"/>
      <c r="G58" s="23"/>
      <c r="H58" s="23"/>
      <c r="I58" s="23"/>
      <c r="J58" s="23"/>
      <c r="K58" s="23"/>
      <c r="L58" s="23"/>
      <c r="M58" s="25"/>
      <c r="N58" s="25"/>
      <c r="O58" s="25"/>
      <c r="P58" s="25"/>
      <c r="Q58" s="26"/>
      <c r="R58" s="26"/>
      <c r="S58" s="26"/>
      <c r="T58" s="26"/>
      <c r="U58" s="26"/>
      <c r="V58" s="26"/>
      <c r="W58" s="26"/>
      <c r="X58" s="26"/>
      <c r="Y58" s="26"/>
      <c r="Z58" s="26"/>
      <c r="AA58" s="23"/>
      <c r="AB58" s="23"/>
      <c r="AC58" s="23"/>
      <c r="AD58" s="23"/>
      <c r="AE58" s="23"/>
      <c r="AF58" s="26"/>
      <c r="AG58" s="23"/>
      <c r="AH58" s="23"/>
      <c r="AI58" s="23"/>
      <c r="AJ58" s="23"/>
      <c r="AK58" s="23"/>
      <c r="AL58" s="23"/>
      <c r="AM58" s="23"/>
    </row>
    <row r="59" spans="2:39" ht="16.5" customHeight="1">
      <c r="B59" s="23"/>
      <c r="C59" s="23"/>
      <c r="D59" s="23"/>
      <c r="E59" s="23"/>
      <c r="F59" s="23"/>
      <c r="G59" s="23"/>
      <c r="H59" s="23"/>
      <c r="I59" s="23"/>
      <c r="J59" s="23"/>
      <c r="K59" s="23"/>
      <c r="L59" s="23"/>
      <c r="M59" s="25"/>
      <c r="N59" s="25"/>
      <c r="O59" s="25"/>
      <c r="P59" s="25"/>
      <c r="Q59" s="26"/>
      <c r="R59" s="26"/>
      <c r="S59" s="26"/>
      <c r="T59" s="26"/>
      <c r="U59" s="26"/>
      <c r="V59" s="26"/>
      <c r="W59" s="26"/>
      <c r="X59" s="26"/>
      <c r="Y59" s="26"/>
      <c r="Z59" s="26"/>
      <c r="AA59" s="23"/>
      <c r="AB59" s="23"/>
      <c r="AC59" s="23"/>
      <c r="AD59" s="23"/>
      <c r="AE59" s="23"/>
      <c r="AF59" s="26"/>
      <c r="AG59" s="23"/>
      <c r="AH59" s="23"/>
      <c r="AI59" s="23"/>
      <c r="AJ59" s="23"/>
      <c r="AK59" s="23"/>
      <c r="AL59" s="23"/>
      <c r="AM59" s="23"/>
    </row>
    <row r="60" spans="2:39" ht="16.5" customHeight="1">
      <c r="B60" s="23"/>
      <c r="C60" s="23"/>
      <c r="D60" s="23"/>
      <c r="E60" s="23"/>
      <c r="F60" s="23"/>
      <c r="G60" s="23"/>
      <c r="H60" s="23"/>
      <c r="I60" s="23"/>
      <c r="J60" s="23"/>
      <c r="K60" s="23"/>
      <c r="L60" s="23"/>
      <c r="M60" s="25"/>
      <c r="N60" s="25"/>
      <c r="O60" s="25"/>
      <c r="P60" s="25"/>
      <c r="Q60" s="26"/>
      <c r="R60" s="26"/>
      <c r="S60" s="26"/>
      <c r="T60" s="26"/>
      <c r="U60" s="26"/>
      <c r="V60" s="26"/>
      <c r="W60" s="26"/>
      <c r="X60" s="26"/>
      <c r="Y60" s="26"/>
      <c r="Z60" s="26"/>
      <c r="AA60" s="23"/>
      <c r="AB60" s="23"/>
      <c r="AC60" s="23"/>
      <c r="AD60" s="23"/>
      <c r="AE60" s="23"/>
      <c r="AF60" s="26"/>
      <c r="AG60" s="23"/>
      <c r="AH60" s="23"/>
      <c r="AI60" s="23"/>
      <c r="AJ60" s="23"/>
      <c r="AK60" s="23"/>
      <c r="AL60" s="23"/>
      <c r="AM60" s="23"/>
    </row>
    <row r="61" spans="2:39" ht="16.5" customHeight="1">
      <c r="B61" s="23"/>
      <c r="C61" s="23"/>
      <c r="D61" s="23"/>
      <c r="E61" s="23"/>
      <c r="F61" s="23"/>
      <c r="G61" s="23"/>
      <c r="H61" s="23"/>
      <c r="I61" s="23"/>
      <c r="J61" s="23"/>
      <c r="K61" s="23"/>
      <c r="L61" s="23"/>
      <c r="M61" s="25"/>
      <c r="N61" s="25"/>
      <c r="O61" s="25"/>
      <c r="P61" s="25"/>
      <c r="Q61" s="26"/>
      <c r="R61" s="26"/>
      <c r="S61" s="26"/>
      <c r="T61" s="26"/>
      <c r="U61" s="26"/>
      <c r="V61" s="26"/>
      <c r="W61" s="26"/>
      <c r="X61" s="26"/>
      <c r="Y61" s="26"/>
      <c r="Z61" s="26"/>
      <c r="AA61" s="23"/>
      <c r="AB61" s="23"/>
      <c r="AC61" s="23"/>
      <c r="AD61" s="23"/>
      <c r="AE61" s="23"/>
      <c r="AF61" s="26"/>
      <c r="AG61" s="23"/>
      <c r="AH61" s="23"/>
      <c r="AI61" s="23"/>
      <c r="AJ61" s="23"/>
      <c r="AK61" s="23"/>
      <c r="AL61" s="23"/>
      <c r="AM61" s="23"/>
    </row>
    <row r="62" spans="2:39" ht="16.5" customHeight="1">
      <c r="B62" s="23"/>
      <c r="C62" s="23"/>
      <c r="D62" s="23"/>
      <c r="E62" s="23"/>
      <c r="F62" s="23"/>
      <c r="G62" s="23"/>
      <c r="H62" s="23"/>
      <c r="I62" s="23"/>
      <c r="J62" s="23"/>
      <c r="K62" s="23"/>
      <c r="L62" s="23"/>
      <c r="M62" s="25"/>
      <c r="N62" s="25"/>
      <c r="O62" s="25"/>
      <c r="P62" s="25"/>
      <c r="Q62" s="26"/>
      <c r="R62" s="26"/>
      <c r="S62" s="26"/>
      <c r="T62" s="26"/>
      <c r="U62" s="26"/>
      <c r="V62" s="26"/>
      <c r="W62" s="26"/>
      <c r="X62" s="26"/>
      <c r="Y62" s="26"/>
      <c r="Z62" s="26"/>
      <c r="AA62" s="23"/>
      <c r="AB62" s="23"/>
      <c r="AC62" s="23"/>
      <c r="AD62" s="23"/>
      <c r="AE62" s="23"/>
      <c r="AF62" s="26"/>
      <c r="AG62" s="23"/>
      <c r="AH62" s="23"/>
      <c r="AI62" s="23"/>
      <c r="AJ62" s="23"/>
      <c r="AK62" s="23"/>
      <c r="AL62" s="23"/>
      <c r="AM62" s="23"/>
    </row>
    <row r="63" spans="2:39" ht="16.5" customHeight="1">
      <c r="B63" s="23"/>
      <c r="C63" s="23"/>
      <c r="D63" s="23"/>
      <c r="E63" s="23"/>
      <c r="F63" s="23"/>
      <c r="G63" s="23"/>
      <c r="H63" s="23"/>
      <c r="I63" s="23"/>
      <c r="J63" s="23"/>
      <c r="K63" s="23"/>
      <c r="L63" s="23"/>
      <c r="M63" s="25"/>
      <c r="N63" s="25"/>
      <c r="O63" s="25"/>
      <c r="P63" s="25"/>
      <c r="Q63" s="26"/>
      <c r="R63" s="26"/>
      <c r="S63" s="26"/>
      <c r="T63" s="26"/>
      <c r="U63" s="26"/>
      <c r="V63" s="26"/>
      <c r="W63" s="26"/>
      <c r="X63" s="26"/>
      <c r="Y63" s="26"/>
      <c r="Z63" s="26"/>
      <c r="AA63" s="23"/>
      <c r="AB63" s="23"/>
      <c r="AC63" s="23"/>
      <c r="AD63" s="23"/>
      <c r="AE63" s="23"/>
      <c r="AF63" s="26"/>
      <c r="AG63" s="23"/>
      <c r="AH63" s="23"/>
      <c r="AI63" s="23"/>
      <c r="AJ63" s="23"/>
      <c r="AK63" s="23"/>
      <c r="AL63" s="23"/>
      <c r="AM63" s="23"/>
    </row>
    <row r="64" spans="2:39" ht="16.5" customHeight="1">
      <c r="B64" s="23"/>
      <c r="C64" s="23"/>
      <c r="D64" s="23"/>
      <c r="E64" s="23"/>
      <c r="F64" s="23"/>
      <c r="G64" s="23"/>
      <c r="H64" s="23"/>
      <c r="I64" s="23"/>
      <c r="J64" s="23"/>
      <c r="K64" s="23"/>
      <c r="L64" s="23"/>
      <c r="M64" s="25"/>
      <c r="N64" s="25"/>
      <c r="O64" s="25"/>
      <c r="P64" s="25"/>
      <c r="Q64" s="26"/>
      <c r="R64" s="26"/>
      <c r="S64" s="26"/>
      <c r="T64" s="26"/>
      <c r="U64" s="26"/>
      <c r="V64" s="26"/>
      <c r="W64" s="26"/>
      <c r="X64" s="26"/>
      <c r="Y64" s="26"/>
      <c r="Z64" s="26"/>
      <c r="AA64" s="23"/>
      <c r="AB64" s="23"/>
      <c r="AC64" s="23"/>
      <c r="AD64" s="23"/>
      <c r="AE64" s="23"/>
      <c r="AF64" s="26"/>
      <c r="AG64" s="23"/>
      <c r="AH64" s="23"/>
      <c r="AI64" s="23"/>
      <c r="AJ64" s="23"/>
      <c r="AK64" s="23"/>
      <c r="AL64" s="23"/>
      <c r="AM64" s="23"/>
    </row>
    <row r="65" spans="2:39" ht="16.5" customHeight="1">
      <c r="B65" s="23"/>
      <c r="C65" s="23"/>
      <c r="D65" s="23"/>
      <c r="E65" s="23"/>
      <c r="F65" s="23"/>
      <c r="G65" s="23"/>
      <c r="H65" s="23"/>
      <c r="I65" s="23"/>
      <c r="J65" s="23"/>
      <c r="K65" s="23"/>
      <c r="L65" s="23"/>
      <c r="M65" s="25"/>
      <c r="N65" s="25"/>
      <c r="O65" s="25"/>
      <c r="P65" s="25"/>
      <c r="Q65" s="26"/>
      <c r="R65" s="26"/>
      <c r="S65" s="26"/>
      <c r="T65" s="26"/>
      <c r="U65" s="26"/>
      <c r="V65" s="26"/>
      <c r="W65" s="26"/>
      <c r="X65" s="26"/>
      <c r="Y65" s="26"/>
      <c r="Z65" s="26"/>
      <c r="AA65" s="23"/>
      <c r="AB65" s="23"/>
      <c r="AC65" s="23"/>
      <c r="AD65" s="23"/>
      <c r="AE65" s="23"/>
      <c r="AF65" s="26"/>
      <c r="AG65" s="23"/>
      <c r="AH65" s="23"/>
      <c r="AI65" s="23"/>
      <c r="AJ65" s="23"/>
      <c r="AK65" s="23"/>
      <c r="AL65" s="23"/>
      <c r="AM65" s="23"/>
    </row>
    <row r="66" spans="2:39" ht="16.5" customHeight="1">
      <c r="B66" s="23"/>
      <c r="C66" s="23"/>
      <c r="D66" s="23"/>
      <c r="E66" s="23"/>
      <c r="F66" s="23"/>
      <c r="G66" s="23"/>
      <c r="H66" s="23"/>
      <c r="I66" s="23"/>
      <c r="J66" s="23"/>
      <c r="K66" s="23"/>
      <c r="L66" s="23"/>
      <c r="M66" s="25"/>
      <c r="N66" s="25"/>
      <c r="O66" s="25"/>
      <c r="P66" s="25"/>
      <c r="Q66" s="26"/>
      <c r="R66" s="26"/>
      <c r="S66" s="26"/>
      <c r="T66" s="26"/>
      <c r="U66" s="26"/>
      <c r="V66" s="26"/>
      <c r="W66" s="26"/>
      <c r="X66" s="26"/>
      <c r="Y66" s="26"/>
      <c r="Z66" s="26"/>
      <c r="AA66" s="23"/>
      <c r="AB66" s="23"/>
      <c r="AC66" s="23"/>
      <c r="AD66" s="23"/>
      <c r="AE66" s="23"/>
      <c r="AF66" s="26"/>
      <c r="AG66" s="23"/>
      <c r="AH66" s="23"/>
      <c r="AI66" s="23"/>
      <c r="AJ66" s="23"/>
      <c r="AK66" s="23"/>
      <c r="AL66" s="23"/>
      <c r="AM66" s="23"/>
    </row>
    <row r="67" spans="2:39" ht="16.5" customHeight="1">
      <c r="B67" s="23"/>
      <c r="C67" s="23"/>
      <c r="D67" s="23"/>
      <c r="E67" s="23"/>
      <c r="F67" s="23"/>
      <c r="G67" s="23"/>
      <c r="H67" s="23"/>
      <c r="I67" s="23"/>
      <c r="J67" s="23"/>
      <c r="K67" s="23"/>
      <c r="L67" s="23"/>
      <c r="M67" s="25"/>
      <c r="N67" s="25"/>
      <c r="O67" s="25"/>
      <c r="P67" s="25"/>
      <c r="Q67" s="26"/>
      <c r="R67" s="26"/>
      <c r="S67" s="26"/>
      <c r="T67" s="26"/>
      <c r="U67" s="26"/>
      <c r="V67" s="26"/>
      <c r="W67" s="26"/>
      <c r="X67" s="26"/>
      <c r="Y67" s="26"/>
      <c r="Z67" s="26"/>
      <c r="AA67" s="23"/>
      <c r="AB67" s="23"/>
      <c r="AC67" s="23"/>
      <c r="AD67" s="23"/>
      <c r="AE67" s="23"/>
      <c r="AF67" s="26"/>
      <c r="AG67" s="23"/>
      <c r="AH67" s="23"/>
      <c r="AI67" s="23"/>
      <c r="AJ67" s="23"/>
      <c r="AK67" s="23"/>
      <c r="AL67" s="23"/>
      <c r="AM67" s="23"/>
    </row>
    <row r="68" spans="2:39" ht="16.5" customHeight="1">
      <c r="B68" s="23"/>
      <c r="C68" s="23"/>
      <c r="D68" s="23"/>
      <c r="E68" s="23"/>
      <c r="F68" s="23"/>
      <c r="G68" s="23"/>
      <c r="H68" s="23"/>
      <c r="I68" s="23"/>
      <c r="J68" s="23"/>
      <c r="K68" s="23"/>
      <c r="L68" s="23"/>
      <c r="M68" s="25"/>
      <c r="N68" s="25"/>
      <c r="O68" s="25"/>
      <c r="P68" s="25"/>
      <c r="Q68" s="26"/>
      <c r="R68" s="26"/>
      <c r="S68" s="26"/>
      <c r="T68" s="26"/>
      <c r="U68" s="26"/>
      <c r="V68" s="26"/>
      <c r="W68" s="26"/>
      <c r="X68" s="26"/>
      <c r="Y68" s="26"/>
      <c r="Z68" s="26"/>
      <c r="AA68" s="23"/>
      <c r="AB68" s="23"/>
      <c r="AC68" s="23"/>
      <c r="AD68" s="23"/>
      <c r="AE68" s="23"/>
      <c r="AF68" s="26"/>
      <c r="AG68" s="23"/>
      <c r="AH68" s="23"/>
      <c r="AI68" s="23"/>
      <c r="AJ68" s="23"/>
      <c r="AK68" s="23"/>
      <c r="AL68" s="23"/>
      <c r="AM68" s="23"/>
    </row>
    <row r="69" spans="2:39" ht="16.5" customHeight="1">
      <c r="B69" s="23"/>
      <c r="C69" s="23"/>
      <c r="D69" s="23"/>
      <c r="E69" s="23"/>
      <c r="F69" s="23"/>
      <c r="G69" s="23"/>
      <c r="H69" s="23"/>
      <c r="I69" s="23"/>
      <c r="J69" s="23"/>
      <c r="K69" s="23"/>
      <c r="L69" s="23"/>
      <c r="M69" s="25"/>
      <c r="N69" s="25"/>
      <c r="O69" s="25"/>
      <c r="P69" s="25"/>
      <c r="Q69" s="26"/>
      <c r="R69" s="26"/>
      <c r="S69" s="26"/>
      <c r="T69" s="26"/>
      <c r="U69" s="26"/>
      <c r="V69" s="26"/>
      <c r="W69" s="26"/>
      <c r="X69" s="26"/>
      <c r="Y69" s="26"/>
      <c r="Z69" s="26"/>
      <c r="AA69" s="23"/>
      <c r="AB69" s="23"/>
      <c r="AC69" s="23"/>
      <c r="AD69" s="23"/>
      <c r="AE69" s="23"/>
      <c r="AF69" s="26"/>
      <c r="AG69" s="23"/>
      <c r="AH69" s="23"/>
      <c r="AI69" s="23"/>
      <c r="AJ69" s="23"/>
      <c r="AK69" s="23"/>
      <c r="AL69" s="23"/>
      <c r="AM69" s="23"/>
    </row>
    <row r="70" spans="2:39" ht="16.5" customHeight="1">
      <c r="B70" s="23"/>
      <c r="C70" s="23"/>
      <c r="D70" s="23"/>
      <c r="E70" s="23"/>
      <c r="F70" s="23"/>
      <c r="G70" s="23"/>
      <c r="H70" s="23"/>
      <c r="I70" s="23"/>
      <c r="J70" s="23"/>
      <c r="K70" s="23"/>
      <c r="L70" s="23"/>
      <c r="M70" s="25"/>
      <c r="N70" s="25"/>
      <c r="O70" s="25"/>
      <c r="P70" s="25"/>
      <c r="Q70" s="26"/>
      <c r="R70" s="26"/>
      <c r="S70" s="26"/>
      <c r="T70" s="26"/>
      <c r="U70" s="26"/>
      <c r="V70" s="26"/>
      <c r="W70" s="26"/>
      <c r="X70" s="26"/>
      <c r="Y70" s="26"/>
      <c r="Z70" s="26"/>
      <c r="AA70" s="23"/>
      <c r="AB70" s="23"/>
      <c r="AC70" s="23"/>
      <c r="AD70" s="23"/>
      <c r="AE70" s="23"/>
      <c r="AF70" s="26"/>
      <c r="AG70" s="23"/>
      <c r="AH70" s="23"/>
      <c r="AI70" s="23"/>
      <c r="AJ70" s="23"/>
      <c r="AK70" s="23"/>
      <c r="AL70" s="23"/>
      <c r="AM70" s="23"/>
    </row>
    <row r="71" spans="2:39" ht="16.5" customHeight="1">
      <c r="B71" s="23"/>
      <c r="C71" s="23"/>
      <c r="D71" s="23"/>
      <c r="E71" s="23"/>
      <c r="F71" s="23"/>
      <c r="G71" s="23"/>
      <c r="H71" s="23"/>
      <c r="I71" s="23"/>
      <c r="J71" s="23"/>
      <c r="K71" s="23"/>
      <c r="L71" s="23"/>
      <c r="M71" s="25"/>
      <c r="N71" s="25"/>
      <c r="O71" s="25"/>
      <c r="P71" s="25"/>
      <c r="Q71" s="26"/>
      <c r="R71" s="26"/>
      <c r="S71" s="26"/>
      <c r="T71" s="26"/>
      <c r="U71" s="26"/>
      <c r="V71" s="26"/>
      <c r="W71" s="26"/>
      <c r="X71" s="26"/>
      <c r="Y71" s="26"/>
      <c r="Z71" s="26"/>
      <c r="AA71" s="23"/>
      <c r="AB71" s="23"/>
      <c r="AC71" s="23"/>
      <c r="AD71" s="23"/>
      <c r="AE71" s="23"/>
      <c r="AF71" s="26"/>
      <c r="AG71" s="23"/>
      <c r="AH71" s="23"/>
      <c r="AI71" s="23"/>
      <c r="AJ71" s="23"/>
      <c r="AK71" s="23"/>
      <c r="AL71" s="23"/>
      <c r="AM71" s="23"/>
    </row>
    <row r="72" spans="2:39" ht="16.5" customHeight="1">
      <c r="B72" s="23"/>
      <c r="C72" s="23"/>
      <c r="D72" s="23"/>
      <c r="E72" s="23"/>
      <c r="F72" s="23"/>
      <c r="G72" s="23"/>
      <c r="H72" s="23"/>
      <c r="I72" s="23"/>
      <c r="J72" s="23"/>
      <c r="K72" s="23"/>
      <c r="L72" s="23"/>
      <c r="M72" s="25"/>
      <c r="N72" s="25"/>
      <c r="O72" s="25"/>
      <c r="P72" s="25"/>
      <c r="Q72" s="26"/>
      <c r="R72" s="26"/>
      <c r="S72" s="26"/>
      <c r="T72" s="26"/>
      <c r="U72" s="26"/>
      <c r="V72" s="26"/>
      <c r="W72" s="26"/>
      <c r="X72" s="26"/>
      <c r="Y72" s="26"/>
      <c r="Z72" s="26"/>
      <c r="AA72" s="23"/>
      <c r="AB72" s="23"/>
      <c r="AC72" s="23"/>
      <c r="AD72" s="23"/>
      <c r="AE72" s="23"/>
      <c r="AF72" s="26"/>
      <c r="AG72" s="23"/>
      <c r="AH72" s="23"/>
      <c r="AI72" s="23"/>
      <c r="AJ72" s="23"/>
      <c r="AK72" s="23"/>
      <c r="AL72" s="23"/>
      <c r="AM72" s="23"/>
    </row>
    <row r="73" spans="2:39" ht="16.5" customHeight="1">
      <c r="B73" s="23"/>
      <c r="C73" s="23"/>
      <c r="D73" s="23"/>
      <c r="E73" s="23"/>
      <c r="F73" s="23"/>
      <c r="G73" s="23"/>
      <c r="H73" s="23"/>
      <c r="I73" s="23"/>
      <c r="J73" s="23"/>
      <c r="K73" s="23"/>
      <c r="L73" s="23"/>
      <c r="M73" s="25"/>
      <c r="N73" s="25"/>
      <c r="O73" s="25"/>
      <c r="P73" s="25"/>
      <c r="Q73" s="26"/>
      <c r="R73" s="26"/>
      <c r="S73" s="26"/>
      <c r="T73" s="26"/>
      <c r="U73" s="26"/>
      <c r="V73" s="26"/>
      <c r="W73" s="26"/>
      <c r="X73" s="26"/>
      <c r="Y73" s="26"/>
      <c r="Z73" s="26"/>
      <c r="AA73" s="23"/>
      <c r="AB73" s="23"/>
      <c r="AC73" s="23"/>
      <c r="AD73" s="23"/>
      <c r="AE73" s="23"/>
      <c r="AF73" s="26"/>
      <c r="AG73" s="23"/>
      <c r="AH73" s="23"/>
      <c r="AI73" s="23"/>
      <c r="AJ73" s="23"/>
      <c r="AK73" s="23"/>
      <c r="AL73" s="23"/>
      <c r="AM73" s="23"/>
    </row>
    <row r="74" spans="2:39" ht="16.5" customHeight="1">
      <c r="B74" s="23"/>
      <c r="C74" s="23"/>
      <c r="D74" s="23"/>
      <c r="E74" s="23"/>
      <c r="F74" s="23"/>
      <c r="G74" s="23"/>
      <c r="H74" s="23"/>
      <c r="I74" s="23"/>
      <c r="J74" s="23"/>
      <c r="K74" s="23"/>
      <c r="L74" s="23"/>
      <c r="M74" s="25"/>
      <c r="N74" s="25"/>
      <c r="O74" s="25"/>
      <c r="P74" s="25"/>
      <c r="Q74" s="26"/>
      <c r="R74" s="26"/>
      <c r="S74" s="26"/>
      <c r="T74" s="26"/>
      <c r="U74" s="26"/>
      <c r="V74" s="26"/>
      <c r="W74" s="26"/>
      <c r="X74" s="26"/>
      <c r="Y74" s="26"/>
      <c r="Z74" s="26"/>
      <c r="AA74" s="23"/>
      <c r="AB74" s="23"/>
      <c r="AC74" s="23"/>
      <c r="AD74" s="23"/>
      <c r="AE74" s="23"/>
      <c r="AF74" s="26"/>
      <c r="AG74" s="23"/>
      <c r="AH74" s="23"/>
      <c r="AI74" s="23"/>
      <c r="AJ74" s="23"/>
      <c r="AK74" s="23"/>
      <c r="AL74" s="23"/>
      <c r="AM74" s="23"/>
    </row>
    <row r="75" spans="2:39" ht="16.5" customHeight="1">
      <c r="B75" s="23"/>
      <c r="C75" s="23"/>
      <c r="D75" s="23"/>
      <c r="E75" s="23"/>
      <c r="F75" s="23"/>
      <c r="G75" s="23"/>
      <c r="H75" s="23"/>
      <c r="I75" s="23"/>
      <c r="J75" s="23"/>
      <c r="K75" s="23"/>
      <c r="L75" s="23"/>
      <c r="M75" s="25"/>
      <c r="N75" s="25"/>
      <c r="O75" s="25"/>
      <c r="P75" s="25"/>
      <c r="Q75" s="26"/>
      <c r="R75" s="26"/>
      <c r="S75" s="26"/>
      <c r="T75" s="26"/>
      <c r="U75" s="26"/>
      <c r="V75" s="26"/>
      <c r="W75" s="26"/>
      <c r="X75" s="26"/>
      <c r="Y75" s="26"/>
      <c r="Z75" s="26"/>
      <c r="AA75" s="23"/>
      <c r="AB75" s="23"/>
      <c r="AC75" s="23"/>
      <c r="AD75" s="23"/>
      <c r="AE75" s="23"/>
      <c r="AF75" s="26"/>
      <c r="AG75" s="23"/>
      <c r="AH75" s="23"/>
      <c r="AI75" s="23"/>
      <c r="AJ75" s="23"/>
      <c r="AK75" s="23"/>
      <c r="AL75" s="23"/>
      <c r="AM75" s="23"/>
    </row>
    <row r="76" spans="2:39" ht="16.5" customHeight="1">
      <c r="B76" s="23"/>
      <c r="C76" s="23"/>
      <c r="D76" s="23"/>
      <c r="E76" s="23"/>
      <c r="F76" s="23"/>
      <c r="G76" s="23"/>
      <c r="H76" s="23"/>
      <c r="I76" s="23"/>
      <c r="J76" s="23"/>
      <c r="K76" s="23"/>
      <c r="L76" s="23"/>
      <c r="M76" s="25"/>
      <c r="N76" s="25"/>
      <c r="O76" s="25"/>
      <c r="P76" s="25"/>
      <c r="Q76" s="26"/>
      <c r="R76" s="26"/>
      <c r="S76" s="26"/>
      <c r="T76" s="26"/>
      <c r="U76" s="26"/>
      <c r="V76" s="26"/>
      <c r="W76" s="26"/>
      <c r="X76" s="26"/>
      <c r="Y76" s="26"/>
      <c r="Z76" s="26"/>
      <c r="AA76" s="23"/>
      <c r="AB76" s="23"/>
      <c r="AC76" s="23"/>
      <c r="AD76" s="23"/>
      <c r="AE76" s="23"/>
      <c r="AF76" s="26"/>
      <c r="AG76" s="23"/>
      <c r="AH76" s="23"/>
      <c r="AI76" s="23"/>
      <c r="AJ76" s="23"/>
      <c r="AK76" s="23"/>
      <c r="AL76" s="23"/>
      <c r="AM76" s="23"/>
    </row>
    <row r="77" spans="2:39" ht="16.5" customHeight="1">
      <c r="B77" s="23"/>
      <c r="C77" s="23"/>
      <c r="D77" s="23"/>
      <c r="E77" s="23"/>
      <c r="F77" s="23"/>
      <c r="G77" s="23"/>
      <c r="H77" s="23"/>
      <c r="I77" s="23"/>
      <c r="J77" s="23"/>
      <c r="K77" s="23"/>
      <c r="L77" s="23"/>
      <c r="M77" s="25"/>
      <c r="N77" s="25"/>
      <c r="O77" s="25"/>
      <c r="P77" s="25"/>
      <c r="Q77" s="26"/>
      <c r="R77" s="26"/>
      <c r="S77" s="26"/>
      <c r="T77" s="26"/>
      <c r="U77" s="26"/>
      <c r="V77" s="26"/>
      <c r="W77" s="26"/>
      <c r="X77" s="26"/>
      <c r="Y77" s="26"/>
      <c r="Z77" s="26"/>
      <c r="AA77" s="23"/>
      <c r="AB77" s="23"/>
      <c r="AC77" s="23"/>
      <c r="AD77" s="23"/>
      <c r="AE77" s="23"/>
      <c r="AF77" s="26"/>
      <c r="AG77" s="23"/>
      <c r="AH77" s="23"/>
      <c r="AI77" s="23"/>
      <c r="AJ77" s="23"/>
      <c r="AK77" s="23"/>
      <c r="AL77" s="23"/>
      <c r="AM77" s="23"/>
    </row>
    <row r="78" spans="2:39" ht="16.5" customHeight="1">
      <c r="B78" s="23"/>
      <c r="C78" s="23"/>
      <c r="D78" s="23"/>
      <c r="E78" s="23"/>
      <c r="F78" s="23"/>
      <c r="G78" s="23"/>
      <c r="H78" s="23"/>
      <c r="I78" s="23"/>
      <c r="J78" s="23"/>
      <c r="K78" s="23"/>
      <c r="L78" s="23"/>
      <c r="M78" s="25"/>
      <c r="N78" s="25"/>
      <c r="O78" s="25"/>
      <c r="P78" s="25"/>
      <c r="Q78" s="26"/>
      <c r="R78" s="26"/>
      <c r="S78" s="26"/>
      <c r="T78" s="26"/>
      <c r="U78" s="26"/>
      <c r="V78" s="26"/>
      <c r="W78" s="26"/>
      <c r="X78" s="26"/>
      <c r="Y78" s="26"/>
      <c r="Z78" s="26"/>
      <c r="AA78" s="23"/>
      <c r="AB78" s="23"/>
      <c r="AC78" s="23"/>
      <c r="AD78" s="23"/>
      <c r="AE78" s="23"/>
      <c r="AF78" s="26"/>
      <c r="AG78" s="23"/>
      <c r="AH78" s="23"/>
      <c r="AI78" s="23"/>
      <c r="AJ78" s="23"/>
      <c r="AK78" s="23"/>
      <c r="AL78" s="23"/>
      <c r="AM78" s="23"/>
    </row>
    <row r="79" spans="2:39" ht="16.5" customHeight="1">
      <c r="B79" s="23"/>
      <c r="C79" s="23"/>
      <c r="D79" s="23"/>
      <c r="E79" s="23"/>
      <c r="F79" s="23"/>
      <c r="G79" s="23"/>
      <c r="H79" s="23"/>
      <c r="I79" s="23"/>
      <c r="J79" s="23"/>
      <c r="K79" s="23"/>
      <c r="L79" s="23"/>
      <c r="M79" s="25"/>
      <c r="N79" s="25"/>
      <c r="O79" s="25"/>
      <c r="P79" s="25"/>
      <c r="Q79" s="26"/>
      <c r="R79" s="26"/>
      <c r="S79" s="26"/>
      <c r="T79" s="26"/>
      <c r="U79" s="26"/>
      <c r="V79" s="26"/>
      <c r="W79" s="26"/>
      <c r="X79" s="26"/>
      <c r="Y79" s="26"/>
      <c r="Z79" s="26"/>
      <c r="AA79" s="23"/>
      <c r="AB79" s="23"/>
      <c r="AC79" s="23"/>
      <c r="AD79" s="23"/>
      <c r="AE79" s="23"/>
      <c r="AF79" s="26"/>
      <c r="AG79" s="23"/>
      <c r="AH79" s="23"/>
      <c r="AI79" s="23"/>
      <c r="AJ79" s="23"/>
      <c r="AK79" s="23"/>
      <c r="AL79" s="23"/>
      <c r="AM79" s="23"/>
    </row>
    <row r="80" spans="2:39" ht="16.5" customHeight="1">
      <c r="B80" s="23"/>
      <c r="C80" s="23"/>
      <c r="D80" s="23"/>
      <c r="E80" s="23"/>
      <c r="F80" s="23"/>
      <c r="G80" s="23"/>
      <c r="H80" s="23"/>
      <c r="I80" s="23"/>
      <c r="J80" s="23"/>
      <c r="K80" s="23"/>
      <c r="L80" s="23"/>
      <c r="M80" s="25"/>
      <c r="N80" s="25"/>
      <c r="O80" s="25"/>
      <c r="P80" s="25"/>
      <c r="Q80" s="26"/>
      <c r="R80" s="26"/>
      <c r="S80" s="26"/>
      <c r="T80" s="26"/>
      <c r="U80" s="26"/>
      <c r="V80" s="26"/>
      <c r="W80" s="26"/>
      <c r="X80" s="26"/>
      <c r="Y80" s="26"/>
      <c r="Z80" s="26"/>
      <c r="AA80" s="23"/>
      <c r="AB80" s="23"/>
      <c r="AC80" s="23"/>
      <c r="AD80" s="23"/>
      <c r="AE80" s="23"/>
      <c r="AF80" s="26"/>
      <c r="AG80" s="23"/>
      <c r="AH80" s="23"/>
      <c r="AI80" s="23"/>
      <c r="AJ80" s="23"/>
      <c r="AK80" s="23"/>
      <c r="AL80" s="23"/>
      <c r="AM80" s="23"/>
    </row>
    <row r="81" spans="2:39" ht="16.5" customHeight="1">
      <c r="B81" s="23"/>
      <c r="C81" s="23"/>
      <c r="D81" s="23"/>
      <c r="E81" s="23"/>
      <c r="F81" s="23"/>
      <c r="G81" s="23"/>
      <c r="H81" s="23"/>
      <c r="I81" s="23"/>
      <c r="J81" s="23"/>
      <c r="K81" s="23"/>
      <c r="L81" s="23"/>
      <c r="M81" s="25"/>
      <c r="N81" s="25"/>
      <c r="O81" s="25"/>
      <c r="P81" s="25"/>
      <c r="Q81" s="26"/>
      <c r="R81" s="26"/>
      <c r="S81" s="26"/>
      <c r="T81" s="26"/>
      <c r="U81" s="26"/>
      <c r="V81" s="26"/>
      <c r="W81" s="26"/>
      <c r="X81" s="26"/>
      <c r="Y81" s="26"/>
      <c r="Z81" s="26"/>
      <c r="AA81" s="23"/>
      <c r="AB81" s="23"/>
      <c r="AC81" s="23"/>
      <c r="AD81" s="23"/>
      <c r="AE81" s="23"/>
      <c r="AF81" s="26"/>
      <c r="AG81" s="23"/>
      <c r="AH81" s="23"/>
      <c r="AI81" s="23"/>
      <c r="AJ81" s="23"/>
      <c r="AK81" s="23"/>
      <c r="AL81" s="23"/>
      <c r="AM81" s="23"/>
    </row>
    <row r="82" spans="2:39" ht="16.5" customHeight="1">
      <c r="B82" s="23"/>
      <c r="C82" s="23"/>
      <c r="D82" s="23"/>
      <c r="E82" s="23"/>
      <c r="F82" s="23"/>
      <c r="G82" s="23"/>
      <c r="H82" s="23"/>
      <c r="I82" s="23"/>
      <c r="J82" s="23"/>
      <c r="K82" s="23"/>
      <c r="L82" s="23"/>
      <c r="M82" s="25"/>
      <c r="N82" s="25"/>
      <c r="O82" s="25"/>
      <c r="P82" s="25"/>
      <c r="Q82" s="26"/>
      <c r="R82" s="26"/>
      <c r="S82" s="26"/>
      <c r="T82" s="26"/>
      <c r="U82" s="26"/>
      <c r="V82" s="26"/>
      <c r="W82" s="26"/>
      <c r="X82" s="26"/>
      <c r="Y82" s="26"/>
      <c r="Z82" s="26"/>
      <c r="AA82" s="23"/>
      <c r="AB82" s="23"/>
      <c r="AC82" s="23"/>
      <c r="AD82" s="23"/>
      <c r="AE82" s="23"/>
      <c r="AF82" s="26"/>
      <c r="AG82" s="23"/>
      <c r="AH82" s="23"/>
      <c r="AI82" s="23"/>
      <c r="AJ82" s="23"/>
      <c r="AK82" s="23"/>
      <c r="AL82" s="23"/>
      <c r="AM82" s="23"/>
    </row>
    <row r="83" spans="2:39" ht="16.5" customHeight="1">
      <c r="B83" s="23"/>
      <c r="C83" s="23"/>
      <c r="D83" s="23"/>
      <c r="E83" s="23"/>
      <c r="F83" s="23"/>
      <c r="G83" s="23"/>
      <c r="H83" s="23"/>
      <c r="I83" s="23"/>
      <c r="J83" s="23"/>
      <c r="K83" s="23"/>
      <c r="L83" s="23"/>
      <c r="M83" s="25"/>
      <c r="N83" s="25"/>
      <c r="O83" s="25"/>
      <c r="P83" s="25"/>
      <c r="Q83" s="26"/>
      <c r="R83" s="26"/>
      <c r="S83" s="26"/>
      <c r="T83" s="26"/>
      <c r="U83" s="26"/>
      <c r="V83" s="26"/>
      <c r="W83" s="26"/>
      <c r="X83" s="26"/>
      <c r="Y83" s="26"/>
      <c r="Z83" s="26"/>
      <c r="AA83" s="23"/>
      <c r="AB83" s="23"/>
      <c r="AC83" s="23"/>
      <c r="AD83" s="23"/>
      <c r="AE83" s="23"/>
      <c r="AF83" s="26"/>
      <c r="AG83" s="23"/>
      <c r="AH83" s="23"/>
      <c r="AI83" s="23"/>
      <c r="AJ83" s="23"/>
      <c r="AK83" s="23"/>
      <c r="AL83" s="23"/>
      <c r="AM83" s="23"/>
    </row>
    <row r="84" spans="2:39" ht="16.5" customHeight="1">
      <c r="B84" s="23"/>
      <c r="C84" s="23"/>
      <c r="D84" s="23"/>
      <c r="E84" s="23"/>
      <c r="F84" s="23"/>
      <c r="G84" s="23"/>
      <c r="H84" s="23"/>
      <c r="I84" s="23"/>
      <c r="J84" s="23"/>
      <c r="K84" s="23"/>
      <c r="L84" s="23"/>
      <c r="M84" s="25"/>
      <c r="N84" s="25"/>
      <c r="O84" s="25"/>
      <c r="P84" s="25"/>
      <c r="Q84" s="26"/>
      <c r="R84" s="26"/>
      <c r="S84" s="26"/>
      <c r="T84" s="26"/>
      <c r="U84" s="26"/>
      <c r="V84" s="26"/>
      <c r="W84" s="26"/>
      <c r="X84" s="26"/>
      <c r="Y84" s="26"/>
      <c r="Z84" s="26"/>
      <c r="AA84" s="23"/>
      <c r="AB84" s="23"/>
      <c r="AC84" s="23"/>
      <c r="AD84" s="23"/>
      <c r="AE84" s="23"/>
      <c r="AF84" s="26"/>
      <c r="AG84" s="23"/>
      <c r="AH84" s="23"/>
      <c r="AI84" s="23"/>
      <c r="AJ84" s="23"/>
      <c r="AK84" s="23"/>
      <c r="AL84" s="23"/>
      <c r="AM84" s="23"/>
    </row>
    <row r="85" spans="2:39" ht="16.5" customHeight="1">
      <c r="B85" s="23"/>
      <c r="C85" s="23"/>
      <c r="D85" s="23"/>
      <c r="E85" s="23"/>
      <c r="F85" s="23"/>
      <c r="G85" s="23"/>
      <c r="H85" s="23"/>
      <c r="I85" s="23"/>
      <c r="J85" s="23"/>
      <c r="K85" s="23"/>
      <c r="L85" s="23"/>
      <c r="M85" s="25"/>
      <c r="N85" s="25"/>
      <c r="O85" s="25"/>
      <c r="P85" s="25"/>
      <c r="Q85" s="26"/>
      <c r="R85" s="26"/>
      <c r="S85" s="26"/>
      <c r="T85" s="26"/>
      <c r="U85" s="26"/>
      <c r="V85" s="26"/>
      <c r="W85" s="26"/>
      <c r="X85" s="26"/>
      <c r="Y85" s="26"/>
      <c r="Z85" s="26"/>
      <c r="AA85" s="23"/>
      <c r="AB85" s="23"/>
      <c r="AC85" s="23"/>
      <c r="AD85" s="23"/>
      <c r="AE85" s="23"/>
      <c r="AF85" s="26"/>
      <c r="AG85" s="23"/>
      <c r="AH85" s="23"/>
      <c r="AI85" s="23"/>
      <c r="AJ85" s="23"/>
      <c r="AK85" s="23"/>
      <c r="AL85" s="23"/>
      <c r="AM85" s="23"/>
    </row>
    <row r="86" spans="2:39" ht="16.5" customHeight="1">
      <c r="B86" s="23"/>
      <c r="C86" s="23"/>
      <c r="D86" s="23"/>
      <c r="E86" s="23"/>
      <c r="F86" s="23"/>
      <c r="G86" s="23"/>
      <c r="H86" s="23"/>
      <c r="I86" s="23"/>
      <c r="J86" s="23"/>
      <c r="K86" s="23"/>
      <c r="L86" s="23"/>
      <c r="M86" s="25"/>
      <c r="N86" s="25"/>
      <c r="O86" s="25"/>
      <c r="P86" s="25"/>
      <c r="Q86" s="26"/>
      <c r="R86" s="26"/>
      <c r="S86" s="26"/>
      <c r="T86" s="26"/>
      <c r="U86" s="26"/>
      <c r="V86" s="26"/>
      <c r="W86" s="26"/>
      <c r="X86" s="26"/>
      <c r="Y86" s="26"/>
      <c r="Z86" s="26"/>
      <c r="AA86" s="23"/>
      <c r="AB86" s="23"/>
      <c r="AC86" s="23"/>
      <c r="AD86" s="23"/>
      <c r="AE86" s="23"/>
      <c r="AF86" s="26"/>
      <c r="AG86" s="23"/>
      <c r="AH86" s="23"/>
      <c r="AI86" s="23"/>
      <c r="AJ86" s="23"/>
      <c r="AK86" s="23"/>
      <c r="AL86" s="23"/>
      <c r="AM86" s="23"/>
    </row>
    <row r="87" spans="2:39" ht="16.5" customHeight="1">
      <c r="B87" s="23"/>
      <c r="C87" s="23"/>
      <c r="D87" s="23"/>
      <c r="E87" s="23"/>
      <c r="F87" s="23"/>
      <c r="G87" s="23"/>
      <c r="H87" s="23"/>
      <c r="I87" s="23"/>
      <c r="J87" s="23"/>
      <c r="K87" s="23"/>
      <c r="L87" s="23"/>
      <c r="M87" s="25"/>
      <c r="N87" s="25"/>
      <c r="O87" s="25"/>
      <c r="P87" s="25"/>
      <c r="Q87" s="26"/>
      <c r="R87" s="26"/>
      <c r="S87" s="26"/>
      <c r="T87" s="26"/>
      <c r="U87" s="26"/>
      <c r="V87" s="26"/>
      <c r="W87" s="26"/>
      <c r="X87" s="26"/>
      <c r="Y87" s="26"/>
      <c r="Z87" s="26"/>
      <c r="AA87" s="23"/>
      <c r="AB87" s="23"/>
      <c r="AC87" s="23"/>
      <c r="AD87" s="23"/>
      <c r="AE87" s="23"/>
      <c r="AF87" s="26"/>
      <c r="AG87" s="23"/>
      <c r="AH87" s="23"/>
      <c r="AI87" s="23"/>
      <c r="AJ87" s="23"/>
      <c r="AK87" s="23"/>
      <c r="AL87" s="23"/>
      <c r="AM87" s="23"/>
    </row>
    <row r="88" spans="2:39" ht="16.5" customHeight="1">
      <c r="B88" s="23"/>
      <c r="C88" s="23"/>
      <c r="D88" s="23"/>
      <c r="E88" s="23"/>
      <c r="F88" s="23"/>
      <c r="G88" s="23"/>
      <c r="H88" s="23"/>
      <c r="I88" s="23"/>
      <c r="J88" s="23"/>
      <c r="K88" s="23"/>
      <c r="L88" s="23"/>
      <c r="M88" s="25"/>
      <c r="N88" s="25"/>
      <c r="O88" s="25"/>
      <c r="P88" s="25"/>
      <c r="Q88" s="26"/>
      <c r="R88" s="26"/>
      <c r="S88" s="26"/>
      <c r="T88" s="26"/>
      <c r="U88" s="26"/>
      <c r="V88" s="26"/>
      <c r="W88" s="26"/>
      <c r="X88" s="26"/>
      <c r="Y88" s="26"/>
      <c r="Z88" s="26"/>
      <c r="AA88" s="23"/>
      <c r="AB88" s="23"/>
      <c r="AC88" s="23"/>
      <c r="AD88" s="23"/>
      <c r="AE88" s="23"/>
      <c r="AF88" s="26"/>
      <c r="AG88" s="23"/>
      <c r="AH88" s="23"/>
      <c r="AI88" s="23"/>
      <c r="AJ88" s="23"/>
      <c r="AK88" s="23"/>
      <c r="AL88" s="23"/>
      <c r="AM88" s="23"/>
    </row>
    <row r="89" spans="2:39" ht="16.5" customHeight="1">
      <c r="B89" s="23"/>
      <c r="C89" s="23"/>
      <c r="D89" s="23"/>
      <c r="E89" s="23"/>
      <c r="F89" s="23"/>
      <c r="G89" s="23"/>
      <c r="H89" s="23"/>
      <c r="I89" s="23"/>
      <c r="J89" s="23"/>
      <c r="K89" s="23"/>
      <c r="L89" s="23"/>
      <c r="M89" s="25"/>
      <c r="N89" s="25"/>
      <c r="O89" s="25"/>
      <c r="P89" s="25"/>
      <c r="Q89" s="26"/>
      <c r="R89" s="26"/>
      <c r="S89" s="26"/>
      <c r="T89" s="26"/>
      <c r="U89" s="26"/>
      <c r="V89" s="26"/>
      <c r="W89" s="26"/>
      <c r="X89" s="26"/>
      <c r="Y89" s="26"/>
      <c r="Z89" s="26"/>
      <c r="AA89" s="23"/>
      <c r="AB89" s="23"/>
      <c r="AC89" s="23"/>
      <c r="AD89" s="23"/>
      <c r="AE89" s="23"/>
      <c r="AF89" s="26"/>
      <c r="AG89" s="23"/>
      <c r="AH89" s="23"/>
      <c r="AI89" s="23"/>
      <c r="AJ89" s="23"/>
      <c r="AK89" s="23"/>
      <c r="AL89" s="23"/>
      <c r="AM89" s="23"/>
    </row>
    <row r="90" spans="2:39" ht="16.5" customHeight="1">
      <c r="B90" s="23"/>
      <c r="C90" s="23"/>
      <c r="D90" s="23"/>
      <c r="E90" s="23"/>
      <c r="F90" s="23"/>
      <c r="G90" s="23"/>
      <c r="H90" s="23"/>
      <c r="I90" s="23"/>
      <c r="J90" s="23"/>
      <c r="K90" s="23"/>
      <c r="L90" s="23"/>
      <c r="M90" s="25"/>
      <c r="N90" s="25"/>
      <c r="O90" s="25"/>
      <c r="P90" s="25"/>
      <c r="Q90" s="26"/>
      <c r="R90" s="26"/>
      <c r="S90" s="26"/>
      <c r="T90" s="26"/>
      <c r="U90" s="26"/>
      <c r="V90" s="26"/>
      <c r="W90" s="26"/>
      <c r="X90" s="26"/>
      <c r="Y90" s="26"/>
      <c r="Z90" s="26"/>
      <c r="AA90" s="23"/>
      <c r="AB90" s="23"/>
      <c r="AC90" s="23"/>
      <c r="AD90" s="23"/>
      <c r="AE90" s="23"/>
      <c r="AF90" s="26"/>
      <c r="AG90" s="23"/>
      <c r="AH90" s="23"/>
      <c r="AI90" s="23"/>
      <c r="AJ90" s="23"/>
      <c r="AK90" s="23"/>
      <c r="AL90" s="23"/>
      <c r="AM90" s="23"/>
    </row>
    <row r="91" spans="2:39" ht="16.5" customHeight="1">
      <c r="B91" s="23"/>
      <c r="C91" s="23"/>
      <c r="D91" s="23"/>
      <c r="E91" s="23"/>
      <c r="F91" s="23"/>
      <c r="G91" s="23"/>
      <c r="H91" s="23"/>
      <c r="I91" s="23"/>
      <c r="J91" s="23"/>
      <c r="K91" s="23"/>
      <c r="L91" s="23"/>
      <c r="M91" s="25"/>
      <c r="N91" s="25"/>
      <c r="O91" s="25"/>
      <c r="P91" s="25"/>
      <c r="Q91" s="26"/>
      <c r="R91" s="26"/>
      <c r="S91" s="26"/>
      <c r="T91" s="26"/>
      <c r="U91" s="26"/>
      <c r="V91" s="26"/>
      <c r="W91" s="26"/>
      <c r="X91" s="26"/>
      <c r="Y91" s="26"/>
      <c r="Z91" s="26"/>
      <c r="AA91" s="23"/>
      <c r="AB91" s="23"/>
      <c r="AC91" s="23"/>
      <c r="AD91" s="23"/>
      <c r="AE91" s="23"/>
      <c r="AF91" s="26"/>
      <c r="AG91" s="23"/>
      <c r="AH91" s="23"/>
      <c r="AI91" s="23"/>
      <c r="AJ91" s="23"/>
      <c r="AK91" s="23"/>
      <c r="AL91" s="23"/>
      <c r="AM91" s="23"/>
    </row>
    <row r="92" spans="2:39" ht="16.5" customHeight="1">
      <c r="B92" s="23"/>
      <c r="C92" s="23"/>
      <c r="D92" s="23"/>
      <c r="E92" s="23"/>
      <c r="F92" s="23"/>
      <c r="G92" s="23"/>
      <c r="H92" s="23"/>
      <c r="I92" s="23"/>
      <c r="J92" s="23"/>
      <c r="K92" s="23"/>
      <c r="L92" s="23"/>
      <c r="M92" s="25"/>
      <c r="N92" s="25"/>
      <c r="O92" s="25"/>
      <c r="P92" s="25"/>
      <c r="Q92" s="26"/>
      <c r="R92" s="26"/>
      <c r="S92" s="26"/>
      <c r="T92" s="26"/>
      <c r="U92" s="26"/>
      <c r="V92" s="26"/>
      <c r="W92" s="26"/>
      <c r="X92" s="26"/>
      <c r="Y92" s="26"/>
      <c r="Z92" s="26"/>
      <c r="AA92" s="23"/>
      <c r="AB92" s="23"/>
      <c r="AC92" s="23"/>
      <c r="AD92" s="23"/>
      <c r="AE92" s="23"/>
      <c r="AF92" s="26"/>
      <c r="AG92" s="23"/>
      <c r="AH92" s="23"/>
      <c r="AI92" s="23"/>
      <c r="AJ92" s="23"/>
      <c r="AK92" s="23"/>
      <c r="AL92" s="23"/>
      <c r="AM92" s="23"/>
    </row>
    <row r="93" spans="2:39" ht="16.5" customHeight="1">
      <c r="B93" s="23"/>
      <c r="C93" s="23"/>
      <c r="D93" s="23"/>
      <c r="E93" s="23"/>
      <c r="F93" s="23"/>
      <c r="G93" s="23"/>
      <c r="H93" s="23"/>
      <c r="I93" s="23"/>
      <c r="J93" s="23"/>
      <c r="K93" s="23"/>
      <c r="L93" s="23"/>
      <c r="M93" s="25"/>
      <c r="N93" s="25"/>
      <c r="O93" s="25"/>
      <c r="P93" s="25"/>
      <c r="Q93" s="26"/>
      <c r="R93" s="26"/>
      <c r="S93" s="26"/>
      <c r="T93" s="26"/>
      <c r="U93" s="26"/>
      <c r="V93" s="26"/>
      <c r="W93" s="26"/>
      <c r="X93" s="26"/>
      <c r="Y93" s="26"/>
      <c r="Z93" s="26"/>
      <c r="AA93" s="23"/>
      <c r="AB93" s="23"/>
      <c r="AC93" s="23"/>
      <c r="AD93" s="23"/>
      <c r="AE93" s="23"/>
      <c r="AF93" s="26"/>
      <c r="AG93" s="23"/>
      <c r="AH93" s="23"/>
      <c r="AI93" s="23"/>
      <c r="AJ93" s="23"/>
      <c r="AK93" s="23"/>
      <c r="AL93" s="23"/>
      <c r="AM93" s="23"/>
    </row>
    <row r="94" spans="2:39" ht="16.5" customHeight="1">
      <c r="B94" s="23"/>
      <c r="C94" s="23"/>
      <c r="D94" s="23"/>
      <c r="E94" s="23"/>
      <c r="F94" s="23"/>
      <c r="G94" s="23"/>
      <c r="H94" s="23"/>
      <c r="I94" s="23"/>
      <c r="J94" s="23"/>
      <c r="K94" s="23"/>
      <c r="L94" s="23"/>
      <c r="M94" s="25"/>
      <c r="N94" s="25"/>
      <c r="O94" s="25"/>
      <c r="P94" s="25"/>
      <c r="Q94" s="26"/>
      <c r="R94" s="26"/>
      <c r="S94" s="26"/>
      <c r="T94" s="26"/>
      <c r="U94" s="26"/>
      <c r="V94" s="26"/>
      <c r="W94" s="26"/>
      <c r="X94" s="26"/>
      <c r="Y94" s="26"/>
      <c r="Z94" s="26"/>
      <c r="AA94" s="23"/>
      <c r="AB94" s="23"/>
      <c r="AC94" s="23"/>
      <c r="AD94" s="23"/>
      <c r="AE94" s="23"/>
      <c r="AF94" s="26"/>
      <c r="AG94" s="23"/>
      <c r="AH94" s="23"/>
      <c r="AI94" s="23"/>
      <c r="AJ94" s="23"/>
      <c r="AK94" s="23"/>
      <c r="AL94" s="23"/>
      <c r="AM94" s="23"/>
    </row>
    <row r="95" spans="2:39" ht="16.5" customHeight="1">
      <c r="B95" s="23"/>
      <c r="C95" s="23"/>
      <c r="D95" s="23"/>
      <c r="E95" s="23"/>
      <c r="F95" s="23"/>
      <c r="G95" s="23"/>
      <c r="H95" s="23"/>
      <c r="I95" s="23"/>
      <c r="J95" s="23"/>
      <c r="K95" s="23"/>
      <c r="L95" s="23"/>
      <c r="M95" s="25"/>
      <c r="N95" s="25"/>
      <c r="O95" s="25"/>
      <c r="P95" s="25"/>
      <c r="Q95" s="26"/>
      <c r="R95" s="26"/>
      <c r="S95" s="26"/>
      <c r="T95" s="26"/>
      <c r="U95" s="26"/>
      <c r="V95" s="26"/>
      <c r="W95" s="26"/>
      <c r="X95" s="26"/>
      <c r="Y95" s="26"/>
      <c r="Z95" s="26"/>
      <c r="AA95" s="23"/>
      <c r="AB95" s="23"/>
      <c r="AC95" s="23"/>
      <c r="AD95" s="23"/>
      <c r="AE95" s="23"/>
      <c r="AF95" s="26"/>
      <c r="AG95" s="23"/>
      <c r="AH95" s="23"/>
      <c r="AI95" s="23"/>
      <c r="AJ95" s="23"/>
      <c r="AK95" s="23"/>
      <c r="AL95" s="23"/>
      <c r="AM95" s="23"/>
    </row>
    <row r="96" spans="2:39" ht="16.5" customHeight="1">
      <c r="B96" s="23"/>
      <c r="C96" s="23"/>
      <c r="D96" s="23"/>
      <c r="E96" s="23"/>
      <c r="F96" s="23"/>
      <c r="G96" s="23"/>
      <c r="H96" s="23"/>
      <c r="I96" s="23"/>
      <c r="J96" s="23"/>
      <c r="K96" s="23"/>
      <c r="L96" s="23"/>
      <c r="M96" s="25"/>
      <c r="N96" s="25"/>
      <c r="O96" s="25"/>
      <c r="P96" s="25"/>
      <c r="Q96" s="26"/>
      <c r="R96" s="26"/>
      <c r="S96" s="26"/>
      <c r="T96" s="26"/>
      <c r="U96" s="26"/>
      <c r="V96" s="26"/>
      <c r="W96" s="26"/>
      <c r="X96" s="26"/>
      <c r="Y96" s="26"/>
      <c r="Z96" s="26"/>
      <c r="AA96" s="23"/>
      <c r="AB96" s="23"/>
      <c r="AC96" s="23"/>
      <c r="AD96" s="23"/>
      <c r="AE96" s="23"/>
      <c r="AF96" s="26"/>
      <c r="AG96" s="23"/>
      <c r="AH96" s="23"/>
      <c r="AI96" s="23"/>
      <c r="AJ96" s="23"/>
      <c r="AK96" s="23"/>
      <c r="AL96" s="23"/>
      <c r="AM96" s="23"/>
    </row>
    <row r="97" spans="2:39" ht="16.5" customHeight="1">
      <c r="B97" s="23"/>
      <c r="C97" s="23"/>
      <c r="D97" s="23"/>
      <c r="E97" s="23"/>
      <c r="F97" s="23"/>
      <c r="G97" s="23"/>
      <c r="H97" s="23"/>
      <c r="I97" s="23"/>
      <c r="J97" s="23"/>
      <c r="K97" s="23"/>
      <c r="L97" s="23"/>
      <c r="M97" s="25"/>
      <c r="N97" s="25"/>
      <c r="O97" s="25"/>
      <c r="P97" s="25"/>
      <c r="Q97" s="26"/>
      <c r="R97" s="26"/>
      <c r="S97" s="26"/>
      <c r="T97" s="26"/>
      <c r="U97" s="26"/>
      <c r="V97" s="26"/>
      <c r="W97" s="26"/>
      <c r="X97" s="26"/>
      <c r="Y97" s="26"/>
      <c r="Z97" s="26"/>
      <c r="AA97" s="23"/>
      <c r="AB97" s="23"/>
      <c r="AC97" s="23"/>
      <c r="AD97" s="23"/>
      <c r="AE97" s="23"/>
      <c r="AF97" s="26"/>
      <c r="AG97" s="23"/>
      <c r="AH97" s="23"/>
      <c r="AI97" s="23"/>
      <c r="AJ97" s="23"/>
      <c r="AK97" s="23"/>
      <c r="AL97" s="23"/>
      <c r="AM97" s="23"/>
    </row>
    <row r="98" spans="2:39" ht="16.5" customHeight="1">
      <c r="B98" s="23"/>
      <c r="C98" s="23"/>
      <c r="D98" s="23"/>
      <c r="E98" s="23"/>
      <c r="F98" s="23"/>
      <c r="G98" s="23"/>
      <c r="H98" s="23"/>
      <c r="I98" s="23"/>
      <c r="J98" s="23"/>
      <c r="K98" s="23"/>
      <c r="L98" s="23"/>
      <c r="M98" s="25"/>
      <c r="N98" s="25"/>
      <c r="O98" s="25"/>
      <c r="P98" s="25"/>
      <c r="Q98" s="26"/>
      <c r="R98" s="26"/>
      <c r="S98" s="26"/>
      <c r="T98" s="26"/>
      <c r="U98" s="26"/>
      <c r="V98" s="26"/>
      <c r="W98" s="26"/>
      <c r="X98" s="26"/>
      <c r="Y98" s="26"/>
      <c r="Z98" s="26"/>
      <c r="AA98" s="23"/>
      <c r="AB98" s="23"/>
      <c r="AC98" s="23"/>
      <c r="AD98" s="23"/>
      <c r="AE98" s="23"/>
      <c r="AF98" s="26"/>
      <c r="AG98" s="23"/>
      <c r="AH98" s="23"/>
      <c r="AI98" s="23"/>
      <c r="AJ98" s="23"/>
      <c r="AK98" s="23"/>
      <c r="AL98" s="23"/>
      <c r="AM98" s="23"/>
    </row>
    <row r="99" spans="2:39" ht="16.5" customHeight="1">
      <c r="B99" s="23"/>
      <c r="C99" s="23"/>
      <c r="D99" s="23"/>
      <c r="E99" s="23"/>
      <c r="F99" s="23"/>
      <c r="G99" s="23"/>
      <c r="H99" s="23"/>
      <c r="I99" s="23"/>
      <c r="J99" s="23"/>
      <c r="K99" s="23"/>
      <c r="L99" s="23"/>
      <c r="M99" s="25"/>
      <c r="N99" s="25"/>
      <c r="O99" s="25"/>
      <c r="P99" s="25"/>
      <c r="Q99" s="26"/>
      <c r="R99" s="26"/>
      <c r="S99" s="26"/>
      <c r="T99" s="26"/>
      <c r="U99" s="26"/>
      <c r="V99" s="26"/>
      <c r="W99" s="26"/>
      <c r="X99" s="26"/>
      <c r="Y99" s="26"/>
      <c r="Z99" s="26"/>
      <c r="AA99" s="23"/>
      <c r="AB99" s="23"/>
      <c r="AC99" s="23"/>
      <c r="AD99" s="23"/>
      <c r="AE99" s="23"/>
      <c r="AF99" s="26"/>
      <c r="AG99" s="23"/>
      <c r="AH99" s="23"/>
      <c r="AI99" s="23"/>
      <c r="AJ99" s="23"/>
      <c r="AK99" s="23"/>
      <c r="AL99" s="23"/>
      <c r="AM99" s="23"/>
    </row>
    <row r="100" spans="2:39" ht="16.5" customHeight="1">
      <c r="B100" s="23"/>
      <c r="C100" s="23"/>
      <c r="D100" s="23"/>
      <c r="E100" s="23"/>
      <c r="F100" s="23"/>
      <c r="G100" s="23"/>
      <c r="H100" s="23"/>
      <c r="I100" s="23"/>
      <c r="J100" s="23"/>
      <c r="K100" s="23"/>
      <c r="L100" s="23"/>
      <c r="M100" s="25"/>
      <c r="N100" s="25"/>
      <c r="O100" s="25"/>
      <c r="P100" s="25"/>
      <c r="Q100" s="26"/>
      <c r="R100" s="26"/>
      <c r="S100" s="26"/>
      <c r="T100" s="26"/>
      <c r="U100" s="26"/>
      <c r="V100" s="26"/>
      <c r="W100" s="26"/>
      <c r="X100" s="26"/>
      <c r="Y100" s="26"/>
      <c r="Z100" s="26"/>
      <c r="AA100" s="23"/>
      <c r="AB100" s="23"/>
      <c r="AC100" s="23"/>
      <c r="AD100" s="23"/>
      <c r="AE100" s="23"/>
      <c r="AF100" s="26"/>
      <c r="AG100" s="23"/>
      <c r="AH100" s="23"/>
      <c r="AI100" s="23"/>
      <c r="AJ100" s="23"/>
      <c r="AK100" s="23"/>
      <c r="AL100" s="23"/>
      <c r="AM100" s="23"/>
    </row>
    <row r="101" spans="2:39" ht="16.5" customHeight="1">
      <c r="B101" s="23"/>
      <c r="C101" s="23"/>
      <c r="D101" s="23"/>
      <c r="E101" s="23"/>
      <c r="F101" s="23"/>
      <c r="G101" s="23"/>
      <c r="H101" s="23"/>
      <c r="I101" s="23"/>
      <c r="J101" s="23"/>
      <c r="K101" s="23"/>
      <c r="L101" s="23"/>
      <c r="M101" s="25"/>
      <c r="N101" s="25"/>
      <c r="O101" s="25"/>
      <c r="P101" s="25"/>
      <c r="Q101" s="26"/>
      <c r="R101" s="26"/>
      <c r="S101" s="26"/>
      <c r="T101" s="26"/>
      <c r="U101" s="26"/>
      <c r="V101" s="26"/>
      <c r="W101" s="26"/>
      <c r="X101" s="26"/>
      <c r="Y101" s="26"/>
      <c r="Z101" s="26"/>
      <c r="AA101" s="23"/>
      <c r="AB101" s="23"/>
      <c r="AC101" s="23"/>
      <c r="AD101" s="23"/>
      <c r="AE101" s="23"/>
      <c r="AF101" s="26"/>
      <c r="AG101" s="23"/>
      <c r="AH101" s="23"/>
      <c r="AI101" s="23"/>
      <c r="AJ101" s="23"/>
      <c r="AK101" s="23"/>
      <c r="AL101" s="23"/>
      <c r="AM101" s="23"/>
    </row>
    <row r="102" spans="2:39" ht="16.5" customHeight="1">
      <c r="B102" s="23"/>
      <c r="C102" s="23"/>
      <c r="D102" s="23"/>
      <c r="E102" s="23"/>
      <c r="F102" s="23"/>
      <c r="G102" s="23"/>
      <c r="H102" s="23"/>
      <c r="I102" s="23"/>
      <c r="J102" s="23"/>
      <c r="K102" s="23"/>
      <c r="L102" s="23"/>
      <c r="M102" s="25"/>
      <c r="N102" s="25"/>
      <c r="O102" s="25"/>
      <c r="P102" s="25"/>
      <c r="Q102" s="26"/>
      <c r="R102" s="26"/>
      <c r="S102" s="26"/>
      <c r="T102" s="26"/>
      <c r="U102" s="26"/>
      <c r="V102" s="26"/>
      <c r="W102" s="26"/>
      <c r="X102" s="26"/>
      <c r="Y102" s="26"/>
      <c r="Z102" s="26"/>
      <c r="AA102" s="23"/>
      <c r="AB102" s="23"/>
      <c r="AC102" s="23"/>
      <c r="AD102" s="23"/>
      <c r="AE102" s="23"/>
      <c r="AF102" s="26"/>
      <c r="AG102" s="23"/>
      <c r="AH102" s="23"/>
      <c r="AI102" s="23"/>
      <c r="AJ102" s="23"/>
      <c r="AK102" s="23"/>
      <c r="AL102" s="23"/>
      <c r="AM102" s="23"/>
    </row>
    <row r="103" spans="2:39" ht="16.5" customHeight="1">
      <c r="B103" s="23"/>
      <c r="C103" s="23"/>
      <c r="D103" s="23"/>
      <c r="E103" s="23"/>
      <c r="F103" s="23"/>
      <c r="G103" s="23"/>
      <c r="H103" s="23"/>
      <c r="I103" s="23"/>
      <c r="J103" s="23"/>
      <c r="K103" s="23"/>
      <c r="L103" s="23"/>
      <c r="M103" s="25"/>
      <c r="N103" s="25"/>
      <c r="O103" s="25"/>
      <c r="P103" s="25"/>
      <c r="Q103" s="26"/>
      <c r="R103" s="26"/>
      <c r="S103" s="26"/>
      <c r="T103" s="26"/>
      <c r="U103" s="26"/>
      <c r="V103" s="26"/>
      <c r="W103" s="26"/>
      <c r="X103" s="26"/>
      <c r="Y103" s="26"/>
      <c r="Z103" s="26"/>
      <c r="AA103" s="23"/>
      <c r="AB103" s="23"/>
      <c r="AC103" s="23"/>
      <c r="AD103" s="23"/>
      <c r="AE103" s="23"/>
      <c r="AF103" s="26"/>
      <c r="AG103" s="23"/>
      <c r="AH103" s="23"/>
      <c r="AI103" s="23"/>
      <c r="AJ103" s="23"/>
      <c r="AK103" s="23"/>
      <c r="AL103" s="23"/>
      <c r="AM103" s="23"/>
    </row>
    <row r="104" spans="2:39" ht="16.5" customHeight="1">
      <c r="B104" s="23"/>
      <c r="C104" s="23"/>
      <c r="D104" s="23"/>
      <c r="E104" s="23"/>
      <c r="F104" s="23"/>
      <c r="G104" s="23"/>
      <c r="H104" s="23"/>
      <c r="I104" s="23"/>
      <c r="J104" s="23"/>
      <c r="K104" s="23"/>
      <c r="L104" s="23"/>
      <c r="M104" s="25"/>
      <c r="N104" s="25"/>
      <c r="O104" s="25"/>
      <c r="P104" s="25"/>
      <c r="Q104" s="26"/>
      <c r="R104" s="26"/>
      <c r="S104" s="26"/>
      <c r="T104" s="26"/>
      <c r="U104" s="26"/>
      <c r="V104" s="26"/>
      <c r="W104" s="26"/>
      <c r="X104" s="26"/>
      <c r="Y104" s="26"/>
      <c r="Z104" s="26"/>
      <c r="AA104" s="23"/>
      <c r="AB104" s="23"/>
      <c r="AC104" s="23"/>
      <c r="AD104" s="23"/>
      <c r="AE104" s="23"/>
      <c r="AF104" s="26"/>
      <c r="AG104" s="23"/>
      <c r="AH104" s="23"/>
      <c r="AI104" s="23"/>
      <c r="AJ104" s="23"/>
      <c r="AK104" s="23"/>
      <c r="AL104" s="23"/>
      <c r="AM104" s="23"/>
    </row>
    <row r="105" spans="2:39" ht="16.5" customHeight="1">
      <c r="B105" s="23"/>
      <c r="C105" s="23"/>
      <c r="D105" s="23"/>
      <c r="E105" s="23"/>
      <c r="F105" s="23"/>
      <c r="G105" s="23"/>
      <c r="H105" s="23"/>
      <c r="I105" s="23"/>
      <c r="J105" s="23"/>
      <c r="K105" s="23"/>
      <c r="L105" s="23"/>
      <c r="M105" s="25"/>
      <c r="N105" s="25"/>
      <c r="O105" s="25"/>
      <c r="P105" s="25"/>
      <c r="Q105" s="26"/>
      <c r="R105" s="26"/>
      <c r="S105" s="26"/>
      <c r="T105" s="26"/>
      <c r="U105" s="26"/>
      <c r="V105" s="26"/>
      <c r="W105" s="26"/>
      <c r="X105" s="26"/>
      <c r="Y105" s="26"/>
      <c r="Z105" s="26"/>
      <c r="AA105" s="23"/>
      <c r="AB105" s="23"/>
      <c r="AC105" s="23"/>
      <c r="AD105" s="23"/>
      <c r="AE105" s="23"/>
      <c r="AF105" s="26"/>
      <c r="AG105" s="23"/>
      <c r="AH105" s="23"/>
      <c r="AI105" s="23"/>
      <c r="AJ105" s="23"/>
      <c r="AK105" s="23"/>
      <c r="AL105" s="23"/>
      <c r="AM105" s="23"/>
    </row>
    <row r="106" spans="2:39" ht="16.5" customHeight="1">
      <c r="B106" s="23"/>
      <c r="C106" s="23"/>
      <c r="D106" s="23"/>
      <c r="E106" s="23"/>
      <c r="F106" s="23"/>
      <c r="G106" s="23"/>
      <c r="H106" s="23"/>
      <c r="I106" s="23"/>
      <c r="J106" s="23"/>
      <c r="K106" s="23"/>
      <c r="L106" s="23"/>
      <c r="M106" s="25"/>
      <c r="N106" s="25"/>
      <c r="O106" s="25"/>
      <c r="P106" s="25"/>
      <c r="Q106" s="26"/>
      <c r="R106" s="26"/>
      <c r="S106" s="26"/>
      <c r="T106" s="26"/>
      <c r="U106" s="26"/>
      <c r="V106" s="26"/>
      <c r="W106" s="26"/>
      <c r="X106" s="26"/>
      <c r="Y106" s="26"/>
      <c r="Z106" s="26"/>
      <c r="AA106" s="23"/>
      <c r="AB106" s="23"/>
      <c r="AC106" s="23"/>
      <c r="AD106" s="23"/>
      <c r="AE106" s="23"/>
      <c r="AF106" s="26"/>
      <c r="AG106" s="23"/>
      <c r="AH106" s="23"/>
      <c r="AI106" s="23"/>
      <c r="AJ106" s="23"/>
      <c r="AK106" s="23"/>
      <c r="AL106" s="23"/>
      <c r="AM106" s="23"/>
    </row>
    <row r="107" spans="2:39" ht="16.5" customHeight="1">
      <c r="B107" s="23"/>
      <c r="C107" s="23"/>
      <c r="D107" s="23"/>
      <c r="E107" s="23"/>
      <c r="F107" s="23"/>
      <c r="G107" s="23"/>
      <c r="H107" s="23"/>
      <c r="I107" s="23"/>
      <c r="J107" s="23"/>
      <c r="K107" s="23"/>
      <c r="L107" s="23"/>
      <c r="M107" s="25"/>
      <c r="N107" s="25"/>
      <c r="O107" s="25"/>
      <c r="P107" s="25"/>
      <c r="Q107" s="26"/>
      <c r="R107" s="26"/>
      <c r="S107" s="26"/>
      <c r="T107" s="26"/>
      <c r="U107" s="26"/>
      <c r="V107" s="26"/>
      <c r="W107" s="26"/>
      <c r="X107" s="26"/>
      <c r="Y107" s="26"/>
      <c r="Z107" s="26"/>
      <c r="AA107" s="23"/>
      <c r="AB107" s="23"/>
      <c r="AC107" s="23"/>
      <c r="AD107" s="23"/>
      <c r="AE107" s="23"/>
      <c r="AF107" s="26"/>
      <c r="AG107" s="23"/>
      <c r="AH107" s="23"/>
      <c r="AI107" s="23"/>
      <c r="AJ107" s="23"/>
      <c r="AK107" s="23"/>
      <c r="AL107" s="23"/>
      <c r="AM107" s="23"/>
    </row>
    <row r="108" spans="2:39" ht="16.5" customHeight="1">
      <c r="B108" s="23"/>
      <c r="C108" s="23"/>
      <c r="D108" s="23"/>
      <c r="E108" s="23"/>
      <c r="F108" s="23"/>
      <c r="G108" s="23"/>
      <c r="H108" s="23"/>
      <c r="I108" s="23"/>
      <c r="J108" s="23"/>
      <c r="K108" s="23"/>
      <c r="L108" s="23"/>
      <c r="M108" s="25"/>
      <c r="N108" s="25"/>
      <c r="O108" s="25"/>
      <c r="P108" s="25"/>
      <c r="Q108" s="26"/>
      <c r="R108" s="26"/>
      <c r="S108" s="26"/>
      <c r="T108" s="26"/>
      <c r="U108" s="26"/>
      <c r="V108" s="26"/>
      <c r="W108" s="26"/>
      <c r="X108" s="26"/>
      <c r="Y108" s="26"/>
      <c r="Z108" s="26"/>
      <c r="AA108" s="23"/>
      <c r="AB108" s="23"/>
      <c r="AC108" s="23"/>
      <c r="AD108" s="23"/>
      <c r="AE108" s="23"/>
      <c r="AF108" s="26"/>
      <c r="AG108" s="23"/>
      <c r="AH108" s="23"/>
      <c r="AI108" s="23"/>
      <c r="AJ108" s="23"/>
      <c r="AK108" s="23"/>
      <c r="AL108" s="23"/>
      <c r="AM108" s="23"/>
    </row>
    <row r="109" spans="2:39" ht="16.5" customHeight="1">
      <c r="B109" s="23"/>
      <c r="C109" s="23"/>
      <c r="D109" s="23"/>
      <c r="E109" s="23"/>
      <c r="F109" s="23"/>
      <c r="G109" s="23"/>
      <c r="H109" s="23"/>
      <c r="I109" s="23"/>
      <c r="J109" s="23"/>
      <c r="K109" s="23"/>
      <c r="L109" s="23"/>
      <c r="M109" s="25"/>
      <c r="N109" s="25"/>
      <c r="O109" s="25"/>
      <c r="P109" s="25"/>
      <c r="Q109" s="26"/>
      <c r="R109" s="26"/>
      <c r="S109" s="26"/>
      <c r="T109" s="26"/>
      <c r="U109" s="26"/>
      <c r="V109" s="26"/>
      <c r="W109" s="26"/>
      <c r="X109" s="26"/>
      <c r="Y109" s="26"/>
      <c r="Z109" s="26"/>
      <c r="AA109" s="23"/>
      <c r="AB109" s="23"/>
      <c r="AC109" s="23"/>
      <c r="AD109" s="23"/>
      <c r="AE109" s="23"/>
      <c r="AF109" s="26"/>
      <c r="AG109" s="23"/>
      <c r="AH109" s="23"/>
      <c r="AI109" s="23"/>
      <c r="AJ109" s="23"/>
      <c r="AK109" s="23"/>
      <c r="AL109" s="23"/>
      <c r="AM109" s="23"/>
    </row>
    <row r="110" spans="2:39" ht="16.5" customHeight="1">
      <c r="B110" s="23"/>
      <c r="C110" s="23"/>
      <c r="D110" s="23"/>
      <c r="E110" s="23"/>
      <c r="F110" s="23"/>
      <c r="G110" s="23"/>
      <c r="H110" s="23"/>
      <c r="I110" s="23"/>
      <c r="J110" s="23"/>
      <c r="K110" s="23"/>
      <c r="L110" s="23"/>
      <c r="M110" s="25"/>
      <c r="N110" s="25"/>
      <c r="O110" s="25"/>
      <c r="P110" s="25"/>
      <c r="Q110" s="26"/>
      <c r="R110" s="26"/>
      <c r="S110" s="26"/>
      <c r="T110" s="26"/>
      <c r="U110" s="26"/>
      <c r="V110" s="26"/>
      <c r="W110" s="26"/>
      <c r="X110" s="26"/>
      <c r="Y110" s="26"/>
      <c r="Z110" s="26"/>
      <c r="AA110" s="23"/>
      <c r="AB110" s="23"/>
      <c r="AC110" s="23"/>
      <c r="AD110" s="23"/>
      <c r="AE110" s="23"/>
      <c r="AF110" s="26"/>
      <c r="AG110" s="23"/>
      <c r="AH110" s="23"/>
      <c r="AI110" s="23"/>
      <c r="AJ110" s="23"/>
      <c r="AK110" s="23"/>
      <c r="AL110" s="23"/>
      <c r="AM110" s="23"/>
    </row>
    <row r="111" spans="2:39" ht="16.5" customHeight="1">
      <c r="B111" s="23"/>
      <c r="C111" s="23"/>
      <c r="D111" s="23"/>
      <c r="E111" s="23"/>
      <c r="F111" s="23"/>
      <c r="G111" s="23"/>
      <c r="H111" s="23"/>
      <c r="I111" s="23"/>
      <c r="J111" s="23"/>
      <c r="K111" s="23"/>
      <c r="L111" s="23"/>
      <c r="M111" s="25"/>
      <c r="N111" s="25"/>
      <c r="O111" s="25"/>
      <c r="P111" s="25"/>
      <c r="Q111" s="26"/>
      <c r="R111" s="26"/>
      <c r="S111" s="26"/>
      <c r="T111" s="26"/>
      <c r="U111" s="26"/>
      <c r="V111" s="26"/>
      <c r="W111" s="26"/>
      <c r="X111" s="26"/>
      <c r="Y111" s="26"/>
      <c r="Z111" s="26"/>
      <c r="AA111" s="23"/>
      <c r="AB111" s="23"/>
      <c r="AC111" s="23"/>
      <c r="AD111" s="23"/>
      <c r="AE111" s="23"/>
      <c r="AF111" s="26"/>
      <c r="AG111" s="23"/>
      <c r="AH111" s="23"/>
      <c r="AI111" s="23"/>
      <c r="AJ111" s="23"/>
      <c r="AK111" s="23"/>
      <c r="AL111" s="23"/>
      <c r="AM111" s="23"/>
    </row>
    <row r="112" spans="2:39" ht="16.5" customHeight="1">
      <c r="B112" s="23"/>
      <c r="C112" s="23"/>
      <c r="D112" s="23"/>
      <c r="E112" s="23"/>
      <c r="F112" s="23"/>
      <c r="G112" s="23"/>
      <c r="H112" s="23"/>
      <c r="I112" s="23"/>
      <c r="J112" s="23"/>
      <c r="K112" s="23"/>
      <c r="L112" s="23"/>
      <c r="M112" s="25"/>
      <c r="N112" s="25"/>
      <c r="O112" s="25"/>
      <c r="P112" s="25"/>
      <c r="Q112" s="26"/>
      <c r="R112" s="26"/>
      <c r="S112" s="26"/>
      <c r="T112" s="26"/>
      <c r="U112" s="26"/>
      <c r="V112" s="26"/>
      <c r="W112" s="26"/>
      <c r="X112" s="26"/>
      <c r="Y112" s="26"/>
      <c r="Z112" s="26"/>
      <c r="AA112" s="23"/>
      <c r="AB112" s="23"/>
      <c r="AC112" s="23"/>
      <c r="AD112" s="23"/>
      <c r="AE112" s="23"/>
      <c r="AF112" s="26"/>
      <c r="AG112" s="23"/>
      <c r="AH112" s="23"/>
      <c r="AI112" s="23"/>
      <c r="AJ112" s="23"/>
      <c r="AK112" s="23"/>
      <c r="AL112" s="23"/>
      <c r="AM112" s="23"/>
    </row>
    <row r="113" spans="2:39" ht="16.5" customHeight="1">
      <c r="B113" s="23"/>
      <c r="C113" s="23"/>
      <c r="D113" s="23"/>
      <c r="E113" s="23"/>
      <c r="F113" s="23"/>
      <c r="G113" s="23"/>
      <c r="H113" s="23"/>
      <c r="I113" s="23"/>
      <c r="J113" s="23"/>
      <c r="K113" s="23"/>
      <c r="L113" s="23"/>
      <c r="M113" s="25"/>
      <c r="N113" s="25"/>
      <c r="O113" s="25"/>
      <c r="P113" s="25"/>
      <c r="Q113" s="26"/>
      <c r="R113" s="26"/>
      <c r="S113" s="26"/>
      <c r="T113" s="26"/>
      <c r="U113" s="26"/>
      <c r="V113" s="26"/>
      <c r="W113" s="26"/>
      <c r="X113" s="26"/>
      <c r="Y113" s="26"/>
      <c r="Z113" s="26"/>
      <c r="AA113" s="23"/>
      <c r="AB113" s="23"/>
      <c r="AC113" s="23"/>
      <c r="AD113" s="23"/>
      <c r="AE113" s="23"/>
      <c r="AF113" s="26"/>
      <c r="AG113" s="23"/>
      <c r="AH113" s="23"/>
      <c r="AI113" s="23"/>
      <c r="AJ113" s="23"/>
      <c r="AK113" s="23"/>
      <c r="AL113" s="23"/>
      <c r="AM113" s="23"/>
    </row>
    <row r="114" spans="2:39" ht="16.5" customHeight="1">
      <c r="B114" s="23"/>
      <c r="C114" s="23"/>
      <c r="D114" s="23"/>
      <c r="E114" s="23"/>
      <c r="F114" s="23"/>
      <c r="G114" s="23"/>
      <c r="H114" s="23"/>
      <c r="I114" s="23"/>
      <c r="J114" s="23"/>
      <c r="K114" s="23"/>
      <c r="L114" s="23"/>
      <c r="M114" s="25"/>
      <c r="N114" s="25"/>
      <c r="O114" s="25"/>
      <c r="P114" s="25"/>
      <c r="Q114" s="26"/>
      <c r="R114" s="26"/>
      <c r="S114" s="26"/>
      <c r="T114" s="26"/>
      <c r="U114" s="26"/>
      <c r="V114" s="26"/>
      <c r="W114" s="26"/>
      <c r="X114" s="26"/>
      <c r="Y114" s="26"/>
      <c r="Z114" s="26"/>
      <c r="AA114" s="23"/>
      <c r="AB114" s="23"/>
      <c r="AC114" s="23"/>
      <c r="AD114" s="23"/>
      <c r="AE114" s="23"/>
      <c r="AF114" s="26"/>
      <c r="AG114" s="23"/>
      <c r="AH114" s="23"/>
      <c r="AI114" s="23"/>
      <c r="AJ114" s="23"/>
      <c r="AK114" s="23"/>
      <c r="AL114" s="23"/>
      <c r="AM114" s="23"/>
    </row>
    <row r="115" spans="2:39" ht="16.5" customHeight="1">
      <c r="B115" s="23"/>
      <c r="C115" s="23"/>
      <c r="D115" s="23"/>
      <c r="E115" s="23"/>
      <c r="F115" s="23"/>
      <c r="G115" s="23"/>
      <c r="H115" s="23"/>
      <c r="I115" s="23"/>
      <c r="J115" s="23"/>
      <c r="K115" s="23"/>
      <c r="L115" s="23"/>
      <c r="M115" s="25"/>
      <c r="N115" s="25"/>
      <c r="O115" s="25"/>
      <c r="P115" s="25"/>
      <c r="Q115" s="26"/>
      <c r="R115" s="26"/>
      <c r="S115" s="26"/>
      <c r="T115" s="26"/>
      <c r="U115" s="26"/>
      <c r="V115" s="26"/>
      <c r="W115" s="26"/>
      <c r="X115" s="26"/>
      <c r="Y115" s="26"/>
      <c r="Z115" s="26"/>
      <c r="AA115" s="23"/>
      <c r="AB115" s="23"/>
      <c r="AC115" s="23"/>
      <c r="AD115" s="23"/>
      <c r="AE115" s="23"/>
      <c r="AF115" s="26"/>
      <c r="AG115" s="23"/>
      <c r="AH115" s="23"/>
      <c r="AI115" s="23"/>
      <c r="AJ115" s="23"/>
      <c r="AK115" s="23"/>
      <c r="AL115" s="23"/>
      <c r="AM115" s="23"/>
    </row>
    <row r="116" spans="2:39">
      <c r="B116" s="23"/>
      <c r="C116" s="23"/>
      <c r="D116" s="23"/>
      <c r="E116" s="23"/>
      <c r="F116" s="23"/>
      <c r="G116" s="23"/>
      <c r="H116" s="23"/>
      <c r="I116" s="23"/>
      <c r="J116" s="23"/>
      <c r="K116" s="23"/>
      <c r="L116" s="23"/>
      <c r="M116" s="25"/>
      <c r="N116" s="25"/>
      <c r="O116" s="25"/>
      <c r="P116" s="25"/>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row>
    <row r="117" spans="2:39">
      <c r="B117" s="23"/>
      <c r="C117" s="23"/>
      <c r="D117" s="23"/>
      <c r="E117" s="23"/>
      <c r="F117" s="23"/>
      <c r="G117" s="23"/>
      <c r="H117" s="23"/>
      <c r="I117" s="23"/>
      <c r="J117" s="23"/>
      <c r="K117" s="23"/>
      <c r="L117" s="23"/>
      <c r="M117" s="25"/>
      <c r="N117" s="25"/>
      <c r="O117" s="25"/>
      <c r="P117" s="25"/>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row>
    <row r="118" spans="2:39">
      <c r="B118" s="23"/>
      <c r="C118" s="23"/>
      <c r="D118" s="23"/>
      <c r="E118" s="23"/>
      <c r="F118" s="23"/>
      <c r="G118" s="23"/>
      <c r="H118" s="23"/>
      <c r="I118" s="23"/>
      <c r="J118" s="23"/>
      <c r="K118" s="23"/>
      <c r="L118" s="23"/>
      <c r="M118" s="25"/>
      <c r="N118" s="25"/>
      <c r="O118" s="25"/>
      <c r="P118" s="25"/>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row>
    <row r="119" spans="2:39">
      <c r="B119" s="23"/>
      <c r="C119" s="23"/>
      <c r="D119" s="23"/>
      <c r="E119" s="23"/>
      <c r="F119" s="23"/>
      <c r="G119" s="23"/>
      <c r="H119" s="23"/>
      <c r="I119" s="23"/>
      <c r="J119" s="23"/>
      <c r="K119" s="23"/>
      <c r="L119" s="23"/>
      <c r="M119" s="25"/>
      <c r="N119" s="25"/>
      <c r="O119" s="25"/>
      <c r="P119" s="25"/>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row>
    <row r="120" spans="2:39">
      <c r="B120" s="23"/>
      <c r="C120" s="23"/>
      <c r="D120" s="23"/>
      <c r="E120" s="23"/>
      <c r="F120" s="23"/>
      <c r="G120" s="23"/>
      <c r="H120" s="23"/>
      <c r="I120" s="23"/>
      <c r="J120" s="23"/>
      <c r="K120" s="23"/>
      <c r="L120" s="23"/>
      <c r="M120" s="25"/>
      <c r="N120" s="25"/>
      <c r="O120" s="25"/>
      <c r="P120" s="25"/>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row>
    <row r="121" spans="2:39">
      <c r="B121" s="23"/>
      <c r="C121" s="23"/>
      <c r="D121" s="23"/>
      <c r="E121" s="23"/>
      <c r="F121" s="23"/>
      <c r="G121" s="23"/>
      <c r="H121" s="23"/>
      <c r="I121" s="23"/>
      <c r="J121" s="23"/>
      <c r="K121" s="23"/>
      <c r="L121" s="23"/>
      <c r="M121" s="25"/>
      <c r="N121" s="25"/>
      <c r="O121" s="25"/>
      <c r="P121" s="25"/>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row>
    <row r="122" spans="2:39">
      <c r="B122" s="23"/>
      <c r="C122" s="23"/>
      <c r="D122" s="23"/>
      <c r="E122" s="23"/>
      <c r="F122" s="23"/>
      <c r="G122" s="23"/>
      <c r="H122" s="23"/>
      <c r="I122" s="23"/>
      <c r="J122" s="23"/>
      <c r="K122" s="23"/>
      <c r="L122" s="23"/>
      <c r="M122" s="25"/>
      <c r="N122" s="25"/>
      <c r="O122" s="25"/>
      <c r="P122" s="25"/>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2:39">
      <c r="B123" s="23"/>
      <c r="C123" s="23"/>
      <c r="D123" s="23"/>
      <c r="E123" s="23"/>
      <c r="F123" s="23"/>
      <c r="G123" s="23"/>
      <c r="H123" s="23"/>
      <c r="I123" s="23"/>
      <c r="J123" s="23"/>
      <c r="K123" s="23"/>
      <c r="L123" s="23"/>
      <c r="M123" s="25"/>
      <c r="N123" s="25"/>
      <c r="O123" s="25"/>
      <c r="P123" s="25"/>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row>
    <row r="124" spans="2:39">
      <c r="B124" s="23"/>
      <c r="C124" s="23"/>
      <c r="D124" s="23"/>
      <c r="E124" s="23"/>
      <c r="F124" s="23"/>
      <c r="G124" s="23"/>
      <c r="H124" s="23"/>
      <c r="I124" s="23"/>
      <c r="J124" s="23"/>
      <c r="K124" s="23"/>
      <c r="L124" s="23"/>
      <c r="M124" s="25"/>
      <c r="N124" s="25"/>
      <c r="O124" s="25"/>
      <c r="P124" s="25"/>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row>
    <row r="125" spans="2:39">
      <c r="B125" s="23"/>
      <c r="C125" s="23"/>
      <c r="D125" s="23"/>
      <c r="E125" s="23"/>
      <c r="F125" s="23"/>
      <c r="G125" s="23"/>
      <c r="H125" s="23"/>
      <c r="I125" s="23"/>
      <c r="J125" s="23"/>
      <c r="K125" s="23"/>
      <c r="L125" s="23"/>
      <c r="M125" s="25"/>
      <c r="N125" s="25"/>
      <c r="O125" s="25"/>
      <c r="P125" s="25"/>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row>
    <row r="126" spans="2:39">
      <c r="B126" s="23"/>
      <c r="C126" s="23"/>
      <c r="D126" s="23"/>
      <c r="E126" s="23"/>
      <c r="F126" s="23"/>
      <c r="G126" s="23"/>
      <c r="H126" s="23"/>
      <c r="I126" s="23"/>
      <c r="J126" s="23"/>
      <c r="K126" s="23"/>
      <c r="L126" s="23"/>
      <c r="M126" s="25"/>
      <c r="N126" s="25"/>
      <c r="O126" s="25"/>
      <c r="P126" s="25"/>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row>
    <row r="127" spans="2:39">
      <c r="B127" s="23"/>
      <c r="C127" s="23"/>
      <c r="D127" s="23"/>
      <c r="E127" s="23"/>
      <c r="F127" s="23"/>
      <c r="G127" s="23"/>
      <c r="H127" s="23"/>
      <c r="I127" s="23"/>
      <c r="J127" s="23"/>
      <c r="K127" s="23"/>
      <c r="L127" s="23"/>
      <c r="M127" s="25"/>
      <c r="N127" s="25"/>
      <c r="O127" s="25"/>
      <c r="P127" s="25"/>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row>
    <row r="128" spans="2:39">
      <c r="B128" s="23"/>
      <c r="C128" s="23"/>
      <c r="D128" s="23"/>
      <c r="E128" s="23"/>
      <c r="F128" s="23"/>
      <c r="G128" s="23"/>
      <c r="H128" s="23"/>
      <c r="I128" s="23"/>
      <c r="J128" s="23"/>
      <c r="K128" s="23"/>
      <c r="L128" s="23"/>
      <c r="M128" s="25"/>
      <c r="N128" s="25"/>
      <c r="O128" s="25"/>
      <c r="P128" s="25"/>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row>
    <row r="129" spans="2:39">
      <c r="B129" s="23"/>
      <c r="C129" s="23"/>
      <c r="D129" s="23"/>
      <c r="E129" s="23"/>
      <c r="F129" s="23"/>
      <c r="G129" s="23"/>
      <c r="H129" s="23"/>
      <c r="I129" s="23"/>
      <c r="J129" s="23"/>
      <c r="K129" s="23"/>
      <c r="L129" s="23"/>
      <c r="M129" s="25"/>
      <c r="N129" s="25"/>
      <c r="O129" s="25"/>
      <c r="P129" s="25"/>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row>
    <row r="130" spans="2:39">
      <c r="B130" s="23"/>
      <c r="C130" s="23"/>
      <c r="D130" s="23"/>
      <c r="E130" s="23"/>
      <c r="F130" s="23"/>
      <c r="G130" s="23"/>
      <c r="H130" s="23"/>
      <c r="I130" s="23"/>
      <c r="J130" s="23"/>
      <c r="K130" s="23"/>
      <c r="L130" s="23"/>
      <c r="M130" s="25"/>
      <c r="N130" s="25"/>
      <c r="O130" s="25"/>
      <c r="P130" s="25"/>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row>
    <row r="131" spans="2:39">
      <c r="B131" s="23"/>
      <c r="C131" s="23"/>
      <c r="D131" s="23"/>
      <c r="E131" s="23"/>
      <c r="F131" s="23"/>
      <c r="G131" s="23"/>
      <c r="H131" s="23"/>
      <c r="I131" s="23"/>
      <c r="J131" s="23"/>
      <c r="K131" s="23"/>
      <c r="L131" s="23"/>
      <c r="M131" s="25"/>
      <c r="N131" s="25"/>
      <c r="O131" s="25"/>
      <c r="P131" s="25"/>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row>
    <row r="132" spans="2:39">
      <c r="B132" s="23"/>
      <c r="C132" s="23"/>
      <c r="D132" s="23"/>
      <c r="E132" s="23"/>
      <c r="F132" s="23"/>
      <c r="G132" s="23"/>
      <c r="H132" s="23"/>
      <c r="I132" s="23"/>
      <c r="J132" s="23"/>
      <c r="K132" s="23"/>
      <c r="L132" s="23"/>
      <c r="M132" s="25"/>
      <c r="N132" s="25"/>
      <c r="O132" s="25"/>
      <c r="P132" s="25"/>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row>
    <row r="133" spans="2:39">
      <c r="B133" s="23"/>
      <c r="C133" s="23"/>
      <c r="D133" s="23"/>
      <c r="E133" s="23"/>
      <c r="F133" s="23"/>
      <c r="G133" s="23"/>
      <c r="H133" s="23"/>
      <c r="I133" s="23"/>
      <c r="J133" s="23"/>
      <c r="K133" s="23"/>
      <c r="L133" s="23"/>
      <c r="M133" s="25"/>
      <c r="N133" s="25"/>
      <c r="O133" s="25"/>
      <c r="P133" s="25"/>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row>
    <row r="134" spans="2:39">
      <c r="B134" s="23"/>
      <c r="C134" s="23"/>
      <c r="D134" s="23"/>
      <c r="E134" s="23"/>
      <c r="F134" s="23"/>
      <c r="G134" s="23"/>
      <c r="H134" s="23"/>
      <c r="I134" s="23"/>
      <c r="J134" s="23"/>
      <c r="K134" s="23"/>
      <c r="L134" s="23"/>
      <c r="M134" s="25"/>
      <c r="N134" s="25"/>
      <c r="O134" s="25"/>
      <c r="P134" s="25"/>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row>
    <row r="135" spans="2:39">
      <c r="B135" s="23"/>
      <c r="C135" s="23"/>
      <c r="D135" s="23"/>
      <c r="E135" s="23"/>
      <c r="F135" s="23"/>
      <c r="G135" s="23"/>
      <c r="H135" s="23"/>
      <c r="I135" s="23"/>
      <c r="J135" s="23"/>
      <c r="K135" s="23"/>
      <c r="L135" s="23"/>
      <c r="M135" s="25"/>
      <c r="N135" s="25"/>
      <c r="O135" s="25"/>
      <c r="P135" s="25"/>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row>
    <row r="136" spans="2:39">
      <c r="B136" s="23"/>
      <c r="C136" s="23"/>
      <c r="D136" s="23"/>
      <c r="E136" s="23"/>
      <c r="F136" s="23"/>
      <c r="G136" s="23"/>
      <c r="H136" s="23"/>
      <c r="I136" s="23"/>
      <c r="J136" s="23"/>
      <c r="K136" s="23"/>
      <c r="L136" s="23"/>
      <c r="M136" s="25"/>
      <c r="N136" s="25"/>
      <c r="O136" s="25"/>
      <c r="P136" s="25"/>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row>
    <row r="137" spans="2:39">
      <c r="B137" s="23"/>
      <c r="C137" s="23"/>
      <c r="D137" s="23"/>
      <c r="E137" s="23"/>
      <c r="F137" s="23"/>
      <c r="G137" s="23"/>
      <c r="H137" s="23"/>
      <c r="I137" s="23"/>
      <c r="J137" s="23"/>
      <c r="K137" s="23"/>
      <c r="L137" s="23"/>
      <c r="M137" s="25"/>
      <c r="N137" s="25"/>
      <c r="O137" s="25"/>
      <c r="P137" s="25"/>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row>
    <row r="138" spans="2:39">
      <c r="B138" s="23"/>
      <c r="C138" s="23"/>
      <c r="D138" s="23"/>
      <c r="E138" s="23"/>
      <c r="F138" s="23"/>
      <c r="G138" s="23"/>
      <c r="H138" s="23"/>
      <c r="I138" s="23"/>
      <c r="J138" s="23"/>
      <c r="K138" s="23"/>
      <c r="L138" s="23"/>
      <c r="M138" s="25"/>
      <c r="N138" s="25"/>
      <c r="O138" s="25"/>
      <c r="P138" s="25"/>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row>
    <row r="139" spans="2:39">
      <c r="B139" s="23"/>
      <c r="C139" s="23"/>
      <c r="D139" s="23"/>
      <c r="E139" s="23"/>
      <c r="F139" s="23"/>
      <c r="G139" s="23"/>
      <c r="H139" s="23"/>
      <c r="I139" s="23"/>
      <c r="J139" s="23"/>
      <c r="K139" s="23"/>
      <c r="L139" s="23"/>
      <c r="M139" s="25"/>
      <c r="N139" s="25"/>
      <c r="O139" s="25"/>
      <c r="P139" s="25"/>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row>
    <row r="140" spans="2:39">
      <c r="B140" s="23"/>
      <c r="C140" s="23"/>
      <c r="D140" s="23"/>
      <c r="E140" s="23"/>
      <c r="F140" s="23"/>
      <c r="G140" s="23"/>
      <c r="H140" s="23"/>
      <c r="I140" s="23"/>
      <c r="J140" s="23"/>
      <c r="K140" s="23"/>
      <c r="L140" s="23"/>
      <c r="M140" s="25"/>
      <c r="N140" s="25"/>
      <c r="O140" s="25"/>
      <c r="P140" s="25"/>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row>
    <row r="141" spans="2:39">
      <c r="B141" s="23"/>
      <c r="C141" s="23"/>
      <c r="D141" s="23"/>
      <c r="E141" s="23"/>
      <c r="F141" s="23"/>
      <c r="G141" s="23"/>
      <c r="H141" s="23"/>
      <c r="I141" s="23"/>
      <c r="J141" s="23"/>
      <c r="K141" s="23"/>
      <c r="L141" s="23"/>
      <c r="M141" s="25"/>
      <c r="N141" s="25"/>
      <c r="O141" s="25"/>
      <c r="P141" s="25"/>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row>
    <row r="142" spans="2:39">
      <c r="B142" s="23"/>
      <c r="C142" s="23"/>
      <c r="D142" s="23"/>
      <c r="E142" s="23"/>
      <c r="F142" s="23"/>
      <c r="G142" s="23"/>
      <c r="H142" s="23"/>
      <c r="I142" s="23"/>
      <c r="J142" s="23"/>
      <c r="K142" s="23"/>
      <c r="L142" s="23"/>
      <c r="M142" s="25"/>
      <c r="N142" s="25"/>
      <c r="O142" s="25"/>
      <c r="P142" s="25"/>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row>
    <row r="143" spans="2:39">
      <c r="B143" s="23"/>
      <c r="C143" s="23"/>
      <c r="D143" s="23"/>
      <c r="E143" s="23"/>
      <c r="F143" s="23"/>
      <c r="G143" s="23"/>
      <c r="H143" s="23"/>
      <c r="I143" s="23"/>
      <c r="J143" s="23"/>
      <c r="K143" s="23"/>
      <c r="L143" s="23"/>
      <c r="M143" s="25"/>
      <c r="N143" s="25"/>
      <c r="O143" s="25"/>
      <c r="P143" s="25"/>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row>
    <row r="144" spans="2:39">
      <c r="B144" s="23"/>
      <c r="C144" s="23"/>
      <c r="D144" s="23"/>
      <c r="E144" s="23"/>
      <c r="F144" s="23"/>
      <c r="G144" s="23"/>
      <c r="H144" s="23"/>
      <c r="I144" s="23"/>
      <c r="J144" s="23"/>
      <c r="K144" s="23"/>
      <c r="L144" s="23"/>
      <c r="M144" s="25"/>
      <c r="N144" s="25"/>
      <c r="O144" s="25"/>
      <c r="P144" s="25"/>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row>
    <row r="145" spans="2:39">
      <c r="B145" s="23"/>
      <c r="C145" s="23"/>
      <c r="D145" s="23"/>
      <c r="E145" s="23"/>
      <c r="F145" s="23"/>
      <c r="G145" s="23"/>
      <c r="H145" s="23"/>
      <c r="I145" s="23"/>
      <c r="J145" s="23"/>
      <c r="K145" s="23"/>
      <c r="L145" s="23"/>
      <c r="M145" s="25"/>
      <c r="N145" s="25"/>
      <c r="O145" s="25"/>
      <c r="P145" s="25"/>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row>
    <row r="146" spans="2:39">
      <c r="B146" s="23"/>
      <c r="C146" s="23"/>
      <c r="D146" s="23"/>
      <c r="E146" s="23"/>
      <c r="F146" s="23"/>
      <c r="G146" s="23"/>
      <c r="H146" s="23"/>
      <c r="I146" s="23"/>
      <c r="J146" s="23"/>
      <c r="K146" s="23"/>
      <c r="L146" s="23"/>
      <c r="M146" s="25"/>
      <c r="N146" s="25"/>
      <c r="O146" s="25"/>
      <c r="P146" s="25"/>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row>
    <row r="147" spans="2:39">
      <c r="B147" s="23"/>
      <c r="C147" s="23"/>
      <c r="D147" s="23"/>
      <c r="E147" s="23"/>
      <c r="F147" s="23"/>
      <c r="G147" s="23"/>
      <c r="H147" s="23"/>
      <c r="I147" s="23"/>
      <c r="J147" s="23"/>
      <c r="K147" s="23"/>
      <c r="L147" s="23"/>
      <c r="M147" s="25"/>
      <c r="N147" s="25"/>
      <c r="O147" s="25"/>
      <c r="P147" s="25"/>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row>
    <row r="148" spans="2:39">
      <c r="B148" s="23"/>
      <c r="C148" s="23"/>
      <c r="D148" s="23"/>
      <c r="E148" s="23"/>
      <c r="F148" s="23"/>
      <c r="G148" s="23"/>
      <c r="H148" s="23"/>
      <c r="I148" s="23"/>
      <c r="J148" s="23"/>
      <c r="K148" s="23"/>
      <c r="L148" s="23"/>
      <c r="M148" s="25"/>
      <c r="N148" s="25"/>
      <c r="O148" s="25"/>
      <c r="P148" s="25"/>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row>
    <row r="149" spans="2:39">
      <c r="B149" s="23"/>
      <c r="C149" s="23"/>
      <c r="D149" s="23"/>
      <c r="E149" s="23"/>
      <c r="F149" s="23"/>
      <c r="G149" s="23"/>
      <c r="H149" s="23"/>
      <c r="I149" s="23"/>
      <c r="J149" s="23"/>
      <c r="K149" s="23"/>
      <c r="L149" s="23"/>
      <c r="M149" s="25"/>
      <c r="N149" s="25"/>
      <c r="O149" s="25"/>
      <c r="P149" s="25"/>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row>
    <row r="150" spans="2:39">
      <c r="B150" s="23"/>
      <c r="C150" s="23"/>
      <c r="D150" s="23"/>
      <c r="E150" s="23"/>
      <c r="F150" s="23"/>
      <c r="G150" s="23"/>
      <c r="H150" s="23"/>
      <c r="I150" s="23"/>
      <c r="J150" s="23"/>
      <c r="K150" s="23"/>
      <c r="L150" s="23"/>
      <c r="M150" s="25"/>
      <c r="N150" s="25"/>
      <c r="O150" s="25"/>
      <c r="P150" s="25"/>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row>
    <row r="151" spans="2:39">
      <c r="B151" s="23"/>
      <c r="C151" s="23"/>
      <c r="D151" s="23"/>
      <c r="E151" s="23"/>
      <c r="F151" s="23"/>
      <c r="G151" s="23"/>
      <c r="H151" s="23"/>
      <c r="I151" s="23"/>
      <c r="J151" s="23"/>
      <c r="K151" s="23"/>
      <c r="L151" s="23"/>
      <c r="M151" s="25"/>
      <c r="N151" s="25"/>
      <c r="O151" s="25"/>
      <c r="P151" s="25"/>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row>
    <row r="152" spans="2:39">
      <c r="B152" s="23"/>
      <c r="C152" s="23"/>
      <c r="D152" s="23"/>
      <c r="E152" s="23"/>
      <c r="F152" s="23"/>
      <c r="G152" s="23"/>
      <c r="H152" s="23"/>
      <c r="I152" s="23"/>
      <c r="J152" s="23"/>
      <c r="K152" s="23"/>
      <c r="L152" s="23"/>
      <c r="M152" s="25"/>
      <c r="N152" s="25"/>
      <c r="O152" s="25"/>
      <c r="P152" s="25"/>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row>
    <row r="153" spans="2:39">
      <c r="B153" s="23"/>
      <c r="C153" s="23"/>
      <c r="D153" s="23"/>
      <c r="E153" s="23"/>
      <c r="F153" s="23"/>
      <c r="G153" s="23"/>
      <c r="H153" s="23"/>
      <c r="I153" s="23"/>
      <c r="J153" s="23"/>
      <c r="K153" s="23"/>
      <c r="L153" s="23"/>
      <c r="M153" s="25"/>
      <c r="N153" s="25"/>
      <c r="O153" s="25"/>
      <c r="P153" s="25"/>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row>
    <row r="154" spans="2:39">
      <c r="B154" s="23"/>
      <c r="C154" s="23"/>
      <c r="D154" s="23"/>
      <c r="E154" s="23"/>
      <c r="F154" s="23"/>
      <c r="G154" s="23"/>
      <c r="H154" s="23"/>
      <c r="I154" s="23"/>
      <c r="J154" s="23"/>
      <c r="K154" s="23"/>
      <c r="L154" s="23"/>
      <c r="M154" s="25"/>
      <c r="N154" s="25"/>
      <c r="O154" s="25"/>
      <c r="P154" s="25"/>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row>
    <row r="155" spans="2:39">
      <c r="B155" s="23"/>
      <c r="C155" s="23"/>
      <c r="D155" s="23"/>
      <c r="E155" s="23"/>
      <c r="F155" s="23"/>
      <c r="G155" s="23"/>
      <c r="H155" s="23"/>
      <c r="I155" s="23"/>
      <c r="J155" s="23"/>
      <c r="K155" s="23"/>
      <c r="L155" s="23"/>
      <c r="M155" s="25"/>
      <c r="N155" s="25"/>
      <c r="O155" s="25"/>
      <c r="P155" s="25"/>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row>
    <row r="156" spans="2:39">
      <c r="B156" s="23"/>
      <c r="C156" s="23"/>
      <c r="D156" s="23"/>
      <c r="E156" s="23"/>
      <c r="F156" s="23"/>
      <c r="G156" s="23"/>
      <c r="H156" s="23"/>
      <c r="I156" s="23"/>
      <c r="J156" s="23"/>
      <c r="K156" s="23"/>
      <c r="L156" s="23"/>
      <c r="M156" s="25"/>
      <c r="N156" s="25"/>
      <c r="O156" s="25"/>
      <c r="P156" s="25"/>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row>
    <row r="157" spans="2:39">
      <c r="B157" s="23"/>
      <c r="C157" s="23"/>
      <c r="D157" s="23"/>
      <c r="E157" s="23"/>
      <c r="F157" s="23"/>
      <c r="G157" s="23"/>
      <c r="H157" s="23"/>
      <c r="I157" s="23"/>
      <c r="J157" s="23"/>
      <c r="K157" s="23"/>
      <c r="L157" s="23"/>
      <c r="M157" s="25"/>
      <c r="N157" s="25"/>
      <c r="O157" s="25"/>
      <c r="P157" s="25"/>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row>
    <row r="158" spans="2:39">
      <c r="B158" s="23"/>
      <c r="C158" s="23"/>
      <c r="D158" s="23"/>
      <c r="E158" s="23"/>
      <c r="F158" s="23"/>
      <c r="G158" s="23"/>
      <c r="H158" s="23"/>
      <c r="I158" s="23"/>
      <c r="J158" s="23"/>
      <c r="K158" s="23"/>
      <c r="L158" s="23"/>
      <c r="M158" s="25"/>
      <c r="N158" s="25"/>
      <c r="O158" s="25"/>
      <c r="P158" s="25"/>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row>
    <row r="159" spans="2:39">
      <c r="B159" s="23"/>
      <c r="C159" s="23"/>
      <c r="D159" s="23"/>
      <c r="E159" s="23"/>
      <c r="F159" s="23"/>
      <c r="G159" s="23"/>
      <c r="H159" s="23"/>
      <c r="I159" s="23"/>
      <c r="J159" s="23"/>
      <c r="K159" s="23"/>
      <c r="L159" s="23"/>
      <c r="M159" s="25"/>
      <c r="N159" s="25"/>
      <c r="O159" s="25"/>
      <c r="P159" s="25"/>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row>
    <row r="160" spans="2:39">
      <c r="B160" s="23"/>
      <c r="C160" s="23"/>
      <c r="D160" s="23"/>
      <c r="E160" s="23"/>
      <c r="F160" s="23"/>
      <c r="G160" s="23"/>
      <c r="H160" s="23"/>
      <c r="I160" s="23"/>
      <c r="J160" s="23"/>
      <c r="K160" s="23"/>
      <c r="L160" s="23"/>
      <c r="M160" s="25"/>
      <c r="N160" s="25"/>
      <c r="O160" s="25"/>
      <c r="P160" s="25"/>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row>
    <row r="161" spans="2:39">
      <c r="B161" s="23"/>
      <c r="C161" s="23"/>
      <c r="D161" s="23"/>
      <c r="E161" s="23"/>
      <c r="F161" s="23"/>
      <c r="G161" s="23"/>
      <c r="H161" s="23"/>
      <c r="I161" s="23"/>
      <c r="J161" s="23"/>
      <c r="K161" s="23"/>
      <c r="L161" s="23"/>
      <c r="M161" s="25"/>
      <c r="N161" s="25"/>
      <c r="O161" s="25"/>
      <c r="P161" s="25"/>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row>
    <row r="162" spans="2:39">
      <c r="B162" s="23"/>
      <c r="C162" s="23"/>
      <c r="D162" s="23"/>
      <c r="E162" s="23"/>
      <c r="F162" s="23"/>
      <c r="G162" s="23"/>
      <c r="H162" s="23"/>
      <c r="I162" s="23"/>
      <c r="J162" s="23"/>
      <c r="K162" s="23"/>
      <c r="L162" s="23"/>
      <c r="M162" s="25"/>
      <c r="N162" s="25"/>
      <c r="O162" s="25"/>
      <c r="P162" s="25"/>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row>
    <row r="163" spans="2:39">
      <c r="B163" s="23"/>
      <c r="C163" s="23"/>
      <c r="D163" s="23"/>
      <c r="E163" s="23"/>
      <c r="F163" s="23"/>
      <c r="G163" s="23"/>
      <c r="H163" s="23"/>
      <c r="I163" s="23"/>
      <c r="J163" s="23"/>
      <c r="K163" s="23"/>
      <c r="L163" s="23"/>
      <c r="M163" s="25"/>
      <c r="N163" s="25"/>
      <c r="O163" s="25"/>
      <c r="P163" s="25"/>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row>
    <row r="164" spans="2:39">
      <c r="B164" s="23"/>
      <c r="C164" s="23"/>
      <c r="D164" s="23"/>
      <c r="E164" s="23"/>
      <c r="F164" s="23"/>
      <c r="G164" s="23"/>
      <c r="H164" s="23"/>
      <c r="I164" s="23"/>
      <c r="J164" s="23"/>
      <c r="K164" s="23"/>
      <c r="L164" s="23"/>
      <c r="M164" s="25"/>
      <c r="N164" s="25"/>
      <c r="O164" s="25"/>
      <c r="P164" s="25"/>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row>
    <row r="165" spans="2:39">
      <c r="B165" s="23"/>
      <c r="C165" s="23"/>
      <c r="D165" s="23"/>
      <c r="E165" s="23"/>
      <c r="F165" s="23"/>
      <c r="G165" s="23"/>
      <c r="H165" s="23"/>
      <c r="I165" s="23"/>
      <c r="J165" s="23"/>
      <c r="K165" s="23"/>
      <c r="L165" s="23"/>
      <c r="M165" s="25"/>
      <c r="N165" s="25"/>
      <c r="O165" s="25"/>
      <c r="P165" s="25"/>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row>
    <row r="166" spans="2:39">
      <c r="B166" s="23"/>
      <c r="C166" s="23"/>
      <c r="D166" s="23"/>
      <c r="E166" s="23"/>
      <c r="F166" s="23"/>
      <c r="G166" s="23"/>
      <c r="H166" s="23"/>
      <c r="I166" s="23"/>
      <c r="J166" s="23"/>
      <c r="K166" s="23"/>
      <c r="L166" s="23"/>
      <c r="M166" s="25"/>
      <c r="N166" s="25"/>
      <c r="O166" s="25"/>
      <c r="P166" s="25"/>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row>
    <row r="167" spans="2:39">
      <c r="B167" s="23"/>
      <c r="C167" s="23"/>
      <c r="D167" s="23"/>
      <c r="E167" s="23"/>
      <c r="F167" s="23"/>
      <c r="G167" s="23"/>
      <c r="H167" s="23"/>
      <c r="I167" s="23"/>
      <c r="J167" s="23"/>
      <c r="K167" s="23"/>
      <c r="L167" s="23"/>
      <c r="M167" s="25"/>
      <c r="N167" s="25"/>
      <c r="O167" s="25"/>
      <c r="P167" s="25"/>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row>
    <row r="168" spans="2:39">
      <c r="B168" s="23"/>
      <c r="C168" s="23"/>
      <c r="D168" s="23"/>
      <c r="E168" s="23"/>
      <c r="F168" s="23"/>
      <c r="G168" s="23"/>
      <c r="H168" s="23"/>
      <c r="I168" s="23"/>
      <c r="J168" s="23"/>
      <c r="K168" s="23"/>
      <c r="L168" s="23"/>
      <c r="M168" s="25"/>
      <c r="N168" s="25"/>
      <c r="O168" s="25"/>
      <c r="P168" s="25"/>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row>
    <row r="169" spans="2:39">
      <c r="B169" s="23"/>
      <c r="C169" s="23"/>
      <c r="D169" s="23"/>
      <c r="E169" s="23"/>
      <c r="F169" s="23"/>
      <c r="G169" s="23"/>
      <c r="H169" s="23"/>
      <c r="I169" s="23"/>
      <c r="J169" s="23"/>
      <c r="K169" s="23"/>
      <c r="L169" s="23"/>
      <c r="M169" s="25"/>
      <c r="N169" s="25"/>
      <c r="O169" s="25"/>
      <c r="P169" s="25"/>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row>
    <row r="170" spans="2:39">
      <c r="B170" s="23"/>
      <c r="C170" s="23"/>
      <c r="D170" s="23"/>
      <c r="E170" s="23"/>
      <c r="F170" s="23"/>
      <c r="G170" s="23"/>
      <c r="H170" s="23"/>
      <c r="I170" s="23"/>
      <c r="J170" s="23"/>
      <c r="K170" s="23"/>
      <c r="L170" s="23"/>
      <c r="M170" s="25"/>
      <c r="N170" s="25"/>
      <c r="O170" s="25"/>
      <c r="P170" s="25"/>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row>
    <row r="171" spans="2:39">
      <c r="B171" s="23"/>
      <c r="C171" s="23"/>
      <c r="D171" s="23"/>
      <c r="E171" s="23"/>
      <c r="F171" s="23"/>
      <c r="G171" s="23"/>
      <c r="H171" s="23"/>
      <c r="I171" s="23"/>
      <c r="J171" s="23"/>
      <c r="K171" s="23"/>
      <c r="L171" s="23"/>
      <c r="M171" s="25"/>
      <c r="N171" s="25"/>
      <c r="O171" s="25"/>
      <c r="P171" s="25"/>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row>
    <row r="172" spans="2:39">
      <c r="B172" s="23"/>
      <c r="C172" s="23"/>
      <c r="D172" s="23"/>
      <c r="E172" s="23"/>
      <c r="F172" s="23"/>
      <c r="G172" s="23"/>
      <c r="H172" s="23"/>
      <c r="I172" s="23"/>
      <c r="J172" s="23"/>
      <c r="K172" s="23"/>
      <c r="L172" s="23"/>
      <c r="M172" s="25"/>
      <c r="N172" s="25"/>
      <c r="O172" s="25"/>
      <c r="P172" s="25"/>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row>
    <row r="173" spans="2:39">
      <c r="B173" s="23"/>
      <c r="C173" s="23"/>
      <c r="D173" s="23"/>
      <c r="E173" s="23"/>
      <c r="F173" s="23"/>
      <c r="G173" s="23"/>
      <c r="H173" s="23"/>
      <c r="I173" s="23"/>
      <c r="J173" s="23"/>
      <c r="K173" s="23"/>
      <c r="L173" s="23"/>
      <c r="M173" s="25"/>
      <c r="N173" s="25"/>
      <c r="O173" s="25"/>
      <c r="P173" s="25"/>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row>
    <row r="174" spans="2:39">
      <c r="B174" s="23"/>
      <c r="C174" s="23"/>
      <c r="D174" s="23"/>
      <c r="E174" s="23"/>
      <c r="F174" s="23"/>
      <c r="G174" s="23"/>
      <c r="H174" s="23"/>
      <c r="I174" s="23"/>
      <c r="J174" s="23"/>
      <c r="K174" s="23"/>
      <c r="L174" s="23"/>
      <c r="M174" s="25"/>
      <c r="N174" s="25"/>
      <c r="O174" s="25"/>
      <c r="P174" s="25"/>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row>
    <row r="175" spans="2:39">
      <c r="B175" s="23"/>
      <c r="C175" s="23"/>
      <c r="D175" s="23"/>
      <c r="E175" s="23"/>
      <c r="F175" s="23"/>
      <c r="G175" s="23"/>
      <c r="H175" s="23"/>
      <c r="I175" s="23"/>
      <c r="J175" s="23"/>
      <c r="K175" s="23"/>
      <c r="L175" s="23"/>
      <c r="M175" s="25"/>
      <c r="N175" s="25"/>
      <c r="O175" s="25"/>
      <c r="P175" s="25"/>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row>
    <row r="176" spans="2:39">
      <c r="B176" s="23"/>
      <c r="C176" s="23"/>
      <c r="D176" s="23"/>
      <c r="E176" s="23"/>
      <c r="F176" s="23"/>
      <c r="G176" s="23"/>
      <c r="H176" s="23"/>
      <c r="I176" s="23"/>
      <c r="J176" s="23"/>
      <c r="K176" s="23"/>
      <c r="L176" s="23"/>
      <c r="M176" s="25"/>
      <c r="N176" s="25"/>
      <c r="O176" s="25"/>
      <c r="P176" s="25"/>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row>
    <row r="177" spans="2:39">
      <c r="B177" s="23"/>
      <c r="C177" s="23"/>
      <c r="D177" s="23"/>
      <c r="E177" s="23"/>
      <c r="F177" s="23"/>
      <c r="G177" s="23"/>
      <c r="H177" s="23"/>
      <c r="I177" s="23"/>
      <c r="J177" s="23"/>
      <c r="K177" s="23"/>
      <c r="L177" s="23"/>
      <c r="M177" s="25"/>
      <c r="N177" s="25"/>
      <c r="O177" s="25"/>
      <c r="P177" s="25"/>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row>
    <row r="178" spans="2:39">
      <c r="B178" s="23"/>
      <c r="C178" s="23"/>
      <c r="D178" s="23"/>
      <c r="E178" s="23"/>
      <c r="F178" s="23"/>
      <c r="G178" s="23"/>
      <c r="H178" s="23"/>
      <c r="I178" s="23"/>
      <c r="J178" s="23"/>
      <c r="K178" s="23"/>
      <c r="L178" s="23"/>
      <c r="M178" s="25"/>
      <c r="N178" s="25"/>
      <c r="O178" s="25"/>
      <c r="P178" s="25"/>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row>
    <row r="179" spans="2:39">
      <c r="B179" s="23"/>
      <c r="C179" s="23"/>
      <c r="D179" s="23"/>
      <c r="E179" s="23"/>
      <c r="F179" s="23"/>
      <c r="G179" s="23"/>
      <c r="H179" s="23"/>
      <c r="I179" s="23"/>
      <c r="J179" s="23"/>
      <c r="K179" s="23"/>
      <c r="L179" s="23"/>
      <c r="M179" s="25"/>
      <c r="N179" s="25"/>
      <c r="O179" s="25"/>
      <c r="P179" s="25"/>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row>
    <row r="180" spans="2:39">
      <c r="B180" s="23"/>
      <c r="C180" s="23"/>
      <c r="D180" s="23"/>
      <c r="E180" s="23"/>
      <c r="F180" s="23"/>
      <c r="G180" s="23"/>
      <c r="H180" s="23"/>
      <c r="I180" s="23"/>
      <c r="J180" s="23"/>
      <c r="K180" s="23"/>
      <c r="L180" s="23"/>
      <c r="M180" s="25"/>
      <c r="N180" s="25"/>
      <c r="O180" s="25"/>
      <c r="P180" s="25"/>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row>
    <row r="181" spans="2:39">
      <c r="B181" s="23"/>
      <c r="C181" s="23"/>
      <c r="D181" s="23"/>
      <c r="E181" s="23"/>
      <c r="F181" s="23"/>
      <c r="G181" s="23"/>
      <c r="H181" s="23"/>
      <c r="I181" s="23"/>
      <c r="J181" s="23"/>
      <c r="K181" s="23"/>
      <c r="L181" s="23"/>
      <c r="M181" s="25"/>
      <c r="N181" s="25"/>
      <c r="O181" s="25"/>
      <c r="P181" s="25"/>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row>
    <row r="182" spans="2:39">
      <c r="B182" s="23"/>
      <c r="C182" s="23"/>
      <c r="D182" s="23"/>
      <c r="E182" s="23"/>
      <c r="F182" s="23"/>
      <c r="G182" s="23"/>
      <c r="H182" s="23"/>
      <c r="I182" s="23"/>
      <c r="J182" s="23"/>
      <c r="K182" s="23"/>
      <c r="L182" s="23"/>
      <c r="M182" s="25"/>
      <c r="N182" s="25"/>
      <c r="O182" s="25"/>
      <c r="P182" s="25"/>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row>
    <row r="183" spans="2:39">
      <c r="B183" s="23"/>
      <c r="C183" s="23"/>
      <c r="D183" s="23"/>
      <c r="E183" s="23"/>
      <c r="F183" s="23"/>
      <c r="G183" s="23"/>
      <c r="H183" s="23"/>
      <c r="I183" s="23"/>
      <c r="J183" s="23"/>
      <c r="K183" s="23"/>
      <c r="L183" s="23"/>
      <c r="M183" s="25"/>
      <c r="N183" s="25"/>
      <c r="O183" s="25"/>
      <c r="P183" s="25"/>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row>
    <row r="184" spans="2:39">
      <c r="B184" s="23"/>
      <c r="C184" s="23"/>
      <c r="D184" s="23"/>
      <c r="E184" s="23"/>
      <c r="F184" s="23"/>
      <c r="G184" s="23"/>
      <c r="H184" s="23"/>
      <c r="I184" s="23"/>
      <c r="J184" s="23"/>
      <c r="K184" s="23"/>
      <c r="L184" s="23"/>
      <c r="M184" s="25"/>
      <c r="N184" s="25"/>
      <c r="O184" s="25"/>
      <c r="P184" s="25"/>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row>
    <row r="185" spans="2:39">
      <c r="B185" s="23"/>
      <c r="C185" s="23"/>
      <c r="D185" s="23"/>
      <c r="E185" s="23"/>
      <c r="F185" s="23"/>
      <c r="G185" s="23"/>
      <c r="H185" s="23"/>
      <c r="I185" s="23"/>
      <c r="J185" s="23"/>
      <c r="K185" s="23"/>
      <c r="L185" s="23"/>
      <c r="M185" s="25"/>
      <c r="N185" s="25"/>
      <c r="O185" s="25"/>
      <c r="P185" s="25"/>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row>
    <row r="186" spans="2:39">
      <c r="B186" s="23"/>
      <c r="C186" s="23"/>
      <c r="D186" s="23"/>
      <c r="E186" s="23"/>
      <c r="F186" s="23"/>
      <c r="G186" s="23"/>
      <c r="H186" s="23"/>
      <c r="I186" s="23"/>
      <c r="J186" s="23"/>
      <c r="K186" s="23"/>
      <c r="L186" s="23"/>
      <c r="M186" s="25"/>
      <c r="N186" s="25"/>
      <c r="O186" s="25"/>
      <c r="P186" s="25"/>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row>
    <row r="187" spans="2:39">
      <c r="B187" s="23"/>
      <c r="C187" s="23"/>
      <c r="D187" s="23"/>
      <c r="E187" s="23"/>
      <c r="F187" s="23"/>
      <c r="G187" s="23"/>
      <c r="H187" s="23"/>
      <c r="I187" s="23"/>
      <c r="J187" s="23"/>
      <c r="K187" s="23"/>
      <c r="L187" s="23"/>
      <c r="M187" s="25"/>
      <c r="N187" s="25"/>
      <c r="O187" s="25"/>
      <c r="P187" s="25"/>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row>
    <row r="188" spans="2:39">
      <c r="B188" s="23"/>
      <c r="C188" s="23"/>
      <c r="D188" s="23"/>
      <c r="E188" s="23"/>
      <c r="F188" s="23"/>
      <c r="G188" s="23"/>
      <c r="H188" s="23"/>
      <c r="I188" s="23"/>
      <c r="J188" s="23"/>
      <c r="K188" s="23"/>
      <c r="L188" s="23"/>
      <c r="M188" s="25"/>
      <c r="N188" s="25"/>
      <c r="O188" s="25"/>
      <c r="P188" s="25"/>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row>
    <row r="189" spans="2:39">
      <c r="B189" s="23"/>
      <c r="C189" s="23"/>
      <c r="D189" s="23"/>
      <c r="E189" s="23"/>
      <c r="F189" s="23"/>
      <c r="G189" s="23"/>
      <c r="H189" s="23"/>
      <c r="I189" s="23"/>
      <c r="J189" s="23"/>
      <c r="K189" s="23"/>
      <c r="L189" s="23"/>
      <c r="M189" s="25"/>
      <c r="N189" s="25"/>
      <c r="O189" s="25"/>
      <c r="P189" s="25"/>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row>
    <row r="190" spans="2:39">
      <c r="B190" s="23"/>
      <c r="C190" s="23"/>
      <c r="D190" s="23"/>
      <c r="E190" s="23"/>
      <c r="F190" s="23"/>
      <c r="G190" s="23"/>
      <c r="H190" s="23"/>
      <c r="I190" s="23"/>
      <c r="J190" s="23"/>
      <c r="K190" s="23"/>
      <c r="L190" s="23"/>
      <c r="M190" s="25"/>
      <c r="N190" s="25"/>
      <c r="O190" s="25"/>
      <c r="P190" s="25"/>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row>
    <row r="191" spans="2:39">
      <c r="B191" s="23"/>
      <c r="C191" s="23"/>
      <c r="D191" s="23"/>
      <c r="E191" s="23"/>
      <c r="F191" s="23"/>
      <c r="G191" s="23"/>
      <c r="H191" s="23"/>
      <c r="I191" s="23"/>
      <c r="J191" s="23"/>
      <c r="K191" s="23"/>
      <c r="L191" s="23"/>
      <c r="M191" s="25"/>
      <c r="N191" s="25"/>
      <c r="O191" s="25"/>
      <c r="P191" s="25"/>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row>
    <row r="192" spans="2:39">
      <c r="B192" s="23"/>
      <c r="C192" s="23"/>
      <c r="D192" s="23"/>
      <c r="E192" s="23"/>
      <c r="F192" s="23"/>
      <c r="G192" s="23"/>
      <c r="H192" s="23"/>
      <c r="I192" s="23"/>
      <c r="J192" s="23"/>
      <c r="K192" s="23"/>
      <c r="L192" s="23"/>
      <c r="M192" s="25"/>
      <c r="N192" s="25"/>
      <c r="O192" s="25"/>
      <c r="P192" s="25"/>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row>
    <row r="193" spans="2:39">
      <c r="B193" s="23"/>
      <c r="C193" s="23"/>
      <c r="D193" s="23"/>
      <c r="E193" s="23"/>
      <c r="F193" s="23"/>
      <c r="G193" s="23"/>
      <c r="H193" s="23"/>
      <c r="I193" s="23"/>
      <c r="J193" s="23"/>
      <c r="K193" s="23"/>
      <c r="L193" s="23"/>
      <c r="M193" s="25"/>
      <c r="N193" s="25"/>
      <c r="O193" s="25"/>
      <c r="P193" s="25"/>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row>
    <row r="194" spans="2:39">
      <c r="B194" s="23"/>
      <c r="C194" s="23"/>
      <c r="D194" s="23"/>
      <c r="E194" s="23"/>
      <c r="F194" s="23"/>
      <c r="G194" s="23"/>
      <c r="H194" s="23"/>
      <c r="I194" s="23"/>
      <c r="J194" s="23"/>
      <c r="K194" s="23"/>
      <c r="L194" s="23"/>
      <c r="M194" s="25"/>
      <c r="N194" s="25"/>
      <c r="O194" s="25"/>
      <c r="P194" s="25"/>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row>
    <row r="195" spans="2:39">
      <c r="B195" s="23"/>
      <c r="C195" s="23"/>
      <c r="D195" s="23"/>
      <c r="E195" s="23"/>
      <c r="F195" s="23"/>
      <c r="G195" s="23"/>
      <c r="H195" s="23"/>
      <c r="I195" s="23"/>
      <c r="J195" s="23"/>
      <c r="K195" s="23"/>
      <c r="L195" s="23"/>
      <c r="M195" s="25"/>
      <c r="N195" s="25"/>
      <c r="O195" s="25"/>
      <c r="P195" s="25"/>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row>
    <row r="196" spans="2:39">
      <c r="B196" s="23"/>
      <c r="C196" s="23"/>
      <c r="D196" s="23"/>
      <c r="E196" s="23"/>
      <c r="F196" s="23"/>
      <c r="G196" s="23"/>
      <c r="H196" s="23"/>
      <c r="I196" s="23"/>
      <c r="J196" s="23"/>
      <c r="K196" s="23"/>
      <c r="L196" s="23"/>
      <c r="M196" s="25"/>
      <c r="N196" s="25"/>
      <c r="O196" s="25"/>
      <c r="P196" s="25"/>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row>
    <row r="197" spans="2:39">
      <c r="B197" s="23"/>
      <c r="C197" s="23"/>
      <c r="D197" s="23"/>
      <c r="E197" s="23"/>
      <c r="F197" s="23"/>
      <c r="G197" s="23"/>
      <c r="H197" s="23"/>
      <c r="I197" s="23"/>
      <c r="J197" s="23"/>
      <c r="K197" s="23"/>
      <c r="L197" s="23"/>
      <c r="M197" s="25"/>
      <c r="N197" s="25"/>
      <c r="O197" s="25"/>
      <c r="P197" s="25"/>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row>
    <row r="198" spans="2:39">
      <c r="B198" s="23"/>
      <c r="C198" s="23"/>
      <c r="D198" s="23"/>
      <c r="E198" s="23"/>
      <c r="F198" s="23"/>
      <c r="G198" s="23"/>
      <c r="H198" s="23"/>
      <c r="I198" s="23"/>
      <c r="J198" s="23"/>
      <c r="K198" s="23"/>
      <c r="L198" s="23"/>
      <c r="M198" s="25"/>
      <c r="N198" s="25"/>
      <c r="O198" s="25"/>
      <c r="P198" s="25"/>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row>
    <row r="199" spans="2:39">
      <c r="B199" s="23"/>
      <c r="C199" s="23"/>
      <c r="D199" s="23"/>
      <c r="E199" s="23"/>
      <c r="F199" s="23"/>
      <c r="G199" s="23"/>
      <c r="H199" s="23"/>
      <c r="I199" s="23"/>
      <c r="J199" s="23"/>
      <c r="K199" s="23"/>
      <c r="L199" s="23"/>
      <c r="M199" s="25"/>
      <c r="N199" s="25"/>
      <c r="O199" s="25"/>
      <c r="P199" s="25"/>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row>
    <row r="200" spans="2:39">
      <c r="B200" s="23"/>
      <c r="C200" s="23"/>
      <c r="D200" s="23"/>
      <c r="E200" s="23"/>
      <c r="F200" s="23"/>
      <c r="G200" s="23"/>
      <c r="H200" s="23"/>
      <c r="I200" s="23"/>
      <c r="J200" s="23"/>
      <c r="K200" s="23"/>
      <c r="L200" s="23"/>
      <c r="M200" s="25"/>
      <c r="N200" s="25"/>
      <c r="O200" s="25"/>
      <c r="P200" s="25"/>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row>
    <row r="201" spans="2:39">
      <c r="B201" s="23"/>
      <c r="C201" s="23"/>
      <c r="D201" s="23"/>
      <c r="E201" s="23"/>
      <c r="F201" s="23"/>
      <c r="G201" s="23"/>
      <c r="H201" s="23"/>
      <c r="I201" s="23"/>
      <c r="J201" s="23"/>
      <c r="K201" s="23"/>
      <c r="L201" s="23"/>
      <c r="M201" s="25"/>
      <c r="N201" s="25"/>
      <c r="O201" s="25"/>
      <c r="P201" s="25"/>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row>
    <row r="202" spans="2:39">
      <c r="B202" s="23"/>
      <c r="C202" s="23"/>
      <c r="D202" s="23"/>
      <c r="E202" s="23"/>
      <c r="F202" s="23"/>
      <c r="G202" s="23"/>
      <c r="H202" s="23"/>
      <c r="I202" s="23"/>
      <c r="J202" s="23"/>
      <c r="K202" s="23"/>
      <c r="L202" s="23"/>
      <c r="M202" s="25"/>
      <c r="N202" s="25"/>
      <c r="O202" s="25"/>
      <c r="P202" s="25"/>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row>
    <row r="203" spans="2:39">
      <c r="B203" s="23"/>
      <c r="C203" s="23"/>
      <c r="D203" s="23"/>
      <c r="E203" s="23"/>
      <c r="F203" s="23"/>
      <c r="G203" s="23"/>
      <c r="H203" s="23"/>
      <c r="I203" s="23"/>
      <c r="J203" s="23"/>
      <c r="K203" s="23"/>
      <c r="L203" s="23"/>
      <c r="M203" s="25"/>
      <c r="N203" s="25"/>
      <c r="O203" s="25"/>
      <c r="P203" s="25"/>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row>
    <row r="204" spans="2:39">
      <c r="B204" s="23"/>
      <c r="C204" s="23"/>
      <c r="D204" s="23"/>
      <c r="E204" s="23"/>
      <c r="F204" s="23"/>
      <c r="G204" s="23"/>
      <c r="H204" s="23"/>
      <c r="I204" s="23"/>
      <c r="J204" s="23"/>
      <c r="K204" s="23"/>
      <c r="L204" s="23"/>
      <c r="M204" s="25"/>
      <c r="N204" s="25"/>
      <c r="O204" s="25"/>
      <c r="P204" s="25"/>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row>
    <row r="205" spans="2:39">
      <c r="B205" s="23"/>
      <c r="C205" s="23"/>
      <c r="D205" s="23"/>
      <c r="E205" s="23"/>
      <c r="F205" s="23"/>
      <c r="G205" s="23"/>
      <c r="H205" s="23"/>
      <c r="I205" s="23"/>
      <c r="J205" s="23"/>
      <c r="K205" s="23"/>
      <c r="L205" s="23"/>
      <c r="M205" s="25"/>
      <c r="N205" s="25"/>
      <c r="O205" s="25"/>
      <c r="P205" s="25"/>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row>
    <row r="206" spans="2:39">
      <c r="B206" s="23"/>
      <c r="C206" s="23"/>
      <c r="D206" s="23"/>
      <c r="E206" s="23"/>
      <c r="F206" s="23"/>
      <c r="G206" s="23"/>
      <c r="H206" s="23"/>
      <c r="I206" s="23"/>
      <c r="J206" s="23"/>
      <c r="K206" s="23"/>
      <c r="L206" s="23"/>
      <c r="M206" s="25"/>
      <c r="N206" s="25"/>
      <c r="O206" s="25"/>
      <c r="P206" s="25"/>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row>
    <row r="207" spans="2:39">
      <c r="B207" s="23"/>
      <c r="C207" s="23"/>
      <c r="D207" s="23"/>
      <c r="E207" s="23"/>
      <c r="F207" s="23"/>
      <c r="G207" s="23"/>
      <c r="H207" s="23"/>
      <c r="I207" s="23"/>
      <c r="J207" s="23"/>
      <c r="K207" s="23"/>
      <c r="L207" s="23"/>
      <c r="M207" s="25"/>
      <c r="N207" s="25"/>
      <c r="O207" s="25"/>
      <c r="P207" s="25"/>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row>
    <row r="208" spans="2:39">
      <c r="B208" s="23"/>
      <c r="C208" s="23"/>
      <c r="D208" s="23"/>
      <c r="E208" s="23"/>
      <c r="F208" s="23"/>
      <c r="G208" s="23"/>
      <c r="H208" s="23"/>
      <c r="I208" s="23"/>
      <c r="J208" s="23"/>
      <c r="K208" s="23"/>
      <c r="L208" s="23"/>
      <c r="M208" s="25"/>
      <c r="N208" s="25"/>
      <c r="O208" s="25"/>
      <c r="P208" s="25"/>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row>
    <row r="209" spans="2:39">
      <c r="B209" s="23"/>
      <c r="C209" s="23"/>
      <c r="D209" s="23"/>
      <c r="E209" s="23"/>
      <c r="F209" s="23"/>
      <c r="G209" s="23"/>
      <c r="H209" s="23"/>
      <c r="I209" s="23"/>
      <c r="J209" s="23"/>
      <c r="K209" s="23"/>
      <c r="L209" s="23"/>
      <c r="M209" s="25"/>
      <c r="N209" s="25"/>
      <c r="O209" s="25"/>
      <c r="P209" s="25"/>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row>
    <row r="210" spans="2:39">
      <c r="B210" s="23"/>
      <c r="C210" s="23"/>
      <c r="D210" s="23"/>
      <c r="E210" s="23"/>
      <c r="F210" s="23"/>
      <c r="G210" s="23"/>
      <c r="H210" s="23"/>
      <c r="I210" s="23"/>
      <c r="J210" s="23"/>
      <c r="K210" s="23"/>
      <c r="L210" s="23"/>
      <c r="M210" s="25"/>
      <c r="N210" s="25"/>
      <c r="O210" s="25"/>
      <c r="P210" s="25"/>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row>
    <row r="211" spans="2:39">
      <c r="B211" s="23"/>
      <c r="C211" s="23"/>
      <c r="D211" s="23"/>
      <c r="E211" s="23"/>
      <c r="F211" s="23"/>
      <c r="G211" s="23"/>
      <c r="H211" s="23"/>
      <c r="I211" s="23"/>
      <c r="J211" s="23"/>
      <c r="K211" s="23"/>
      <c r="L211" s="23"/>
      <c r="M211" s="25"/>
      <c r="N211" s="25"/>
      <c r="O211" s="25"/>
      <c r="P211" s="25"/>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row>
    <row r="212" spans="2:39">
      <c r="B212" s="23"/>
      <c r="C212" s="23"/>
      <c r="D212" s="23"/>
      <c r="E212" s="23"/>
      <c r="F212" s="23"/>
      <c r="G212" s="23"/>
      <c r="H212" s="23"/>
      <c r="I212" s="23"/>
      <c r="J212" s="23"/>
      <c r="K212" s="23"/>
      <c r="L212" s="23"/>
      <c r="M212" s="25"/>
      <c r="N212" s="25"/>
      <c r="O212" s="25"/>
      <c r="P212" s="25"/>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row>
    <row r="213" spans="2:39">
      <c r="B213" s="23"/>
      <c r="C213" s="23"/>
      <c r="D213" s="23"/>
      <c r="E213" s="23"/>
      <c r="F213" s="23"/>
      <c r="G213" s="23"/>
      <c r="H213" s="23"/>
      <c r="I213" s="23"/>
      <c r="J213" s="23"/>
      <c r="K213" s="23"/>
      <c r="L213" s="23"/>
      <c r="M213" s="25"/>
      <c r="N213" s="25"/>
      <c r="O213" s="25"/>
      <c r="P213" s="25"/>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row>
    <row r="214" spans="2:39">
      <c r="B214" s="23"/>
      <c r="C214" s="23"/>
      <c r="D214" s="23"/>
      <c r="E214" s="23"/>
      <c r="F214" s="23"/>
      <c r="G214" s="23"/>
      <c r="H214" s="23"/>
      <c r="I214" s="23"/>
      <c r="J214" s="23"/>
      <c r="K214" s="23"/>
      <c r="L214" s="23"/>
      <c r="M214" s="25"/>
      <c r="N214" s="25"/>
      <c r="O214" s="25"/>
      <c r="P214" s="25"/>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row>
    <row r="215" spans="2:39">
      <c r="B215" s="23"/>
      <c r="C215" s="23"/>
      <c r="D215" s="23"/>
      <c r="E215" s="23"/>
      <c r="F215" s="23"/>
      <c r="G215" s="23"/>
      <c r="H215" s="23"/>
      <c r="I215" s="23"/>
      <c r="J215" s="23"/>
      <c r="K215" s="23"/>
      <c r="L215" s="23"/>
      <c r="M215" s="25"/>
      <c r="N215" s="25"/>
      <c r="O215" s="25"/>
      <c r="P215" s="25"/>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row>
    <row r="216" spans="2:39">
      <c r="B216" s="23"/>
      <c r="C216" s="23"/>
      <c r="D216" s="23"/>
      <c r="E216" s="23"/>
      <c r="F216" s="23"/>
      <c r="G216" s="23"/>
      <c r="H216" s="23"/>
      <c r="I216" s="23"/>
      <c r="J216" s="23"/>
      <c r="K216" s="23"/>
      <c r="L216" s="23"/>
      <c r="M216" s="25"/>
      <c r="N216" s="25"/>
      <c r="O216" s="25"/>
      <c r="P216" s="25"/>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row>
    <row r="217" spans="2:39">
      <c r="B217" s="23"/>
      <c r="C217" s="23"/>
      <c r="D217" s="23"/>
      <c r="E217" s="23"/>
      <c r="F217" s="23"/>
      <c r="G217" s="23"/>
      <c r="H217" s="23"/>
      <c r="I217" s="23"/>
      <c r="J217" s="23"/>
      <c r="K217" s="23"/>
      <c r="L217" s="23"/>
      <c r="M217" s="25"/>
      <c r="N217" s="25"/>
      <c r="O217" s="25"/>
      <c r="P217" s="25"/>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row>
    <row r="218" spans="2:39">
      <c r="B218" s="23"/>
      <c r="C218" s="23"/>
      <c r="D218" s="23"/>
      <c r="E218" s="23"/>
      <c r="F218" s="23"/>
      <c r="G218" s="23"/>
      <c r="H218" s="23"/>
      <c r="I218" s="23"/>
      <c r="J218" s="23"/>
      <c r="K218" s="23"/>
      <c r="L218" s="23"/>
      <c r="M218" s="25"/>
      <c r="N218" s="25"/>
      <c r="O218" s="25"/>
      <c r="P218" s="25"/>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row>
    <row r="219" spans="2:39">
      <c r="B219" s="23"/>
      <c r="C219" s="23"/>
      <c r="D219" s="23"/>
      <c r="E219" s="23"/>
      <c r="F219" s="23"/>
      <c r="G219" s="23"/>
      <c r="H219" s="23"/>
      <c r="I219" s="23"/>
      <c r="J219" s="23"/>
      <c r="K219" s="23"/>
      <c r="L219" s="23"/>
      <c r="M219" s="25"/>
      <c r="N219" s="25"/>
      <c r="O219" s="25"/>
      <c r="P219" s="25"/>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row>
    <row r="220" spans="2:39">
      <c r="B220" s="23"/>
      <c r="C220" s="23"/>
      <c r="D220" s="23"/>
      <c r="E220" s="23"/>
      <c r="F220" s="23"/>
      <c r="G220" s="23"/>
      <c r="H220" s="23"/>
      <c r="I220" s="23"/>
      <c r="J220" s="23"/>
      <c r="K220" s="23"/>
      <c r="L220" s="23"/>
      <c r="M220" s="25"/>
      <c r="N220" s="25"/>
      <c r="O220" s="25"/>
      <c r="P220" s="25"/>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row>
    <row r="221" spans="2:39">
      <c r="B221" s="23"/>
      <c r="C221" s="23"/>
      <c r="D221" s="23"/>
      <c r="E221" s="23"/>
      <c r="F221" s="23"/>
      <c r="G221" s="23"/>
      <c r="H221" s="23"/>
      <c r="I221" s="23"/>
      <c r="J221" s="23"/>
      <c r="K221" s="23"/>
      <c r="L221" s="23"/>
      <c r="M221" s="25"/>
      <c r="N221" s="25"/>
      <c r="O221" s="25"/>
      <c r="P221" s="25"/>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row>
    <row r="222" spans="2:39">
      <c r="B222" s="23"/>
      <c r="C222" s="23"/>
      <c r="D222" s="23"/>
      <c r="E222" s="23"/>
      <c r="F222" s="23"/>
      <c r="G222" s="23"/>
      <c r="H222" s="23"/>
      <c r="I222" s="23"/>
      <c r="J222" s="23"/>
      <c r="K222" s="23"/>
      <c r="L222" s="23"/>
      <c r="M222" s="25"/>
      <c r="N222" s="25"/>
      <c r="O222" s="25"/>
      <c r="P222" s="25"/>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row>
    <row r="223" spans="2:39">
      <c r="B223" s="23"/>
      <c r="C223" s="23"/>
      <c r="D223" s="23"/>
      <c r="E223" s="23"/>
      <c r="F223" s="23"/>
      <c r="G223" s="23"/>
      <c r="H223" s="23"/>
      <c r="I223" s="23"/>
      <c r="J223" s="23"/>
      <c r="K223" s="23"/>
      <c r="L223" s="23"/>
      <c r="M223" s="25"/>
      <c r="N223" s="25"/>
      <c r="O223" s="25"/>
      <c r="P223" s="25"/>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row>
    <row r="224" spans="2:39">
      <c r="B224" s="23"/>
      <c r="C224" s="23"/>
      <c r="D224" s="23"/>
      <c r="E224" s="23"/>
      <c r="F224" s="23"/>
      <c r="G224" s="23"/>
      <c r="H224" s="23"/>
      <c r="I224" s="23"/>
      <c r="J224" s="23"/>
      <c r="K224" s="23"/>
      <c r="L224" s="23"/>
      <c r="M224" s="25"/>
      <c r="N224" s="25"/>
      <c r="O224" s="25"/>
      <c r="P224" s="25"/>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row>
    <row r="225" spans="2:39">
      <c r="B225" s="23"/>
      <c r="C225" s="23"/>
      <c r="D225" s="23"/>
      <c r="E225" s="23"/>
      <c r="F225" s="23"/>
      <c r="G225" s="23"/>
      <c r="H225" s="23"/>
      <c r="I225" s="23"/>
      <c r="J225" s="23"/>
      <c r="K225" s="23"/>
      <c r="L225" s="23"/>
      <c r="M225" s="25"/>
      <c r="N225" s="25"/>
      <c r="O225" s="25"/>
      <c r="P225" s="25"/>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row>
    <row r="226" spans="2:39">
      <c r="B226" s="23"/>
      <c r="C226" s="23"/>
      <c r="D226" s="23"/>
      <c r="E226" s="23"/>
      <c r="F226" s="23"/>
      <c r="G226" s="23"/>
      <c r="H226" s="23"/>
      <c r="I226" s="23"/>
      <c r="J226" s="23"/>
      <c r="K226" s="23"/>
      <c r="L226" s="23"/>
      <c r="M226" s="25"/>
      <c r="N226" s="25"/>
      <c r="O226" s="25"/>
      <c r="P226" s="25"/>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row>
    <row r="227" spans="2:39">
      <c r="B227" s="23"/>
      <c r="C227" s="23"/>
      <c r="D227" s="23"/>
      <c r="E227" s="23"/>
      <c r="F227" s="23"/>
      <c r="G227" s="23"/>
      <c r="H227" s="23"/>
      <c r="I227" s="23"/>
      <c r="J227" s="23"/>
      <c r="K227" s="23"/>
      <c r="L227" s="23"/>
      <c r="M227" s="25"/>
      <c r="N227" s="25"/>
      <c r="O227" s="25"/>
      <c r="P227" s="25"/>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row>
    <row r="228" spans="2:39">
      <c r="B228" s="23"/>
      <c r="C228" s="23"/>
      <c r="D228" s="23"/>
      <c r="E228" s="23"/>
      <c r="F228" s="23"/>
      <c r="G228" s="23"/>
      <c r="H228" s="23"/>
      <c r="I228" s="23"/>
      <c r="J228" s="23"/>
      <c r="K228" s="23"/>
      <c r="L228" s="23"/>
      <c r="M228" s="25"/>
      <c r="N228" s="25"/>
      <c r="O228" s="25"/>
      <c r="P228" s="25"/>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row>
    <row r="229" spans="2:39">
      <c r="B229" s="23"/>
      <c r="C229" s="23"/>
      <c r="D229" s="23"/>
      <c r="E229" s="23"/>
      <c r="F229" s="23"/>
      <c r="G229" s="23"/>
      <c r="H229" s="23"/>
      <c r="I229" s="23"/>
      <c r="J229" s="23"/>
      <c r="K229" s="23"/>
      <c r="L229" s="23"/>
      <c r="M229" s="25"/>
      <c r="N229" s="25"/>
      <c r="O229" s="25"/>
      <c r="P229" s="25"/>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row>
    <row r="230" spans="2:39">
      <c r="B230" s="23"/>
      <c r="C230" s="23"/>
      <c r="D230" s="23"/>
      <c r="E230" s="23"/>
      <c r="F230" s="23"/>
      <c r="G230" s="23"/>
      <c r="H230" s="23"/>
      <c r="I230" s="23"/>
      <c r="J230" s="23"/>
      <c r="K230" s="23"/>
      <c r="L230" s="23"/>
      <c r="M230" s="25"/>
      <c r="N230" s="25"/>
      <c r="O230" s="25"/>
      <c r="P230" s="25"/>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row>
    <row r="231" spans="2:39">
      <c r="B231" s="23"/>
      <c r="C231" s="23"/>
      <c r="D231" s="23"/>
      <c r="E231" s="23"/>
      <c r="F231" s="23"/>
      <c r="G231" s="23"/>
      <c r="H231" s="23"/>
      <c r="I231" s="23"/>
      <c r="J231" s="23"/>
      <c r="K231" s="23"/>
      <c r="L231" s="23"/>
      <c r="M231" s="25"/>
      <c r="N231" s="25"/>
      <c r="O231" s="25"/>
      <c r="P231" s="25"/>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row>
    <row r="232" spans="2:39">
      <c r="B232" s="23"/>
      <c r="C232" s="23"/>
      <c r="D232" s="23"/>
      <c r="E232" s="23"/>
      <c r="F232" s="23"/>
      <c r="G232" s="23"/>
      <c r="H232" s="23"/>
      <c r="I232" s="23"/>
      <c r="J232" s="23"/>
      <c r="K232" s="23"/>
      <c r="L232" s="23"/>
      <c r="M232" s="25"/>
      <c r="N232" s="25"/>
      <c r="O232" s="25"/>
      <c r="P232" s="25"/>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row>
    <row r="233" spans="2:39">
      <c r="B233" s="23"/>
      <c r="C233" s="23"/>
      <c r="D233" s="23"/>
      <c r="E233" s="23"/>
      <c r="F233" s="23"/>
      <c r="G233" s="23"/>
      <c r="H233" s="23"/>
      <c r="I233" s="23"/>
      <c r="J233" s="23"/>
      <c r="K233" s="23"/>
      <c r="L233" s="23"/>
      <c r="M233" s="25"/>
      <c r="N233" s="25"/>
      <c r="O233" s="25"/>
      <c r="P233" s="25"/>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row>
    <row r="234" spans="2:39">
      <c r="B234" s="23"/>
      <c r="C234" s="23"/>
      <c r="D234" s="23"/>
      <c r="E234" s="23"/>
      <c r="F234" s="23"/>
      <c r="G234" s="23"/>
      <c r="H234" s="23"/>
      <c r="I234" s="23"/>
      <c r="J234" s="23"/>
      <c r="K234" s="23"/>
      <c r="L234" s="23"/>
      <c r="M234" s="25"/>
      <c r="N234" s="25"/>
      <c r="O234" s="25"/>
      <c r="P234" s="25"/>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row>
    <row r="235" spans="2:39">
      <c r="B235" s="23"/>
      <c r="C235" s="23"/>
      <c r="D235" s="23"/>
      <c r="E235" s="23"/>
      <c r="F235" s="23"/>
      <c r="G235" s="23"/>
      <c r="H235" s="23"/>
      <c r="I235" s="23"/>
      <c r="J235" s="23"/>
      <c r="K235" s="23"/>
      <c r="L235" s="23"/>
      <c r="M235" s="25"/>
      <c r="N235" s="25"/>
      <c r="O235" s="25"/>
      <c r="P235" s="25"/>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row>
  </sheetData>
  <dataConsolidate/>
  <mergeCells count="8">
    <mergeCell ref="I4:AL4"/>
    <mergeCell ref="D5:H5"/>
    <mergeCell ref="I5:M5"/>
    <mergeCell ref="N5:R5"/>
    <mergeCell ref="S5:W5"/>
    <mergeCell ref="X5:AB5"/>
    <mergeCell ref="AC5:AG5"/>
    <mergeCell ref="AH5:AL5"/>
  </mergeCells>
  <pageMargins left="0.23622047244094491" right="0.23622047244094491" top="0.74803149606299213" bottom="0.74803149606299213" header="0.31496062992125984" footer="0.31496062992125984"/>
  <pageSetup paperSize="9" scale="63" fitToWidth="0" orientation="landscape" r:id="rId1"/>
  <headerFooter alignWithMargins="0">
    <oddHeader>&amp;C&amp;G&amp;R&amp;G</oddHeader>
    <oddFooter>&amp;L&amp;F&amp;C_x000D_&amp;1#&amp;"Calibri"&amp;10&amp;K000000 OFFICIAL-InternalOnly</oddFooter>
  </headerFooter>
  <colBreaks count="3" manualBreakCount="3">
    <brk id="6" min="1" max="38" man="1"/>
    <brk id="31" min="1" max="38" man="1"/>
    <brk id="16" min="1" max="38" man="1"/>
  </colBreaks>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V305"/>
  <sheetViews>
    <sheetView topLeftCell="F1" zoomScale="80" zoomScaleNormal="80" workbookViewId="0">
      <selection activeCell="F35" sqref="F35"/>
    </sheetView>
  </sheetViews>
  <sheetFormatPr defaultColWidth="0" defaultRowHeight="12.75" zeroHeight="1" outlineLevelCol="1"/>
  <cols>
    <col min="1" max="1" width="7" style="21" customWidth="1"/>
    <col min="2" max="3" width="1.5703125" style="21" customWidth="1"/>
    <col min="4" max="4" width="28.42578125" style="21" customWidth="1"/>
    <col min="5" max="5" width="2.42578125" style="21" customWidth="1"/>
    <col min="6" max="6" width="9.42578125" style="21" customWidth="1"/>
    <col min="7" max="28" width="9.42578125" style="21" hidden="1" customWidth="1" outlineLevel="1"/>
    <col min="29" max="29" width="9.42578125" style="21" customWidth="1" collapsed="1"/>
    <col min="30" max="30" width="15.7109375" style="21" customWidth="1"/>
    <col min="31" max="37" width="15.140625" style="21" bestFit="1" customWidth="1"/>
    <col min="38" max="38" width="15.42578125" style="21" bestFit="1" customWidth="1"/>
    <col min="39" max="42" width="9.42578125" style="21" customWidth="1"/>
    <col min="43" max="43" width="17.140625" style="21" bestFit="1" customWidth="1"/>
    <col min="44" max="44" width="15.42578125" style="21" bestFit="1" customWidth="1"/>
    <col min="45" max="48" width="1.5703125" style="21" customWidth="1"/>
    <col min="49" max="49" width="26.28515625" style="21" customWidth="1"/>
    <col min="50" max="50" width="3.42578125" style="21" customWidth="1"/>
    <col min="51" max="55" width="1.5703125" style="21" customWidth="1"/>
    <col min="56" max="56" width="10.140625" style="21" customWidth="1"/>
    <col min="57" max="61" width="5.5703125" style="21" bestFit="1" customWidth="1"/>
    <col min="62" max="62" width="9.5703125" style="21" bestFit="1" customWidth="1"/>
    <col min="63" max="63" width="26" style="21" bestFit="1" customWidth="1"/>
    <col min="64" max="64" width="26.7109375" style="21" customWidth="1"/>
    <col min="65" max="65" width="1.5703125" style="21" customWidth="1"/>
    <col min="66" max="66" width="7.5703125" style="21" customWidth="1"/>
    <col min="67" max="67" width="1.5703125" style="21" customWidth="1"/>
    <col min="68" max="68" width="2.5703125" style="21" customWidth="1"/>
    <col min="69" max="69" width="17.7109375" style="21" bestFit="1" customWidth="1"/>
    <col min="70" max="73" width="5.5703125" style="21" bestFit="1" customWidth="1"/>
    <col min="74" max="74" width="21" style="21" customWidth="1"/>
    <col min="75" max="77" width="1.5703125" style="21" customWidth="1"/>
    <col min="78" max="230" width="0" style="21" hidden="1" customWidth="1"/>
    <col min="231" max="16384" width="9.42578125" style="21" hidden="1"/>
  </cols>
  <sheetData>
    <row r="1" spans="1:74" s="2" customFormat="1">
      <c r="A1" s="19" t="e">
        <f ca="1">MID(CELL("filename",A1),FIND("]",CELL("filename",A1))+1,256)</f>
        <v>#VALUE!</v>
      </c>
      <c r="AB1" s="3"/>
    </row>
    <row r="2" spans="1:74" s="2" customFormat="1">
      <c r="A2" s="20" t="str">
        <f>'Cover Sheet'!$D$13</f>
        <v>SSEH</v>
      </c>
      <c r="G2" s="7"/>
      <c r="AB2" s="3"/>
      <c r="AC2" s="7"/>
      <c r="AD2" s="7" t="s">
        <v>189</v>
      </c>
      <c r="BD2" s="7"/>
    </row>
    <row r="3" spans="1:74" s="2" customFormat="1">
      <c r="A3" s="95">
        <f>'Cover Sheet'!$D$15</f>
        <v>2024</v>
      </c>
      <c r="H3" s="11" t="s">
        <v>190</v>
      </c>
      <c r="I3" s="5"/>
      <c r="J3" s="5"/>
      <c r="K3" s="5"/>
      <c r="L3" s="5"/>
      <c r="M3" s="11" t="s">
        <v>191</v>
      </c>
      <c r="N3" s="5"/>
      <c r="O3" s="5"/>
      <c r="P3" s="5"/>
      <c r="Q3" s="5"/>
      <c r="R3" s="5"/>
      <c r="S3" s="5"/>
      <c r="T3" s="12"/>
      <c r="U3" s="5"/>
      <c r="V3" s="5"/>
      <c r="W3" s="5"/>
      <c r="X3" s="5" t="s">
        <v>192</v>
      </c>
      <c r="Y3" s="5"/>
      <c r="Z3" s="5" t="s">
        <v>102</v>
      </c>
      <c r="AA3" s="5"/>
      <c r="AB3" s="107"/>
      <c r="AD3" s="11" t="s">
        <v>191</v>
      </c>
      <c r="AE3" s="5"/>
      <c r="AF3" s="5"/>
      <c r="AG3" s="5"/>
      <c r="AH3" s="5"/>
      <c r="AI3" s="5"/>
      <c r="AJ3" s="5"/>
      <c r="AK3" s="12"/>
      <c r="AL3" s="5"/>
      <c r="AM3" s="5"/>
      <c r="AN3" s="5" t="s">
        <v>192</v>
      </c>
      <c r="AO3" s="5"/>
      <c r="AP3" s="5"/>
      <c r="AQ3" s="5"/>
      <c r="AR3" s="5"/>
      <c r="BD3" s="5" t="s">
        <v>192</v>
      </c>
      <c r="BE3" s="5"/>
      <c r="BF3" s="5"/>
      <c r="BG3" s="5"/>
      <c r="BH3" s="5"/>
      <c r="BQ3" s="5" t="s">
        <v>192</v>
      </c>
      <c r="BR3" s="5"/>
      <c r="BS3" s="5"/>
      <c r="BT3" s="5"/>
      <c r="BU3" s="5"/>
      <c r="BV3" s="5" t="s">
        <v>102</v>
      </c>
    </row>
    <row r="4" spans="1:74" s="2" customFormat="1">
      <c r="D4" s="10"/>
      <c r="H4" s="13">
        <v>2011</v>
      </c>
      <c r="I4" s="2">
        <v>2012</v>
      </c>
      <c r="J4" s="2">
        <v>2013</v>
      </c>
      <c r="K4" s="2">
        <v>2014</v>
      </c>
      <c r="L4" s="2">
        <v>2015</v>
      </c>
      <c r="M4" s="13">
        <v>2016</v>
      </c>
      <c r="N4" s="2">
        <v>2017</v>
      </c>
      <c r="O4" s="2">
        <v>2018</v>
      </c>
      <c r="P4" s="2">
        <v>2019</v>
      </c>
      <c r="Q4" s="2">
        <v>2020</v>
      </c>
      <c r="R4" s="2">
        <v>2021</v>
      </c>
      <c r="S4" s="2">
        <v>2022</v>
      </c>
      <c r="T4" s="14">
        <v>2023</v>
      </c>
      <c r="U4" s="2">
        <v>2024</v>
      </c>
      <c r="V4" s="2">
        <v>2024</v>
      </c>
      <c r="W4" s="2">
        <v>2024</v>
      </c>
      <c r="X4" s="2">
        <v>2024</v>
      </c>
      <c r="Y4" s="14">
        <v>2024</v>
      </c>
      <c r="Z4" s="2" t="s">
        <v>190</v>
      </c>
      <c r="AA4" s="2" t="s">
        <v>191</v>
      </c>
      <c r="AB4" s="3" t="s">
        <v>192</v>
      </c>
      <c r="AD4" s="13">
        <v>2016</v>
      </c>
      <c r="AE4" s="2">
        <v>2017</v>
      </c>
      <c r="AF4" s="2">
        <v>2018</v>
      </c>
      <c r="AG4" s="2">
        <v>2019</v>
      </c>
      <c r="AH4" s="2">
        <v>2020</v>
      </c>
      <c r="AI4" s="2">
        <v>2021</v>
      </c>
      <c r="AJ4" s="2">
        <v>2022</v>
      </c>
      <c r="AK4" s="14">
        <v>2023</v>
      </c>
      <c r="AL4" s="2">
        <v>2024</v>
      </c>
      <c r="AM4" s="2">
        <v>2025</v>
      </c>
      <c r="AN4" s="2">
        <v>2026</v>
      </c>
      <c r="AO4" s="2">
        <v>2027</v>
      </c>
      <c r="AP4" s="14">
        <v>2028</v>
      </c>
      <c r="AQ4" s="2" t="s">
        <v>191</v>
      </c>
      <c r="AR4" s="2" t="s">
        <v>192</v>
      </c>
      <c r="BD4" s="2">
        <v>2024</v>
      </c>
      <c r="BE4" s="2">
        <v>2025</v>
      </c>
      <c r="BF4" s="2">
        <v>2026</v>
      </c>
      <c r="BG4" s="2">
        <v>2027</v>
      </c>
      <c r="BH4" s="14">
        <v>2028</v>
      </c>
      <c r="BQ4" s="2">
        <v>2024</v>
      </c>
      <c r="BR4" s="2">
        <v>2025</v>
      </c>
      <c r="BS4" s="2">
        <v>2026</v>
      </c>
      <c r="BT4" s="2">
        <v>2027</v>
      </c>
      <c r="BU4" s="14">
        <v>2028</v>
      </c>
      <c r="BV4" s="2" t="s">
        <v>192</v>
      </c>
    </row>
    <row r="5" spans="1:74" s="2" customFormat="1">
      <c r="D5" s="10"/>
      <c r="F5" s="41" t="s">
        <v>193</v>
      </c>
      <c r="G5" s="6"/>
      <c r="H5" s="15" t="s">
        <v>194</v>
      </c>
      <c r="I5" s="6" t="s">
        <v>194</v>
      </c>
      <c r="J5" s="6" t="s">
        <v>194</v>
      </c>
      <c r="K5" s="6" t="s">
        <v>194</v>
      </c>
      <c r="L5" s="6" t="s">
        <v>194</v>
      </c>
      <c r="M5" s="15" t="s">
        <v>194</v>
      </c>
      <c r="N5" s="6" t="s">
        <v>194</v>
      </c>
      <c r="O5" s="6" t="s">
        <v>194</v>
      </c>
      <c r="P5" s="6" t="s">
        <v>194</v>
      </c>
      <c r="Q5" s="6" t="s">
        <v>194</v>
      </c>
      <c r="R5" s="6" t="s">
        <v>194</v>
      </c>
      <c r="S5" s="6" t="s">
        <v>194</v>
      </c>
      <c r="T5" s="16" t="s">
        <v>194</v>
      </c>
      <c r="U5" s="6" t="s">
        <v>194</v>
      </c>
      <c r="V5" s="6" t="s">
        <v>194</v>
      </c>
      <c r="W5" s="6" t="s">
        <v>194</v>
      </c>
      <c r="X5" s="6" t="s">
        <v>194</v>
      </c>
      <c r="Y5" s="16" t="s">
        <v>194</v>
      </c>
      <c r="Z5" s="6" t="s">
        <v>194</v>
      </c>
      <c r="AA5" s="6" t="s">
        <v>194</v>
      </c>
      <c r="AB5" s="108" t="s">
        <v>194</v>
      </c>
      <c r="AC5" s="6"/>
      <c r="AD5" s="15" t="s">
        <v>195</v>
      </c>
      <c r="AE5" s="6" t="s">
        <v>195</v>
      </c>
      <c r="AF5" s="6" t="s">
        <v>195</v>
      </c>
      <c r="AG5" s="6" t="s">
        <v>195</v>
      </c>
      <c r="AH5" s="6" t="s">
        <v>195</v>
      </c>
      <c r="AI5" s="6" t="s">
        <v>195</v>
      </c>
      <c r="AJ5" s="6" t="s">
        <v>195</v>
      </c>
      <c r="AK5" s="16" t="s">
        <v>195</v>
      </c>
      <c r="AL5" s="6" t="s">
        <v>195</v>
      </c>
      <c r="AM5" s="6" t="s">
        <v>195</v>
      </c>
      <c r="AN5" s="6" t="s">
        <v>195</v>
      </c>
      <c r="AO5" s="6" t="s">
        <v>195</v>
      </c>
      <c r="AP5" s="16" t="s">
        <v>195</v>
      </c>
      <c r="AQ5" s="6" t="s">
        <v>195</v>
      </c>
      <c r="AR5" s="6" t="s">
        <v>195</v>
      </c>
      <c r="AZ5" s="41" t="s">
        <v>193</v>
      </c>
      <c r="BD5" s="15" t="s">
        <v>195</v>
      </c>
      <c r="BE5" s="6" t="s">
        <v>195</v>
      </c>
      <c r="BF5" s="6" t="s">
        <v>195</v>
      </c>
      <c r="BG5" s="6" t="s">
        <v>195</v>
      </c>
      <c r="BH5" s="14" t="s">
        <v>195</v>
      </c>
      <c r="BN5" s="41" t="s">
        <v>193</v>
      </c>
      <c r="BQ5" s="15" t="s">
        <v>195</v>
      </c>
      <c r="BR5" s="6" t="s">
        <v>195</v>
      </c>
      <c r="BS5" s="6" t="s">
        <v>195</v>
      </c>
      <c r="BT5" s="6" t="s">
        <v>195</v>
      </c>
      <c r="BU5" s="14" t="s">
        <v>195</v>
      </c>
      <c r="BV5" s="6" t="s">
        <v>195</v>
      </c>
    </row>
    <row r="6" spans="1:74">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row>
    <row r="7" spans="1:74">
      <c r="A7" s="329"/>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row>
    <row r="8" spans="1:74">
      <c r="A8" s="329"/>
      <c r="B8" s="329"/>
      <c r="C8" s="329"/>
      <c r="D8" s="18" t="s">
        <v>196</v>
      </c>
      <c r="E8" s="18"/>
      <c r="F8" s="42" t="s">
        <v>197</v>
      </c>
      <c r="G8" s="329"/>
      <c r="H8" s="329"/>
      <c r="I8" s="329"/>
      <c r="J8" s="329"/>
      <c r="K8" s="329"/>
      <c r="L8" s="329"/>
      <c r="M8" s="329"/>
      <c r="N8" s="329"/>
      <c r="O8" s="329"/>
      <c r="P8" s="329"/>
      <c r="Q8" s="329"/>
      <c r="R8" s="329"/>
      <c r="S8" s="329"/>
      <c r="T8" s="329"/>
      <c r="U8" s="329"/>
      <c r="V8" s="329"/>
      <c r="W8" s="329"/>
      <c r="X8" s="329"/>
      <c r="Y8" s="329"/>
      <c r="Z8" s="329"/>
      <c r="AA8" s="329"/>
      <c r="AB8" s="329"/>
      <c r="AC8" s="329"/>
      <c r="AD8" s="97">
        <f>SUM(AD22,AD32,AD39,AD46)</f>
        <v>16100.587225028472</v>
      </c>
      <c r="AE8" s="97">
        <f t="shared" ref="AE8:AP8" si="0">SUM(AE22,AE32,AE39,AE46)</f>
        <v>16721.750107665361</v>
      </c>
      <c r="AF8" s="97">
        <f t="shared" si="0"/>
        <v>20636.851625084364</v>
      </c>
      <c r="AG8" s="97">
        <f t="shared" si="0"/>
        <v>23374.147976449836</v>
      </c>
      <c r="AH8" s="97">
        <f t="shared" si="0"/>
        <v>25891.932433687853</v>
      </c>
      <c r="AI8" s="97">
        <f t="shared" si="0"/>
        <v>59061.342432204488</v>
      </c>
      <c r="AJ8" s="97">
        <f t="shared" si="0"/>
        <v>46191.198300465607</v>
      </c>
      <c r="AK8" s="97">
        <f t="shared" si="0"/>
        <v>12744.885450485157</v>
      </c>
      <c r="AL8" s="97">
        <f>SUM(AL22,AL32,AL39,AL46)</f>
        <v>16258.220844077712</v>
      </c>
      <c r="AM8" s="97">
        <f t="shared" si="0"/>
        <v>0</v>
      </c>
      <c r="AN8" s="97">
        <f t="shared" si="0"/>
        <v>0</v>
      </c>
      <c r="AO8" s="97">
        <f t="shared" si="0"/>
        <v>0</v>
      </c>
      <c r="AP8" s="97">
        <f t="shared" si="0"/>
        <v>0</v>
      </c>
      <c r="AQ8" s="97">
        <f>SUM(AD8:AK8)</f>
        <v>220722.69555107114</v>
      </c>
      <c r="AR8" s="97">
        <f>SUM(AL8:AP8)</f>
        <v>16258.220844077712</v>
      </c>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row>
    <row r="9" spans="1:74" ht="15">
      <c r="A9" s="329"/>
      <c r="B9" s="329"/>
      <c r="C9" s="329"/>
      <c r="D9" s="18" t="s">
        <v>198</v>
      </c>
      <c r="E9"/>
      <c r="F9" s="42" t="s">
        <v>197</v>
      </c>
      <c r="G9" s="329"/>
      <c r="H9" s="329"/>
      <c r="I9" s="329"/>
      <c r="J9" s="329"/>
      <c r="K9" s="329"/>
      <c r="L9" s="329"/>
      <c r="M9" s="329"/>
      <c r="N9" s="329"/>
      <c r="O9" s="329"/>
      <c r="P9" s="329"/>
      <c r="Q9" s="329"/>
      <c r="R9" s="329"/>
      <c r="S9" s="329"/>
      <c r="T9" s="329"/>
      <c r="U9" s="329"/>
      <c r="V9" s="329"/>
      <c r="W9" s="329"/>
      <c r="X9" s="329"/>
      <c r="Y9" s="329"/>
      <c r="Z9" s="329"/>
      <c r="AA9" s="329"/>
      <c r="AB9" s="329"/>
      <c r="AC9" s="329"/>
      <c r="AD9" s="97">
        <f>AD8+AD49</f>
        <v>259930.68149993531</v>
      </c>
      <c r="AE9" s="97">
        <f t="shared" ref="AE9:AP9" si="1">AE8+AE49</f>
        <v>238865.01076897397</v>
      </c>
      <c r="AF9" s="97">
        <f t="shared" si="1"/>
        <v>211039.2930643055</v>
      </c>
      <c r="AG9" s="97">
        <f t="shared" si="1"/>
        <v>170946.20070360356</v>
      </c>
      <c r="AH9" s="97">
        <f t="shared" si="1"/>
        <v>157916.45337077929</v>
      </c>
      <c r="AI9" s="97">
        <f t="shared" si="1"/>
        <v>172906.24243220448</v>
      </c>
      <c r="AJ9" s="97">
        <f t="shared" si="1"/>
        <v>156056.74830046561</v>
      </c>
      <c r="AK9" s="97">
        <f t="shared" si="1"/>
        <v>107249.84545048517</v>
      </c>
      <c r="AL9" s="97">
        <f>AL8+AL49</f>
        <v>118487.03507427205</v>
      </c>
      <c r="AM9" s="97">
        <f t="shared" si="1"/>
        <v>0</v>
      </c>
      <c r="AN9" s="97">
        <f t="shared" si="1"/>
        <v>0</v>
      </c>
      <c r="AO9" s="97">
        <f t="shared" si="1"/>
        <v>0</v>
      </c>
      <c r="AP9" s="97">
        <f t="shared" si="1"/>
        <v>0</v>
      </c>
      <c r="AQ9" s="97">
        <f>SUM(AD9:AK9)</f>
        <v>1474910.4755907527</v>
      </c>
      <c r="AR9" s="97">
        <f>SUM(AL9:AP9)</f>
        <v>118487.03507427205</v>
      </c>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row>
    <row r="10" spans="1:74">
      <c r="A10" s="329"/>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row>
    <row r="11" spans="1:74" ht="15">
      <c r="A11" s="329"/>
      <c r="B11" s="18" t="s">
        <v>199</v>
      </c>
      <c r="C11" s="18"/>
      <c r="D11" s="18"/>
      <c r="E11"/>
      <c r="F11" s="43"/>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18" t="s">
        <v>200</v>
      </c>
      <c r="AV11" s="18"/>
      <c r="AW11" s="18"/>
      <c r="AX11"/>
      <c r="AY11" s="329"/>
      <c r="AZ11" s="43"/>
      <c r="BA11" s="329"/>
      <c r="BB11" s="329"/>
      <c r="BC11" s="329"/>
      <c r="BD11" s="329"/>
      <c r="BE11" s="329"/>
      <c r="BF11" s="329"/>
      <c r="BG11" s="329"/>
      <c r="BH11" s="329"/>
      <c r="BI11" s="329"/>
      <c r="BJ11" s="18" t="s">
        <v>201</v>
      </c>
      <c r="BK11" s="18"/>
      <c r="BL11" s="18"/>
      <c r="BM11"/>
      <c r="BN11" s="329"/>
      <c r="BO11" s="43"/>
      <c r="BP11" s="329"/>
      <c r="BQ11" s="329"/>
      <c r="BR11" s="329"/>
      <c r="BS11" s="329"/>
      <c r="BT11" s="329"/>
      <c r="BU11" s="329"/>
      <c r="BV11" s="329"/>
    </row>
    <row r="12" spans="1:74" ht="15">
      <c r="A12" s="329"/>
      <c r="B12" s="18"/>
      <c r="C12" s="18"/>
      <c r="D12" s="18"/>
      <c r="E12"/>
      <c r="F12" s="43"/>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18"/>
      <c r="AV12" s="18"/>
      <c r="AW12" s="18"/>
      <c r="AX12"/>
      <c r="AY12" s="329"/>
      <c r="AZ12" s="43"/>
      <c r="BA12" s="329"/>
      <c r="BB12" s="329"/>
      <c r="BC12" s="329"/>
      <c r="BD12" s="329"/>
      <c r="BE12" s="329"/>
      <c r="BF12" s="329"/>
      <c r="BG12" s="329"/>
      <c r="BH12" s="329"/>
      <c r="BI12" s="329"/>
      <c r="BJ12" s="18"/>
      <c r="BK12" s="18"/>
      <c r="BL12" s="18"/>
      <c r="BM12"/>
      <c r="BN12" s="17"/>
      <c r="BO12" s="43"/>
      <c r="BP12" s="329"/>
      <c r="BQ12" s="329"/>
      <c r="BR12" s="329"/>
      <c r="BS12" s="329"/>
      <c r="BT12" s="329"/>
      <c r="BU12" s="329"/>
      <c r="BV12" s="329"/>
    </row>
    <row r="13" spans="1:74" ht="15">
      <c r="A13" s="329"/>
      <c r="B13" s="329"/>
      <c r="C13" s="18" t="s">
        <v>202</v>
      </c>
      <c r="D13" s="18"/>
      <c r="E13"/>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18" t="s">
        <v>203</v>
      </c>
      <c r="AW13" s="18"/>
      <c r="AX13"/>
      <c r="AY13" s="329"/>
      <c r="AZ13" s="329"/>
      <c r="BA13" s="329"/>
      <c r="BB13" s="329"/>
      <c r="BC13" s="329"/>
      <c r="BD13" s="329"/>
      <c r="BE13" s="329"/>
      <c r="BF13" s="329"/>
      <c r="BG13" s="329"/>
      <c r="BH13" s="329"/>
      <c r="BI13" s="329"/>
      <c r="BJ13" s="329"/>
      <c r="BK13" s="18" t="s">
        <v>202</v>
      </c>
      <c r="BL13" s="18"/>
      <c r="BM13"/>
      <c r="BN13" s="329"/>
      <c r="BO13" s="329"/>
      <c r="BP13" s="329"/>
      <c r="BQ13" s="329"/>
      <c r="BR13" s="329"/>
      <c r="BS13" s="329"/>
      <c r="BT13" s="329"/>
      <c r="BU13" s="329"/>
      <c r="BV13" s="329"/>
    </row>
    <row r="14" spans="1:74" ht="15">
      <c r="A14" s="329"/>
      <c r="B14" s="329"/>
      <c r="C14" s="18"/>
      <c r="D14" t="s">
        <v>204</v>
      </c>
      <c r="E14"/>
      <c r="F14" s="42" t="s">
        <v>197</v>
      </c>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47">
        <v>974.80915413146545</v>
      </c>
      <c r="AE14" s="347">
        <v>845.17254566424651</v>
      </c>
      <c r="AF14" s="347">
        <v>833.44355882700916</v>
      </c>
      <c r="AG14" s="347">
        <v>635.89990170089709</v>
      </c>
      <c r="AH14" s="347">
        <v>470.33859868055993</v>
      </c>
      <c r="AI14" s="347">
        <v>395.11604373765215</v>
      </c>
      <c r="AJ14" s="347">
        <v>400.77284523982723</v>
      </c>
      <c r="AK14" s="347">
        <v>462.70347231580547</v>
      </c>
      <c r="AL14" s="98">
        <f>BD14*BQ14</f>
        <v>520.53694932669612</v>
      </c>
      <c r="AM14" s="98">
        <f t="shared" ref="AM14:AP20" si="2">BE14*BR14</f>
        <v>0</v>
      </c>
      <c r="AN14" s="98">
        <f t="shared" si="2"/>
        <v>0</v>
      </c>
      <c r="AO14" s="98">
        <f t="shared" si="2"/>
        <v>0</v>
      </c>
      <c r="AP14" s="98">
        <f t="shared" si="2"/>
        <v>0</v>
      </c>
      <c r="AQ14" s="97">
        <f t="shared" ref="AQ14:AQ22" si="3">SUM(AD14:AK14)</f>
        <v>5018.256120297463</v>
      </c>
      <c r="AR14" s="97">
        <f t="shared" ref="AR14:AR22" si="4">SUM(AL14:AP14)</f>
        <v>520.53694932669612</v>
      </c>
      <c r="AS14" s="329"/>
      <c r="AT14" s="329"/>
      <c r="AU14" s="329"/>
      <c r="AV14" s="18"/>
      <c r="AW14" t="s">
        <v>204</v>
      </c>
      <c r="AX14"/>
      <c r="AY14" s="329"/>
      <c r="AZ14" s="42" t="s">
        <v>205</v>
      </c>
      <c r="BA14" s="329"/>
      <c r="BB14" s="329"/>
      <c r="BC14" s="329"/>
      <c r="BD14" s="347">
        <v>2.0707428859060404E-4</v>
      </c>
      <c r="BE14" s="347"/>
      <c r="BF14" s="347"/>
      <c r="BG14" s="347"/>
      <c r="BH14" s="347"/>
      <c r="BI14" s="329"/>
      <c r="BJ14" s="329"/>
      <c r="BK14" s="18"/>
      <c r="BL14" t="s">
        <v>204</v>
      </c>
      <c r="BM14"/>
      <c r="BN14" s="139" t="s">
        <v>206</v>
      </c>
      <c r="BO14" s="42"/>
      <c r="BP14" s="329"/>
      <c r="BQ14" s="347">
        <v>2513769.1061</v>
      </c>
      <c r="BR14" s="347"/>
      <c r="BS14" s="347"/>
      <c r="BT14" s="347"/>
      <c r="BU14" s="347"/>
      <c r="BV14" s="97">
        <f>SUM(BQ14:BU14)</f>
        <v>2513769.1061</v>
      </c>
    </row>
    <row r="15" spans="1:74" ht="15">
      <c r="A15" s="329"/>
      <c r="B15" s="329"/>
      <c r="C15" s="18"/>
      <c r="D15" t="s">
        <v>207</v>
      </c>
      <c r="E15"/>
      <c r="F15" s="42" t="s">
        <v>197</v>
      </c>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47"/>
      <c r="AE15" s="347"/>
      <c r="AF15" s="347"/>
      <c r="AG15" s="347"/>
      <c r="AH15" s="347"/>
      <c r="AI15" s="347"/>
      <c r="AJ15" s="347"/>
      <c r="AK15" s="347"/>
      <c r="AL15" s="98">
        <f>BD15*BQ15</f>
        <v>0</v>
      </c>
      <c r="AM15" s="98">
        <f t="shared" ref="AM15" si="5">BE15*BR15</f>
        <v>0</v>
      </c>
      <c r="AN15" s="98">
        <f t="shared" ref="AN15" si="6">BF15*BS15</f>
        <v>0</v>
      </c>
      <c r="AO15" s="98">
        <f t="shared" ref="AO15" si="7">BG15*BT15</f>
        <v>0</v>
      </c>
      <c r="AP15" s="98">
        <f t="shared" ref="AP15" si="8">BH15*BU15</f>
        <v>0</v>
      </c>
      <c r="AQ15" s="97">
        <f t="shared" ref="AQ15" si="9">SUM(AD15:AK15)</f>
        <v>0</v>
      </c>
      <c r="AR15" s="97">
        <f t="shared" ref="AR15" si="10">SUM(AL15:AP15)</f>
        <v>0</v>
      </c>
      <c r="AS15" s="329"/>
      <c r="AT15" s="329"/>
      <c r="AU15" s="329"/>
      <c r="AV15" s="18"/>
      <c r="AW15" t="s">
        <v>207</v>
      </c>
      <c r="AX15"/>
      <c r="AY15" s="329"/>
      <c r="AZ15" s="42" t="s">
        <v>205</v>
      </c>
      <c r="BA15" s="329"/>
      <c r="BB15" s="329"/>
      <c r="BC15" s="329"/>
      <c r="BD15" s="347">
        <v>0</v>
      </c>
      <c r="BE15" s="347"/>
      <c r="BF15" s="347"/>
      <c r="BG15" s="347"/>
      <c r="BH15" s="347"/>
      <c r="BI15" s="329"/>
      <c r="BJ15" s="329"/>
      <c r="BK15" s="18"/>
      <c r="BL15" t="s">
        <v>207</v>
      </c>
      <c r="BM15"/>
      <c r="BN15" s="139">
        <v>0</v>
      </c>
      <c r="BO15" s="42"/>
      <c r="BP15" s="329"/>
      <c r="BQ15" s="347">
        <v>0</v>
      </c>
      <c r="BR15" s="347"/>
      <c r="BS15" s="347"/>
      <c r="BT15" s="347"/>
      <c r="BU15" s="347"/>
      <c r="BV15" s="97">
        <f t="shared" ref="BV15:BV20" si="11">SUM(BQ15:BU15)</f>
        <v>0</v>
      </c>
    </row>
    <row r="16" spans="1:74" ht="15">
      <c r="A16" s="329"/>
      <c r="B16" s="329"/>
      <c r="C16" s="329"/>
      <c r="D16" t="s">
        <v>208</v>
      </c>
      <c r="E16"/>
      <c r="F16" s="42" t="s">
        <v>197</v>
      </c>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47"/>
      <c r="AE16" s="347"/>
      <c r="AF16" s="347"/>
      <c r="AG16" s="347"/>
      <c r="AH16" s="347"/>
      <c r="AI16" s="347"/>
      <c r="AJ16" s="347"/>
      <c r="AK16" s="347"/>
      <c r="AL16" s="98">
        <f t="shared" ref="AL16:AL20" si="12">BD16*BQ16</f>
        <v>0</v>
      </c>
      <c r="AM16" s="98">
        <f t="shared" si="2"/>
        <v>0</v>
      </c>
      <c r="AN16" s="98">
        <f t="shared" si="2"/>
        <v>0</v>
      </c>
      <c r="AO16" s="98">
        <f t="shared" si="2"/>
        <v>0</v>
      </c>
      <c r="AP16" s="98">
        <f t="shared" si="2"/>
        <v>0</v>
      </c>
      <c r="AQ16" s="97">
        <f t="shared" si="3"/>
        <v>0</v>
      </c>
      <c r="AR16" s="97">
        <f t="shared" si="4"/>
        <v>0</v>
      </c>
      <c r="AS16" s="329"/>
      <c r="AT16" s="329"/>
      <c r="AU16" s="329"/>
      <c r="AV16" s="329"/>
      <c r="AW16" t="s">
        <v>208</v>
      </c>
      <c r="AX16"/>
      <c r="AY16" s="329"/>
      <c r="AZ16" s="42" t="s">
        <v>205</v>
      </c>
      <c r="BA16" s="329"/>
      <c r="BB16" s="329"/>
      <c r="BC16" s="329"/>
      <c r="BD16" s="347">
        <v>0</v>
      </c>
      <c r="BE16" s="347"/>
      <c r="BF16" s="347"/>
      <c r="BG16" s="347"/>
      <c r="BH16" s="347"/>
      <c r="BI16" s="329"/>
      <c r="BJ16" s="329"/>
      <c r="BK16" s="329"/>
      <c r="BL16" t="s">
        <v>208</v>
      </c>
      <c r="BM16"/>
      <c r="BN16" s="139">
        <v>0</v>
      </c>
      <c r="BO16" s="42"/>
      <c r="BP16" s="329"/>
      <c r="BQ16" s="347">
        <v>0</v>
      </c>
      <c r="BR16" s="347"/>
      <c r="BS16" s="347"/>
      <c r="BT16" s="347"/>
      <c r="BU16" s="347"/>
      <c r="BV16" s="97">
        <f t="shared" si="11"/>
        <v>0</v>
      </c>
    </row>
    <row r="17" spans="1:74" ht="15">
      <c r="A17" s="329"/>
      <c r="B17" s="329"/>
      <c r="C17" s="329"/>
      <c r="D17" t="s">
        <v>209</v>
      </c>
      <c r="E17"/>
      <c r="F17" s="42" t="s">
        <v>197</v>
      </c>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47">
        <v>3111.6821857913997</v>
      </c>
      <c r="AE17" s="347">
        <v>2795.3811825876001</v>
      </c>
      <c r="AF17" s="347">
        <v>2542.91667895914</v>
      </c>
      <c r="AG17" s="347">
        <v>2177.5747074958799</v>
      </c>
      <c r="AH17" s="347">
        <v>1979.7008320242001</v>
      </c>
      <c r="AI17" s="347">
        <v>2023.5274542009597</v>
      </c>
      <c r="AJ17" s="347">
        <v>1834.1953945844205</v>
      </c>
      <c r="AK17" s="347">
        <v>1166.0888843861401</v>
      </c>
      <c r="AL17" s="98">
        <f t="shared" si="12"/>
        <v>1270.7703079707403</v>
      </c>
      <c r="AM17" s="98">
        <f t="shared" si="2"/>
        <v>0</v>
      </c>
      <c r="AN17" s="98">
        <f t="shared" si="2"/>
        <v>0</v>
      </c>
      <c r="AO17" s="98">
        <f t="shared" si="2"/>
        <v>0</v>
      </c>
      <c r="AP17" s="98">
        <f t="shared" si="2"/>
        <v>0</v>
      </c>
      <c r="AQ17" s="97">
        <f t="shared" si="3"/>
        <v>17631.067320029739</v>
      </c>
      <c r="AR17" s="97">
        <f t="shared" si="4"/>
        <v>1270.7703079707403</v>
      </c>
      <c r="AS17" s="329"/>
      <c r="AT17" s="329"/>
      <c r="AU17" s="329"/>
      <c r="AV17" s="329"/>
      <c r="AW17" t="s">
        <v>209</v>
      </c>
      <c r="AX17"/>
      <c r="AY17" s="329"/>
      <c r="AZ17" s="42" t="s">
        <v>205</v>
      </c>
      <c r="BA17" s="329"/>
      <c r="BB17" s="329"/>
      <c r="BC17" s="329"/>
      <c r="BD17" s="347">
        <v>2.0707428859060404E-4</v>
      </c>
      <c r="BE17" s="347"/>
      <c r="BF17" s="347"/>
      <c r="BG17" s="347"/>
      <c r="BH17" s="347"/>
      <c r="BI17" s="329"/>
      <c r="BJ17" s="329"/>
      <c r="BK17" s="329"/>
      <c r="BL17" t="s">
        <v>209</v>
      </c>
      <c r="BM17"/>
      <c r="BN17" s="139" t="s">
        <v>206</v>
      </c>
      <c r="BO17" s="42"/>
      <c r="BP17" s="329"/>
      <c r="BQ17" s="347">
        <v>6136784.6129999999</v>
      </c>
      <c r="BR17" s="347"/>
      <c r="BS17" s="347"/>
      <c r="BT17" s="347"/>
      <c r="BU17" s="347"/>
      <c r="BV17" s="97">
        <f t="shared" si="11"/>
        <v>6136784.6129999999</v>
      </c>
    </row>
    <row r="18" spans="1:74" ht="15">
      <c r="A18" s="329"/>
      <c r="B18" s="329"/>
      <c r="C18" s="329"/>
      <c r="D18" t="s">
        <v>210</v>
      </c>
      <c r="E18"/>
      <c r="F18" s="42" t="s">
        <v>197</v>
      </c>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47"/>
      <c r="AE18" s="347"/>
      <c r="AF18" s="347"/>
      <c r="AG18" s="347"/>
      <c r="AH18" s="347"/>
      <c r="AI18" s="347"/>
      <c r="AJ18" s="347"/>
      <c r="AK18" s="347"/>
      <c r="AL18" s="98">
        <f t="shared" ref="AL18:AL19" si="13">BD18*BQ18</f>
        <v>0</v>
      </c>
      <c r="AM18" s="98">
        <f t="shared" ref="AM18:AM19" si="14">BE18*BR18</f>
        <v>0</v>
      </c>
      <c r="AN18" s="98">
        <f t="shared" ref="AN18:AN19" si="15">BF18*BS18</f>
        <v>0</v>
      </c>
      <c r="AO18" s="98">
        <f t="shared" ref="AO18:AO19" si="16">BG18*BT18</f>
        <v>0</v>
      </c>
      <c r="AP18" s="98">
        <f t="shared" ref="AP18:AP19" si="17">BH18*BU18</f>
        <v>0</v>
      </c>
      <c r="AQ18" s="97">
        <f t="shared" ref="AQ18:AQ19" si="18">SUM(AD18:AK18)</f>
        <v>0</v>
      </c>
      <c r="AR18" s="97">
        <f t="shared" ref="AR18:AR19" si="19">SUM(AL18:AP18)</f>
        <v>0</v>
      </c>
      <c r="AS18" s="329"/>
      <c r="AT18" s="329"/>
      <c r="AU18" s="329"/>
      <c r="AV18" s="329"/>
      <c r="AW18" t="s">
        <v>210</v>
      </c>
      <c r="AX18"/>
      <c r="AY18" s="329"/>
      <c r="AZ18" s="42" t="s">
        <v>205</v>
      </c>
      <c r="BA18" s="329"/>
      <c r="BB18" s="329"/>
      <c r="BC18" s="329"/>
      <c r="BD18" s="347">
        <v>0</v>
      </c>
      <c r="BE18" s="347"/>
      <c r="BF18" s="347"/>
      <c r="BG18" s="347"/>
      <c r="BH18" s="347"/>
      <c r="BI18" s="329"/>
      <c r="BJ18" s="329"/>
      <c r="BK18" s="329"/>
      <c r="BL18" t="s">
        <v>210</v>
      </c>
      <c r="BM18"/>
      <c r="BN18" s="139">
        <v>0</v>
      </c>
      <c r="BO18" s="42"/>
      <c r="BP18" s="329"/>
      <c r="BQ18" s="347">
        <v>0</v>
      </c>
      <c r="BR18" s="347"/>
      <c r="BS18" s="347"/>
      <c r="BT18" s="347"/>
      <c r="BU18" s="347"/>
      <c r="BV18" s="97">
        <f t="shared" si="11"/>
        <v>0</v>
      </c>
    </row>
    <row r="19" spans="1:74" ht="15">
      <c r="A19" s="329"/>
      <c r="B19" s="329"/>
      <c r="C19" s="329"/>
      <c r="D19" t="s">
        <v>211</v>
      </c>
      <c r="E19"/>
      <c r="F19" s="42" t="s">
        <v>197</v>
      </c>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47"/>
      <c r="AE19" s="347"/>
      <c r="AF19" s="347"/>
      <c r="AG19" s="347"/>
      <c r="AH19" s="347"/>
      <c r="AI19" s="347"/>
      <c r="AJ19" s="347"/>
      <c r="AK19" s="347"/>
      <c r="AL19" s="98">
        <f t="shared" si="13"/>
        <v>0</v>
      </c>
      <c r="AM19" s="98">
        <f t="shared" si="14"/>
        <v>0</v>
      </c>
      <c r="AN19" s="98">
        <f t="shared" si="15"/>
        <v>0</v>
      </c>
      <c r="AO19" s="98">
        <f t="shared" si="16"/>
        <v>0</v>
      </c>
      <c r="AP19" s="98">
        <f t="shared" si="17"/>
        <v>0</v>
      </c>
      <c r="AQ19" s="97">
        <f t="shared" si="18"/>
        <v>0</v>
      </c>
      <c r="AR19" s="97">
        <f t="shared" si="19"/>
        <v>0</v>
      </c>
      <c r="AS19" s="329"/>
      <c r="AT19" s="329"/>
      <c r="AU19" s="329"/>
      <c r="AV19" s="329"/>
      <c r="AW19" t="s">
        <v>211</v>
      </c>
      <c r="AX19"/>
      <c r="AY19" s="329"/>
      <c r="AZ19" s="42" t="s">
        <v>205</v>
      </c>
      <c r="BA19" s="329"/>
      <c r="BB19" s="329"/>
      <c r="BC19" s="329"/>
      <c r="BD19" s="347">
        <v>0</v>
      </c>
      <c r="BE19" s="347"/>
      <c r="BF19" s="347"/>
      <c r="BG19" s="347"/>
      <c r="BH19" s="347"/>
      <c r="BI19" s="329"/>
      <c r="BJ19" s="329"/>
      <c r="BK19" s="329"/>
      <c r="BL19" t="s">
        <v>211</v>
      </c>
      <c r="BM19"/>
      <c r="BN19" s="139">
        <v>0</v>
      </c>
      <c r="BO19" s="42"/>
      <c r="BP19" s="329"/>
      <c r="BQ19" s="347">
        <v>0</v>
      </c>
      <c r="BR19" s="347"/>
      <c r="BS19" s="347"/>
      <c r="BT19" s="347"/>
      <c r="BU19" s="347"/>
      <c r="BV19" s="97">
        <f t="shared" si="11"/>
        <v>0</v>
      </c>
    </row>
    <row r="20" spans="1:74" ht="15">
      <c r="A20" s="329"/>
      <c r="B20" s="329"/>
      <c r="C20" s="329"/>
      <c r="D20" t="s">
        <v>212</v>
      </c>
      <c r="E20"/>
      <c r="F20" s="42" t="s">
        <v>197</v>
      </c>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47">
        <v>33.408436678407618</v>
      </c>
      <c r="AE20" s="347">
        <v>34.363293124896224</v>
      </c>
      <c r="AF20" s="347">
        <v>39.023796793528426</v>
      </c>
      <c r="AG20" s="347">
        <v>35.403098478552245</v>
      </c>
      <c r="AH20" s="347">
        <v>21.236145800000003</v>
      </c>
      <c r="AI20" s="347">
        <v>19.091773710000002</v>
      </c>
      <c r="AJ20" s="347">
        <v>14.324024088065606</v>
      </c>
      <c r="AK20" s="347">
        <v>17.876358067510658</v>
      </c>
      <c r="AL20" s="98">
        <f t="shared" si="12"/>
        <v>10.672892580701296</v>
      </c>
      <c r="AM20" s="98">
        <f t="shared" si="2"/>
        <v>0</v>
      </c>
      <c r="AN20" s="98">
        <f t="shared" si="2"/>
        <v>0</v>
      </c>
      <c r="AO20" s="98">
        <f t="shared" si="2"/>
        <v>0</v>
      </c>
      <c r="AP20" s="98">
        <f t="shared" si="2"/>
        <v>0</v>
      </c>
      <c r="AQ20" s="97">
        <f t="shared" si="3"/>
        <v>214.72692674096081</v>
      </c>
      <c r="AR20" s="97">
        <f t="shared" si="4"/>
        <v>10.672892580701296</v>
      </c>
      <c r="AS20" s="329"/>
      <c r="AT20" s="329"/>
      <c r="AU20" s="329"/>
      <c r="AV20" s="329"/>
      <c r="AW20" t="s">
        <v>212</v>
      </c>
      <c r="AX20"/>
      <c r="AY20" s="329"/>
      <c r="AZ20" s="42" t="s">
        <v>205</v>
      </c>
      <c r="BA20" s="329"/>
      <c r="BB20" s="329"/>
      <c r="BC20" s="329"/>
      <c r="BD20" s="347">
        <v>1.8292892617449667E-4</v>
      </c>
      <c r="BE20" s="347"/>
      <c r="BF20" s="347"/>
      <c r="BG20" s="347"/>
      <c r="BH20" s="347"/>
      <c r="BI20" s="329"/>
      <c r="BJ20" s="329"/>
      <c r="BK20" s="329"/>
      <c r="BL20" t="s">
        <v>212</v>
      </c>
      <c r="BM20"/>
      <c r="BN20" s="139" t="s">
        <v>206</v>
      </c>
      <c r="BO20" s="42"/>
      <c r="BP20" s="329"/>
      <c r="BQ20" s="347">
        <v>58344.477299999999</v>
      </c>
      <c r="BR20" s="347"/>
      <c r="BS20" s="347"/>
      <c r="BT20" s="347"/>
      <c r="BU20" s="347"/>
      <c r="BV20" s="97">
        <f t="shared" si="11"/>
        <v>58344.477299999999</v>
      </c>
    </row>
    <row r="21" spans="1:74" ht="15">
      <c r="A21" s="329"/>
      <c r="B21" s="329"/>
      <c r="C21" s="329"/>
      <c r="D21"/>
      <c r="E21"/>
      <c r="F21" s="42"/>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47"/>
      <c r="AE21" s="347"/>
      <c r="AF21" s="347"/>
      <c r="AG21" s="347"/>
      <c r="AH21" s="347"/>
      <c r="AI21" s="347"/>
      <c r="AJ21" s="347"/>
      <c r="AK21" s="347"/>
      <c r="AL21" s="98">
        <f t="shared" ref="AL21" si="20">BD21*BQ21</f>
        <v>0</v>
      </c>
      <c r="AM21" s="98">
        <f t="shared" ref="AM21" si="21">BE21*BR21</f>
        <v>0</v>
      </c>
      <c r="AN21" s="98">
        <f t="shared" ref="AN21" si="22">BF21*BS21</f>
        <v>0</v>
      </c>
      <c r="AO21" s="98">
        <f t="shared" ref="AO21" si="23">BG21*BT21</f>
        <v>0</v>
      </c>
      <c r="AP21" s="98">
        <f t="shared" ref="AP21" si="24">BH21*BU21</f>
        <v>0</v>
      </c>
      <c r="AQ21" s="97">
        <f t="shared" ref="AQ21" si="25">SUM(AD21:AK21)</f>
        <v>0</v>
      </c>
      <c r="AR21" s="97">
        <f t="shared" ref="AR21" si="26">SUM(AL21:AP21)</f>
        <v>0</v>
      </c>
      <c r="AS21" s="329"/>
      <c r="AT21" s="329"/>
      <c r="AU21" s="329"/>
      <c r="AV21" s="329"/>
      <c r="AW21"/>
      <c r="AX21"/>
      <c r="AY21" s="329"/>
      <c r="AZ21" s="42"/>
      <c r="BA21" s="329"/>
      <c r="BB21" s="329"/>
      <c r="BC21" s="329"/>
      <c r="BD21" s="347">
        <v>0</v>
      </c>
      <c r="BE21" s="347"/>
      <c r="BF21" s="347"/>
      <c r="BG21" s="347"/>
      <c r="BH21" s="347"/>
      <c r="BI21" s="329"/>
      <c r="BJ21" s="329"/>
      <c r="BK21" s="329"/>
      <c r="BL21"/>
      <c r="BM21"/>
      <c r="BN21" s="139">
        <v>0</v>
      </c>
      <c r="BO21" s="42"/>
      <c r="BP21" s="329"/>
      <c r="BQ21" s="347">
        <v>0</v>
      </c>
      <c r="BR21" s="347"/>
      <c r="BS21" s="347"/>
      <c r="BT21" s="347"/>
      <c r="BU21" s="347"/>
      <c r="BV21" s="97">
        <f t="shared" ref="BV21" si="27">SUM(BQ21:BU21)</f>
        <v>0</v>
      </c>
    </row>
    <row r="22" spans="1:74" ht="15">
      <c r="A22" s="329"/>
      <c r="B22" s="329"/>
      <c r="C22" s="329"/>
      <c r="D22" s="8" t="s">
        <v>102</v>
      </c>
      <c r="E22"/>
      <c r="F22" s="42"/>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97">
        <f>SUM(AD14:AD21)</f>
        <v>4119.8997766012726</v>
      </c>
      <c r="AE22" s="97">
        <f t="shared" ref="AE22:AP22" si="28">SUM(AE14:AE21)</f>
        <v>3674.9170213767429</v>
      </c>
      <c r="AF22" s="97">
        <f t="shared" si="28"/>
        <v>3415.3840345796775</v>
      </c>
      <c r="AG22" s="97">
        <f t="shared" si="28"/>
        <v>2848.8777076753295</v>
      </c>
      <c r="AH22" s="97">
        <f t="shared" si="28"/>
        <v>2471.27557650476</v>
      </c>
      <c r="AI22" s="97">
        <f t="shared" si="28"/>
        <v>2437.7352716486116</v>
      </c>
      <c r="AJ22" s="97">
        <f t="shared" si="28"/>
        <v>2249.292263912313</v>
      </c>
      <c r="AK22" s="97">
        <f t="shared" si="28"/>
        <v>1646.6687147694563</v>
      </c>
      <c r="AL22" s="97">
        <f t="shared" si="28"/>
        <v>1801.9801498781378</v>
      </c>
      <c r="AM22" s="97">
        <f t="shared" si="28"/>
        <v>0</v>
      </c>
      <c r="AN22" s="97">
        <f t="shared" si="28"/>
        <v>0</v>
      </c>
      <c r="AO22" s="97">
        <f t="shared" si="28"/>
        <v>0</v>
      </c>
      <c r="AP22" s="97">
        <f t="shared" si="28"/>
        <v>0</v>
      </c>
      <c r="AQ22" s="97">
        <f t="shared" si="3"/>
        <v>22864.050367068165</v>
      </c>
      <c r="AR22" s="97">
        <f t="shared" si="4"/>
        <v>1801.9801498781378</v>
      </c>
      <c r="AS22" s="329"/>
      <c r="AT22" s="329"/>
      <c r="AU22" s="329"/>
      <c r="AV22" s="329"/>
      <c r="AW22" s="8" t="s">
        <v>102</v>
      </c>
      <c r="AX22"/>
      <c r="AY22" s="329"/>
      <c r="AZ22" s="42"/>
      <c r="BA22" s="329"/>
      <c r="BB22" s="329"/>
      <c r="BC22" s="329"/>
      <c r="BD22" s="551"/>
      <c r="BE22" s="552"/>
      <c r="BF22" s="552"/>
      <c r="BG22" s="552"/>
      <c r="BH22" s="553"/>
      <c r="BI22" s="329"/>
      <c r="BJ22" s="329"/>
      <c r="BK22" s="329"/>
      <c r="BL22" s="8" t="s">
        <v>102</v>
      </c>
      <c r="BM22"/>
      <c r="BN22" s="329"/>
      <c r="BO22" s="42"/>
      <c r="BP22" s="329"/>
      <c r="BQ22" s="348"/>
      <c r="BR22" s="552"/>
      <c r="BS22" s="552"/>
      <c r="BT22" s="552"/>
      <c r="BU22" s="552"/>
      <c r="BV22" s="349"/>
    </row>
    <row r="23" spans="1:74" ht="15">
      <c r="A23" s="329"/>
      <c r="B23" s="329"/>
      <c r="C23" s="329"/>
      <c r="D23" s="8"/>
      <c r="E23"/>
      <c r="F23" s="42"/>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8"/>
      <c r="AX23"/>
      <c r="AY23" s="329"/>
      <c r="AZ23" s="42"/>
      <c r="BA23" s="329"/>
      <c r="BB23" s="329"/>
      <c r="BC23" s="329"/>
      <c r="BD23" s="329"/>
      <c r="BE23" s="329"/>
      <c r="BF23" s="329"/>
      <c r="BG23" s="329"/>
      <c r="BH23" s="329"/>
      <c r="BI23" s="329"/>
      <c r="BJ23" s="329"/>
      <c r="BK23" s="329"/>
      <c r="BL23" s="8"/>
      <c r="BM23"/>
      <c r="BN23" s="329"/>
      <c r="BO23" s="42"/>
      <c r="BP23" s="329"/>
      <c r="BQ23" s="329"/>
      <c r="BR23" s="329"/>
      <c r="BS23" s="329"/>
      <c r="BT23" s="329"/>
      <c r="BU23" s="329"/>
      <c r="BV23" s="329"/>
    </row>
    <row r="24" spans="1:74" ht="15">
      <c r="A24" s="329"/>
      <c r="B24" s="329"/>
      <c r="C24" s="18" t="s">
        <v>213</v>
      </c>
      <c r="D24" s="329"/>
      <c r="E24"/>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18" t="s">
        <v>213</v>
      </c>
      <c r="AW24" s="329"/>
      <c r="AX24"/>
      <c r="AY24" s="329"/>
      <c r="AZ24" s="329"/>
      <c r="BA24" s="329"/>
      <c r="BB24" s="329"/>
      <c r="BC24" s="329"/>
      <c r="BD24" s="329"/>
      <c r="BE24" s="329"/>
      <c r="BF24" s="329"/>
      <c r="BG24" s="329"/>
      <c r="BH24" s="329"/>
      <c r="BI24" s="329"/>
      <c r="BJ24" s="329"/>
      <c r="BK24" s="18" t="s">
        <v>213</v>
      </c>
      <c r="BL24" s="329"/>
      <c r="BM24"/>
      <c r="BN24" s="329"/>
      <c r="BO24" s="329"/>
      <c r="BP24" s="329"/>
      <c r="BQ24" s="329"/>
      <c r="BR24" s="329"/>
      <c r="BS24" s="329"/>
      <c r="BT24" s="329"/>
      <c r="BU24" s="329"/>
      <c r="BV24" s="329"/>
    </row>
    <row r="25" spans="1:74" ht="15">
      <c r="A25" s="329"/>
      <c r="B25" s="329"/>
      <c r="C25" s="329"/>
      <c r="D25" s="1" t="s">
        <v>214</v>
      </c>
      <c r="E25"/>
      <c r="F25" s="42" t="s">
        <v>197</v>
      </c>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47">
        <v>5061.287928585999</v>
      </c>
      <c r="AE25" s="347">
        <v>4721.9411798467772</v>
      </c>
      <c r="AF25" s="347">
        <v>4470.9353097046487</v>
      </c>
      <c r="AG25" s="347">
        <v>4358.1946046556031</v>
      </c>
      <c r="AH25" s="347">
        <v>3951.448238926997</v>
      </c>
      <c r="AI25" s="347">
        <v>4309.3338626121804</v>
      </c>
      <c r="AJ25" s="347">
        <v>4616.5347837744985</v>
      </c>
      <c r="AK25" s="347">
        <v>4063.4917974959999</v>
      </c>
      <c r="AL25" s="98">
        <f>BD25*BQ25</f>
        <v>4403.1677340550032</v>
      </c>
      <c r="AM25" s="98">
        <f t="shared" ref="AM25:AM30" si="29">BE25*BR25</f>
        <v>0</v>
      </c>
      <c r="AN25" s="98">
        <f t="shared" ref="AN25:AN30" si="30">BF25*BS25</f>
        <v>0</v>
      </c>
      <c r="AO25" s="98">
        <f t="shared" ref="AO25:AO30" si="31">BG25*BT25</f>
        <v>0</v>
      </c>
      <c r="AP25" s="98">
        <f t="shared" ref="AP25:AP30" si="32">BH25*BU25</f>
        <v>0</v>
      </c>
      <c r="AQ25" s="97">
        <f t="shared" ref="AQ25:AQ32" si="33">SUM(AD25:AK25)</f>
        <v>35553.167705602704</v>
      </c>
      <c r="AR25" s="97">
        <f t="shared" ref="AR25:AR32" si="34">SUM(AL25:AP25)</f>
        <v>4403.1677340550032</v>
      </c>
      <c r="AS25" s="329"/>
      <c r="AT25" s="329"/>
      <c r="AU25" s="329"/>
      <c r="AV25" s="329"/>
      <c r="AW25" s="1" t="s">
        <v>214</v>
      </c>
      <c r="AX25"/>
      <c r="AY25" s="329"/>
      <c r="AZ25" s="42" t="s">
        <v>205</v>
      </c>
      <c r="BA25" s="329"/>
      <c r="BB25" s="329"/>
      <c r="BC25" s="329"/>
      <c r="BD25" s="347">
        <v>2.5120638845637588E-3</v>
      </c>
      <c r="BE25" s="347"/>
      <c r="BF25" s="347"/>
      <c r="BG25" s="347"/>
      <c r="BH25" s="347"/>
      <c r="BI25" s="329"/>
      <c r="BJ25" s="329"/>
      <c r="BK25" s="329"/>
      <c r="BL25" s="1" t="s">
        <v>214</v>
      </c>
      <c r="BM25"/>
      <c r="BN25" s="139" t="s">
        <v>215</v>
      </c>
      <c r="BO25" s="42"/>
      <c r="BP25" s="329"/>
      <c r="BQ25" s="347">
        <v>1752808.8203137598</v>
      </c>
      <c r="BR25" s="347"/>
      <c r="BS25" s="347"/>
      <c r="BT25" s="347"/>
      <c r="BU25" s="347"/>
      <c r="BV25" s="97">
        <f t="shared" ref="BV25:BV30" si="35">SUM(BQ25:BU25)</f>
        <v>1752808.8203137598</v>
      </c>
    </row>
    <row r="26" spans="1:74" ht="15">
      <c r="A26" s="329"/>
      <c r="B26" s="329"/>
      <c r="C26" s="329"/>
      <c r="D26" s="1" t="s">
        <v>216</v>
      </c>
      <c r="E26"/>
      <c r="F26" s="42" t="s">
        <v>197</v>
      </c>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47">
        <v>30.433680860800013</v>
      </c>
      <c r="AE26" s="347">
        <v>16.194355812215235</v>
      </c>
      <c r="AF26" s="347">
        <v>15.418306910285432</v>
      </c>
      <c r="AG26" s="347">
        <v>13.205862500999999</v>
      </c>
      <c r="AH26" s="347">
        <v>12.549246974400006</v>
      </c>
      <c r="AI26" s="347">
        <v>24.601195026199996</v>
      </c>
      <c r="AJ26" s="347">
        <v>61.823176699200033</v>
      </c>
      <c r="AK26" s="347">
        <v>58.779058494000004</v>
      </c>
      <c r="AL26" s="98">
        <f t="shared" ref="AL26:AL27" si="36">BD26*BQ26</f>
        <v>54.433307984346328</v>
      </c>
      <c r="AM26" s="98">
        <f t="shared" ref="AM26:AM27" si="37">BE26*BR26</f>
        <v>0</v>
      </c>
      <c r="AN26" s="98">
        <f t="shared" ref="AN26:AN27" si="38">BF26*BS26</f>
        <v>0</v>
      </c>
      <c r="AO26" s="98">
        <f t="shared" ref="AO26:AO27" si="39">BG26*BT26</f>
        <v>0</v>
      </c>
      <c r="AP26" s="98">
        <f t="shared" ref="AP26:AP27" si="40">BH26*BU26</f>
        <v>0</v>
      </c>
      <c r="AQ26" s="97">
        <f t="shared" ref="AQ26:AQ27" si="41">SUM(AD26:AK26)</f>
        <v>233.00488327810072</v>
      </c>
      <c r="AR26" s="97">
        <f t="shared" ref="AR26:AR27" si="42">SUM(AL26:AP26)</f>
        <v>54.433307984346328</v>
      </c>
      <c r="AS26" s="329"/>
      <c r="AT26" s="329"/>
      <c r="AU26" s="329"/>
      <c r="AV26" s="329"/>
      <c r="AW26" s="1" t="s">
        <v>216</v>
      </c>
      <c r="AX26"/>
      <c r="AY26" s="329"/>
      <c r="AZ26" s="42" t="s">
        <v>205</v>
      </c>
      <c r="BA26" s="329"/>
      <c r="BB26" s="329"/>
      <c r="BC26" s="329"/>
      <c r="BD26" s="347">
        <v>2.0974731275167787E-3</v>
      </c>
      <c r="BE26" s="347"/>
      <c r="BF26" s="347"/>
      <c r="BG26" s="347"/>
      <c r="BH26" s="347"/>
      <c r="BI26" s="329"/>
      <c r="BJ26" s="329"/>
      <c r="BK26" s="329"/>
      <c r="BL26" s="1" t="s">
        <v>216</v>
      </c>
      <c r="BM26"/>
      <c r="BN26" s="139" t="s">
        <v>215</v>
      </c>
      <c r="BO26" s="42"/>
      <c r="BP26" s="329"/>
      <c r="BQ26" s="347">
        <v>25951.850000000006</v>
      </c>
      <c r="BR26" s="347"/>
      <c r="BS26" s="347"/>
      <c r="BT26" s="347"/>
      <c r="BU26" s="347"/>
      <c r="BV26" s="97">
        <f t="shared" si="35"/>
        <v>25951.850000000006</v>
      </c>
    </row>
    <row r="27" spans="1:74" ht="15">
      <c r="A27" s="329"/>
      <c r="B27" s="329"/>
      <c r="C27" s="329"/>
      <c r="D27" s="1" t="s">
        <v>217</v>
      </c>
      <c r="E27"/>
      <c r="F27" s="42" t="s">
        <v>197</v>
      </c>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47"/>
      <c r="AE27" s="347"/>
      <c r="AF27" s="347"/>
      <c r="AG27" s="347"/>
      <c r="AH27" s="347"/>
      <c r="AI27" s="347"/>
      <c r="AJ27" s="347"/>
      <c r="AK27" s="347"/>
      <c r="AL27" s="98">
        <f t="shared" si="36"/>
        <v>0</v>
      </c>
      <c r="AM27" s="98">
        <f t="shared" si="37"/>
        <v>0</v>
      </c>
      <c r="AN27" s="98">
        <f t="shared" si="38"/>
        <v>0</v>
      </c>
      <c r="AO27" s="98">
        <f t="shared" si="39"/>
        <v>0</v>
      </c>
      <c r="AP27" s="98">
        <f t="shared" si="40"/>
        <v>0</v>
      </c>
      <c r="AQ27" s="97">
        <f t="shared" si="41"/>
        <v>0</v>
      </c>
      <c r="AR27" s="97">
        <f t="shared" si="42"/>
        <v>0</v>
      </c>
      <c r="AS27" s="329"/>
      <c r="AT27" s="329"/>
      <c r="AU27" s="329"/>
      <c r="AV27" s="329"/>
      <c r="AW27" s="1" t="s">
        <v>217</v>
      </c>
      <c r="AX27"/>
      <c r="AY27" s="329"/>
      <c r="AZ27" s="42" t="s">
        <v>205</v>
      </c>
      <c r="BA27" s="329"/>
      <c r="BB27" s="329"/>
      <c r="BC27" s="329"/>
      <c r="BD27" s="347">
        <v>0</v>
      </c>
      <c r="BE27" s="347"/>
      <c r="BF27" s="347"/>
      <c r="BG27" s="347"/>
      <c r="BH27" s="347"/>
      <c r="BI27" s="329"/>
      <c r="BJ27" s="329"/>
      <c r="BK27" s="329"/>
      <c r="BL27" s="1" t="s">
        <v>217</v>
      </c>
      <c r="BM27"/>
      <c r="BN27" s="139">
        <v>0</v>
      </c>
      <c r="BO27" s="42"/>
      <c r="BP27" s="329"/>
      <c r="BQ27" s="347">
        <v>0</v>
      </c>
      <c r="BR27" s="347"/>
      <c r="BS27" s="347"/>
      <c r="BT27" s="347"/>
      <c r="BU27" s="347"/>
      <c r="BV27" s="97">
        <f t="shared" si="35"/>
        <v>0</v>
      </c>
    </row>
    <row r="28" spans="1:74" ht="15">
      <c r="A28" s="329"/>
      <c r="B28" s="329"/>
      <c r="C28" s="329"/>
      <c r="D28" s="1" t="s">
        <v>218</v>
      </c>
      <c r="E28"/>
      <c r="F28" s="42" t="s">
        <v>197</v>
      </c>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47">
        <v>0</v>
      </c>
      <c r="AE28" s="347">
        <v>0</v>
      </c>
      <c r="AF28" s="347">
        <v>0</v>
      </c>
      <c r="AG28" s="347">
        <v>0</v>
      </c>
      <c r="AH28" s="347">
        <v>0</v>
      </c>
      <c r="AI28" s="347">
        <v>0</v>
      </c>
      <c r="AJ28" s="347">
        <v>0</v>
      </c>
      <c r="AK28" s="347">
        <v>0</v>
      </c>
      <c r="AL28" s="98">
        <f t="shared" ref="AL28:AL30" si="43">BD28*BQ28</f>
        <v>0</v>
      </c>
      <c r="AM28" s="98">
        <f t="shared" si="29"/>
        <v>0</v>
      </c>
      <c r="AN28" s="98">
        <f t="shared" si="30"/>
        <v>0</v>
      </c>
      <c r="AO28" s="98">
        <f t="shared" si="31"/>
        <v>0</v>
      </c>
      <c r="AP28" s="98">
        <f t="shared" si="32"/>
        <v>0</v>
      </c>
      <c r="AQ28" s="97">
        <f t="shared" si="33"/>
        <v>0</v>
      </c>
      <c r="AR28" s="97">
        <f t="shared" si="34"/>
        <v>0</v>
      </c>
      <c r="AS28" s="329"/>
      <c r="AT28" s="329"/>
      <c r="AU28" s="329"/>
      <c r="AV28" s="329"/>
      <c r="AW28" s="1" t="s">
        <v>218</v>
      </c>
      <c r="AX28"/>
      <c r="AY28" s="329"/>
      <c r="AZ28" s="42" t="s">
        <v>205</v>
      </c>
      <c r="BA28" s="329"/>
      <c r="BB28" s="329"/>
      <c r="BC28" s="329"/>
      <c r="BD28" s="347">
        <v>0</v>
      </c>
      <c r="BE28" s="347"/>
      <c r="BF28" s="347"/>
      <c r="BG28" s="347"/>
      <c r="BH28" s="347"/>
      <c r="BI28" s="329"/>
      <c r="BJ28" s="329"/>
      <c r="BK28" s="329"/>
      <c r="BL28" s="1" t="s">
        <v>218</v>
      </c>
      <c r="BM28"/>
      <c r="BN28" s="139">
        <v>0</v>
      </c>
      <c r="BO28" s="42"/>
      <c r="BP28" s="329"/>
      <c r="BQ28" s="347">
        <v>0</v>
      </c>
      <c r="BR28" s="347"/>
      <c r="BS28" s="347"/>
      <c r="BT28" s="347"/>
      <c r="BU28" s="347"/>
      <c r="BV28" s="97">
        <f t="shared" si="35"/>
        <v>0</v>
      </c>
    </row>
    <row r="29" spans="1:74" ht="15">
      <c r="A29" s="329"/>
      <c r="B29" s="329"/>
      <c r="C29" s="329"/>
      <c r="D29" s="1" t="s">
        <v>219</v>
      </c>
      <c r="E29"/>
      <c r="F29" s="42" t="s">
        <v>197</v>
      </c>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47">
        <v>0</v>
      </c>
      <c r="AE29" s="347">
        <v>0</v>
      </c>
      <c r="AF29" s="347">
        <v>0</v>
      </c>
      <c r="AG29" s="347">
        <v>0</v>
      </c>
      <c r="AH29" s="347">
        <v>0</v>
      </c>
      <c r="AI29" s="347">
        <v>0</v>
      </c>
      <c r="AJ29" s="347">
        <v>0</v>
      </c>
      <c r="AK29" s="347">
        <v>0</v>
      </c>
      <c r="AL29" s="98">
        <f t="shared" si="43"/>
        <v>0</v>
      </c>
      <c r="AM29" s="98">
        <f t="shared" si="29"/>
        <v>0</v>
      </c>
      <c r="AN29" s="98">
        <f t="shared" si="30"/>
        <v>0</v>
      </c>
      <c r="AO29" s="98">
        <f t="shared" si="31"/>
        <v>0</v>
      </c>
      <c r="AP29" s="98">
        <f t="shared" si="32"/>
        <v>0</v>
      </c>
      <c r="AQ29" s="97">
        <f t="shared" si="33"/>
        <v>0</v>
      </c>
      <c r="AR29" s="97">
        <f t="shared" si="34"/>
        <v>0</v>
      </c>
      <c r="AS29" s="329"/>
      <c r="AT29" s="329"/>
      <c r="AU29" s="329"/>
      <c r="AV29" s="329"/>
      <c r="AW29" s="1" t="s">
        <v>219</v>
      </c>
      <c r="AX29"/>
      <c r="AY29" s="329"/>
      <c r="AZ29" s="42" t="s">
        <v>205</v>
      </c>
      <c r="BA29" s="329"/>
      <c r="BB29" s="329"/>
      <c r="BC29" s="329"/>
      <c r="BD29" s="347">
        <v>0</v>
      </c>
      <c r="BE29" s="347"/>
      <c r="BF29" s="347"/>
      <c r="BG29" s="347"/>
      <c r="BH29" s="347"/>
      <c r="BI29" s="329"/>
      <c r="BJ29" s="329"/>
      <c r="BK29" s="329"/>
      <c r="BL29" s="1" t="s">
        <v>219</v>
      </c>
      <c r="BM29"/>
      <c r="BN29" s="139">
        <v>0</v>
      </c>
      <c r="BO29" s="42"/>
      <c r="BP29" s="329"/>
      <c r="BQ29" s="347">
        <v>0</v>
      </c>
      <c r="BR29" s="347"/>
      <c r="BS29" s="347"/>
      <c r="BT29" s="347"/>
      <c r="BU29" s="347"/>
      <c r="BV29" s="97">
        <f t="shared" si="35"/>
        <v>0</v>
      </c>
    </row>
    <row r="30" spans="1:74" ht="15">
      <c r="A30" s="329"/>
      <c r="B30" s="329"/>
      <c r="C30" s="329"/>
      <c r="D30" s="1" t="s">
        <v>220</v>
      </c>
      <c r="E30"/>
      <c r="F30" s="42" t="s">
        <v>197</v>
      </c>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47">
        <v>134.80433775199995</v>
      </c>
      <c r="AE30" s="347">
        <v>75.847310047905637</v>
      </c>
      <c r="AF30" s="347">
        <v>76.412948491326787</v>
      </c>
      <c r="AG30" s="347">
        <v>182.50306239999998</v>
      </c>
      <c r="AH30" s="347">
        <v>73.236620719999991</v>
      </c>
      <c r="AI30" s="347">
        <v>31.820406128000002</v>
      </c>
      <c r="AJ30" s="347">
        <v>121.37139840000002</v>
      </c>
      <c r="AK30" s="347">
        <v>92.134067999999999</v>
      </c>
      <c r="AL30" s="98">
        <f t="shared" si="43"/>
        <v>88.99409399999999</v>
      </c>
      <c r="AM30" s="98">
        <f t="shared" si="29"/>
        <v>0</v>
      </c>
      <c r="AN30" s="98">
        <f t="shared" si="30"/>
        <v>0</v>
      </c>
      <c r="AO30" s="98">
        <f t="shared" si="31"/>
        <v>0</v>
      </c>
      <c r="AP30" s="98">
        <f t="shared" si="32"/>
        <v>0</v>
      </c>
      <c r="AQ30" s="97">
        <f t="shared" si="33"/>
        <v>788.13015193923229</v>
      </c>
      <c r="AR30" s="97">
        <f t="shared" si="34"/>
        <v>88.99409399999999</v>
      </c>
      <c r="AS30" s="329"/>
      <c r="AT30" s="329"/>
      <c r="AU30" s="329"/>
      <c r="AV30" s="329"/>
      <c r="AW30" s="1" t="s">
        <v>220</v>
      </c>
      <c r="AX30"/>
      <c r="AY30" s="329"/>
      <c r="AZ30" s="42" t="s">
        <v>205</v>
      </c>
      <c r="BA30" s="329"/>
      <c r="BB30" s="329"/>
      <c r="BC30" s="329"/>
      <c r="BD30" s="347">
        <v>2.5426883999999997E-3</v>
      </c>
      <c r="BE30" s="347"/>
      <c r="BF30" s="347"/>
      <c r="BG30" s="347"/>
      <c r="BH30" s="347"/>
      <c r="BI30" s="329"/>
      <c r="BJ30" s="329"/>
      <c r="BK30" s="329"/>
      <c r="BL30" s="1" t="s">
        <v>220</v>
      </c>
      <c r="BM30"/>
      <c r="BN30" s="139" t="s">
        <v>215</v>
      </c>
      <c r="BO30" s="42"/>
      <c r="BP30" s="329"/>
      <c r="BQ30" s="347">
        <v>35000</v>
      </c>
      <c r="BR30" s="347"/>
      <c r="BS30" s="347"/>
      <c r="BT30" s="347"/>
      <c r="BU30" s="347"/>
      <c r="BV30" s="97">
        <f t="shared" si="35"/>
        <v>35000</v>
      </c>
    </row>
    <row r="31" spans="1:74" ht="15">
      <c r="A31" s="329"/>
      <c r="B31" s="329"/>
      <c r="C31" s="329"/>
      <c r="D31" s="1"/>
      <c r="E31"/>
      <c r="F31" s="42"/>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47"/>
      <c r="AE31" s="347"/>
      <c r="AF31" s="347"/>
      <c r="AG31" s="347"/>
      <c r="AH31" s="347"/>
      <c r="AI31" s="347"/>
      <c r="AJ31" s="347"/>
      <c r="AK31" s="347"/>
      <c r="AL31" s="98">
        <f t="shared" ref="AL31" si="44">BD31*BQ31</f>
        <v>0</v>
      </c>
      <c r="AM31" s="98">
        <f t="shared" ref="AM31" si="45">BE31*BR31</f>
        <v>0</v>
      </c>
      <c r="AN31" s="98">
        <f t="shared" ref="AN31" si="46">BF31*BS31</f>
        <v>0</v>
      </c>
      <c r="AO31" s="98">
        <f t="shared" ref="AO31" si="47">BG31*BT31</f>
        <v>0</v>
      </c>
      <c r="AP31" s="98">
        <f t="shared" ref="AP31" si="48">BH31*BU31</f>
        <v>0</v>
      </c>
      <c r="AQ31" s="97">
        <f t="shared" ref="AQ31" si="49">SUM(AD31:AK31)</f>
        <v>0</v>
      </c>
      <c r="AR31" s="97">
        <f t="shared" ref="AR31" si="50">SUM(AL31:AP31)</f>
        <v>0</v>
      </c>
      <c r="AS31" s="329"/>
      <c r="AT31" s="329"/>
      <c r="AU31" s="329"/>
      <c r="AV31" s="329"/>
      <c r="AW31" s="1"/>
      <c r="AX31"/>
      <c r="AY31" s="329"/>
      <c r="AZ31" s="42"/>
      <c r="BA31" s="329"/>
      <c r="BB31" s="329"/>
      <c r="BC31" s="329"/>
      <c r="BD31" s="347">
        <v>0</v>
      </c>
      <c r="BE31" s="347"/>
      <c r="BF31" s="347"/>
      <c r="BG31" s="347"/>
      <c r="BH31" s="347"/>
      <c r="BI31" s="329"/>
      <c r="BJ31" s="329"/>
      <c r="BK31" s="329"/>
      <c r="BL31" s="1"/>
      <c r="BM31"/>
      <c r="BN31" s="139">
        <v>0</v>
      </c>
      <c r="BO31" s="42"/>
      <c r="BP31" s="329"/>
      <c r="BQ31" s="347">
        <v>0</v>
      </c>
      <c r="BR31" s="347"/>
      <c r="BS31" s="347"/>
      <c r="BT31" s="347"/>
      <c r="BU31" s="347"/>
      <c r="BV31" s="97">
        <f t="shared" ref="BV31" si="51">SUM(BQ31:BU31)</f>
        <v>0</v>
      </c>
    </row>
    <row r="32" spans="1:74" ht="15">
      <c r="A32" s="329"/>
      <c r="B32" s="329"/>
      <c r="C32" s="329"/>
      <c r="D32" s="8" t="s">
        <v>102</v>
      </c>
      <c r="E32"/>
      <c r="F32" s="42" t="s">
        <v>197</v>
      </c>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97">
        <f>SUM(AD25:AD31)</f>
        <v>5226.5259471987993</v>
      </c>
      <c r="AE32" s="97">
        <f t="shared" ref="AE32:AP32" si="52">SUM(AE25:AE31)</f>
        <v>4813.9828457068979</v>
      </c>
      <c r="AF32" s="97">
        <f t="shared" si="52"/>
        <v>4562.7665651062607</v>
      </c>
      <c r="AG32" s="97">
        <f t="shared" si="52"/>
        <v>4553.9035295566036</v>
      </c>
      <c r="AH32" s="97">
        <f t="shared" si="52"/>
        <v>4037.2341066213967</v>
      </c>
      <c r="AI32" s="97">
        <f t="shared" si="52"/>
        <v>4365.7554637663807</v>
      </c>
      <c r="AJ32" s="97">
        <f t="shared" si="52"/>
        <v>4799.7293588736984</v>
      </c>
      <c r="AK32" s="97">
        <f t="shared" si="52"/>
        <v>4214.4049239900005</v>
      </c>
      <c r="AL32" s="97">
        <f t="shared" si="52"/>
        <v>4546.5951360393492</v>
      </c>
      <c r="AM32" s="97">
        <f t="shared" si="52"/>
        <v>0</v>
      </c>
      <c r="AN32" s="97">
        <f t="shared" si="52"/>
        <v>0</v>
      </c>
      <c r="AO32" s="97">
        <f t="shared" si="52"/>
        <v>0</v>
      </c>
      <c r="AP32" s="97">
        <f t="shared" si="52"/>
        <v>0</v>
      </c>
      <c r="AQ32" s="97">
        <f t="shared" si="33"/>
        <v>36574.302740820036</v>
      </c>
      <c r="AR32" s="97">
        <f t="shared" si="34"/>
        <v>4546.5951360393492</v>
      </c>
      <c r="AS32" s="329"/>
      <c r="AT32" s="329"/>
      <c r="AU32" s="329"/>
      <c r="AV32" s="329"/>
      <c r="AW32" s="8" t="s">
        <v>102</v>
      </c>
      <c r="AX32"/>
      <c r="AY32" s="329"/>
      <c r="AZ32" s="42" t="s">
        <v>205</v>
      </c>
      <c r="BA32" s="329"/>
      <c r="BB32" s="329"/>
      <c r="BC32" s="329"/>
      <c r="BD32" s="551"/>
      <c r="BE32" s="552"/>
      <c r="BF32" s="552"/>
      <c r="BG32" s="552"/>
      <c r="BH32" s="553"/>
      <c r="BI32" s="329"/>
      <c r="BJ32" s="329"/>
      <c r="BK32" s="329"/>
      <c r="BL32" s="8" t="s">
        <v>102</v>
      </c>
      <c r="BM32"/>
      <c r="BN32" s="329"/>
      <c r="BO32" s="42"/>
      <c r="BP32" s="329"/>
      <c r="BQ32" s="348"/>
      <c r="BR32" s="552"/>
      <c r="BS32" s="552"/>
      <c r="BT32" s="552"/>
      <c r="BU32" s="552"/>
      <c r="BV32" s="349"/>
    </row>
    <row r="33" spans="1:74" ht="15">
      <c r="A33" s="329"/>
      <c r="B33" s="329"/>
      <c r="C33" s="329"/>
      <c r="D33" s="8"/>
      <c r="E33"/>
      <c r="F33" s="42"/>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8"/>
      <c r="AX33"/>
      <c r="AY33" s="329"/>
      <c r="AZ33" s="42"/>
      <c r="BA33" s="329"/>
      <c r="BB33" s="329"/>
      <c r="BC33" s="329"/>
      <c r="BD33" s="329"/>
      <c r="BE33" s="329"/>
      <c r="BF33" s="329"/>
      <c r="BG33" s="329"/>
      <c r="BH33" s="329"/>
      <c r="BI33" s="329"/>
      <c r="BJ33" s="329"/>
      <c r="BK33" s="329"/>
      <c r="BL33" s="8"/>
      <c r="BM33"/>
      <c r="BN33" s="329"/>
      <c r="BO33" s="42"/>
      <c r="BP33" s="329"/>
      <c r="BQ33" s="329"/>
      <c r="BR33" s="329"/>
      <c r="BS33" s="329"/>
      <c r="BT33" s="329"/>
      <c r="BU33" s="329"/>
      <c r="BV33" s="329"/>
    </row>
    <row r="34" spans="1:74" ht="15">
      <c r="A34" s="329"/>
      <c r="B34" s="329"/>
      <c r="C34" s="18" t="s">
        <v>221</v>
      </c>
      <c r="D34" s="329"/>
      <c r="E34"/>
      <c r="F34" s="42"/>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18" t="s">
        <v>221</v>
      </c>
      <c r="AW34" s="329"/>
      <c r="AX34"/>
      <c r="AY34" s="329"/>
      <c r="AZ34" s="42"/>
      <c r="BA34" s="329"/>
      <c r="BB34" s="329"/>
      <c r="BC34" s="329"/>
      <c r="BD34" s="329"/>
      <c r="BE34" s="329"/>
      <c r="BF34" s="329"/>
      <c r="BG34" s="329"/>
      <c r="BH34" s="329"/>
      <c r="BI34" s="329"/>
      <c r="BJ34" s="329"/>
      <c r="BK34" s="18" t="s">
        <v>221</v>
      </c>
      <c r="BL34" s="329"/>
      <c r="BM34"/>
      <c r="BN34" s="329"/>
      <c r="BO34" s="42"/>
      <c r="BP34" s="329"/>
      <c r="BQ34" s="329"/>
      <c r="BR34" s="329"/>
      <c r="BS34" s="329"/>
      <c r="BT34" s="329"/>
      <c r="BU34" s="329"/>
      <c r="BV34" s="329"/>
    </row>
    <row r="35" spans="1:74" ht="15">
      <c r="A35" s="329"/>
      <c r="B35" s="329"/>
      <c r="C35" s="329"/>
      <c r="D35" s="1" t="s">
        <v>222</v>
      </c>
      <c r="E35"/>
      <c r="F35" s="42" t="s">
        <v>197</v>
      </c>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47">
        <v>132.24</v>
      </c>
      <c r="AE35" s="347">
        <v>88.92</v>
      </c>
      <c r="AF35" s="347">
        <v>35.568000000000005</v>
      </c>
      <c r="AG35" s="347">
        <v>193.11600000000016</v>
      </c>
      <c r="AH35" s="347">
        <v>249.88800000000003</v>
      </c>
      <c r="AI35" s="347">
        <v>225.26399999999998</v>
      </c>
      <c r="AJ35" s="347">
        <v>17.784000000000002</v>
      </c>
      <c r="AK35" s="347">
        <v>87.78</v>
      </c>
      <c r="AL35" s="98">
        <f t="shared" ref="AL35" si="53">BD35*BQ35</f>
        <v>55.459999999999994</v>
      </c>
      <c r="AM35" s="98">
        <f t="shared" ref="AM35" si="54">BE35*BR35</f>
        <v>0</v>
      </c>
      <c r="AN35" s="98">
        <f t="shared" ref="AN35" si="55">BF35*BS35</f>
        <v>0</v>
      </c>
      <c r="AO35" s="98">
        <f t="shared" ref="AO35" si="56">BG35*BT35</f>
        <v>0</v>
      </c>
      <c r="AP35" s="98">
        <f t="shared" ref="AP35" si="57">BH35*BU35</f>
        <v>0</v>
      </c>
      <c r="AQ35" s="97">
        <f>SUM(AD35:AK35)</f>
        <v>1030.5600000000002</v>
      </c>
      <c r="AR35" s="97">
        <f>SUM(AL35:AP35)</f>
        <v>55.459999999999994</v>
      </c>
      <c r="AS35" s="329"/>
      <c r="AT35" s="329"/>
      <c r="AU35" s="329"/>
      <c r="AV35" s="329"/>
      <c r="AW35" s="1" t="s">
        <v>222</v>
      </c>
      <c r="AX35"/>
      <c r="AY35" s="329"/>
      <c r="AZ35" s="42" t="s">
        <v>205</v>
      </c>
      <c r="BA35" s="329"/>
      <c r="BB35" s="329"/>
      <c r="BC35" s="329"/>
      <c r="BD35" s="347">
        <v>23.5</v>
      </c>
      <c r="BE35" s="347"/>
      <c r="BF35" s="347"/>
      <c r="BG35" s="347"/>
      <c r="BH35" s="347"/>
      <c r="BI35" s="329"/>
      <c r="BJ35" s="329"/>
      <c r="BK35" s="329"/>
      <c r="BL35" s="1" t="s">
        <v>222</v>
      </c>
      <c r="BM35"/>
      <c r="BN35" s="139" t="s">
        <v>223</v>
      </c>
      <c r="BO35" s="42"/>
      <c r="BP35" s="329"/>
      <c r="BQ35" s="347">
        <v>2.36</v>
      </c>
      <c r="BR35" s="347"/>
      <c r="BS35" s="347"/>
      <c r="BT35" s="347"/>
      <c r="BU35" s="347"/>
      <c r="BV35" s="97">
        <f>SUM(BQ35:BU35)</f>
        <v>2.36</v>
      </c>
    </row>
    <row r="36" spans="1:74">
      <c r="A36" s="329"/>
      <c r="B36" s="329"/>
      <c r="C36" s="329"/>
      <c r="D36" s="1" t="s">
        <v>224</v>
      </c>
      <c r="E36" s="329"/>
      <c r="F36" s="42" t="s">
        <v>197</v>
      </c>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47"/>
      <c r="AE36" s="347"/>
      <c r="AF36" s="347"/>
      <c r="AG36" s="347"/>
      <c r="AH36" s="347"/>
      <c r="AI36" s="347"/>
      <c r="AJ36" s="347"/>
      <c r="AK36" s="347"/>
      <c r="AL36" s="98">
        <f t="shared" ref="AL36" si="58">BD36*BQ36</f>
        <v>0</v>
      </c>
      <c r="AM36" s="98">
        <f t="shared" ref="AM36" si="59">BE36*BR36</f>
        <v>0</v>
      </c>
      <c r="AN36" s="98">
        <f t="shared" ref="AN36" si="60">BF36*BS36</f>
        <v>0</v>
      </c>
      <c r="AO36" s="98">
        <f t="shared" ref="AO36" si="61">BG36*BT36</f>
        <v>0</v>
      </c>
      <c r="AP36" s="98">
        <f t="shared" ref="AP36" si="62">BH36*BU36</f>
        <v>0</v>
      </c>
      <c r="AQ36" s="97">
        <f>SUM(AD36:AK36)</f>
        <v>0</v>
      </c>
      <c r="AR36" s="97">
        <f>SUM(AL36:AP36)</f>
        <v>0</v>
      </c>
      <c r="AS36" s="329"/>
      <c r="AT36" s="329"/>
      <c r="AU36" s="329"/>
      <c r="AV36" s="329"/>
      <c r="AW36" s="1" t="s">
        <v>224</v>
      </c>
      <c r="AX36" s="329"/>
      <c r="AY36" s="329"/>
      <c r="AZ36" s="42" t="s">
        <v>205</v>
      </c>
      <c r="BA36" s="329"/>
      <c r="BB36" s="329"/>
      <c r="BC36" s="329"/>
      <c r="BD36" s="347">
        <v>0</v>
      </c>
      <c r="BE36" s="347"/>
      <c r="BF36" s="347"/>
      <c r="BG36" s="347"/>
      <c r="BH36" s="347"/>
      <c r="BI36" s="329"/>
      <c r="BJ36" s="329"/>
      <c r="BK36" s="329"/>
      <c r="BL36" s="1" t="s">
        <v>224</v>
      </c>
      <c r="BM36" s="329"/>
      <c r="BN36" s="139">
        <v>0</v>
      </c>
      <c r="BO36" s="42"/>
      <c r="BP36" s="329"/>
      <c r="BQ36" s="347">
        <v>0</v>
      </c>
      <c r="BR36" s="347"/>
      <c r="BS36" s="347"/>
      <c r="BT36" s="347"/>
      <c r="BU36" s="347"/>
      <c r="BV36" s="97">
        <f>SUM(BQ36:BU36)</f>
        <v>0</v>
      </c>
    </row>
    <row r="37" spans="1:74">
      <c r="A37" s="329"/>
      <c r="B37" s="329"/>
      <c r="C37" s="329"/>
      <c r="D37" s="1" t="s">
        <v>225</v>
      </c>
      <c r="E37" s="329"/>
      <c r="F37" s="42" t="s">
        <v>197</v>
      </c>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47"/>
      <c r="AE37" s="347"/>
      <c r="AF37" s="347"/>
      <c r="AG37" s="347"/>
      <c r="AH37" s="347"/>
      <c r="AI37" s="347"/>
      <c r="AJ37" s="347"/>
      <c r="AK37" s="347"/>
      <c r="AL37" s="98">
        <f t="shared" ref="AL37" si="63">BD37*BQ37</f>
        <v>0</v>
      </c>
      <c r="AM37" s="98">
        <f t="shared" ref="AM37" si="64">BE37*BR37</f>
        <v>0</v>
      </c>
      <c r="AN37" s="98">
        <f t="shared" ref="AN37" si="65">BF37*BS37</f>
        <v>0</v>
      </c>
      <c r="AO37" s="98">
        <f t="shared" ref="AO37" si="66">BG37*BT37</f>
        <v>0</v>
      </c>
      <c r="AP37" s="98">
        <f t="shared" ref="AP37" si="67">BH37*BU37</f>
        <v>0</v>
      </c>
      <c r="AQ37" s="97">
        <f t="shared" ref="AQ37" si="68">SUM(AD37:AK37)</f>
        <v>0</v>
      </c>
      <c r="AR37" s="97">
        <f t="shared" ref="AR37" si="69">SUM(AL37:AP37)</f>
        <v>0</v>
      </c>
      <c r="AS37" s="329"/>
      <c r="AT37" s="329"/>
      <c r="AU37" s="329"/>
      <c r="AV37" s="329"/>
      <c r="AW37" s="1" t="s">
        <v>225</v>
      </c>
      <c r="AX37" s="329"/>
      <c r="AY37" s="329"/>
      <c r="AZ37" s="42" t="s">
        <v>205</v>
      </c>
      <c r="BA37" s="329"/>
      <c r="BB37" s="329"/>
      <c r="BC37" s="329"/>
      <c r="BD37" s="347">
        <v>0</v>
      </c>
      <c r="BE37" s="347"/>
      <c r="BF37" s="347"/>
      <c r="BG37" s="347"/>
      <c r="BH37" s="347"/>
      <c r="BI37" s="329"/>
      <c r="BJ37" s="329"/>
      <c r="BK37" s="329"/>
      <c r="BL37" s="1" t="s">
        <v>225</v>
      </c>
      <c r="BM37" s="329"/>
      <c r="BN37" s="139">
        <v>0</v>
      </c>
      <c r="BO37" s="42"/>
      <c r="BP37" s="329"/>
      <c r="BQ37" s="347">
        <v>0</v>
      </c>
      <c r="BR37" s="347"/>
      <c r="BS37" s="347"/>
      <c r="BT37" s="347"/>
      <c r="BU37" s="347"/>
      <c r="BV37" s="97">
        <f>SUM(BQ37:BU37)</f>
        <v>0</v>
      </c>
    </row>
    <row r="38" spans="1:74">
      <c r="A38" s="329"/>
      <c r="B38" s="329"/>
      <c r="C38" s="329"/>
      <c r="D38" s="1"/>
      <c r="E38" s="329"/>
      <c r="F38" s="42"/>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47"/>
      <c r="AE38" s="347"/>
      <c r="AF38" s="347"/>
      <c r="AG38" s="347"/>
      <c r="AH38" s="347"/>
      <c r="AI38" s="347"/>
      <c r="AJ38" s="347"/>
      <c r="AK38" s="347"/>
      <c r="AL38" s="98">
        <f t="shared" ref="AL38" si="70">BD38*BQ38</f>
        <v>0</v>
      </c>
      <c r="AM38" s="98">
        <f t="shared" ref="AM38" si="71">BE38*BR38</f>
        <v>0</v>
      </c>
      <c r="AN38" s="98">
        <f t="shared" ref="AN38" si="72">BF38*BS38</f>
        <v>0</v>
      </c>
      <c r="AO38" s="98">
        <f t="shared" ref="AO38" si="73">BG38*BT38</f>
        <v>0</v>
      </c>
      <c r="AP38" s="98">
        <f t="shared" ref="AP38" si="74">BH38*BU38</f>
        <v>0</v>
      </c>
      <c r="AQ38" s="97">
        <f t="shared" ref="AQ38" si="75">SUM(AD38:AK38)</f>
        <v>0</v>
      </c>
      <c r="AR38" s="97">
        <f t="shared" ref="AR38" si="76">SUM(AL38:AP38)</f>
        <v>0</v>
      </c>
      <c r="AS38" s="329"/>
      <c r="AT38" s="329"/>
      <c r="AU38" s="329"/>
      <c r="AV38" s="329"/>
      <c r="AW38" s="1"/>
      <c r="AX38" s="329"/>
      <c r="AY38" s="329"/>
      <c r="AZ38" s="42"/>
      <c r="BA38" s="329"/>
      <c r="BB38" s="329"/>
      <c r="BC38" s="329"/>
      <c r="BD38" s="347">
        <v>0</v>
      </c>
      <c r="BE38" s="347"/>
      <c r="BF38" s="347"/>
      <c r="BG38" s="347"/>
      <c r="BH38" s="347"/>
      <c r="BI38" s="329"/>
      <c r="BJ38" s="329"/>
      <c r="BK38" s="329"/>
      <c r="BL38" s="1"/>
      <c r="BM38" s="329"/>
      <c r="BN38" s="139">
        <v>0</v>
      </c>
      <c r="BO38" s="42"/>
      <c r="BP38" s="329"/>
      <c r="BQ38" s="347">
        <v>0</v>
      </c>
      <c r="BR38" s="347"/>
      <c r="BS38" s="347"/>
      <c r="BT38" s="347"/>
      <c r="BU38" s="347"/>
      <c r="BV38" s="97">
        <f>SUM(BQ38:BU38)</f>
        <v>0</v>
      </c>
    </row>
    <row r="39" spans="1:74">
      <c r="A39" s="329"/>
      <c r="B39" s="329"/>
      <c r="C39" s="329"/>
      <c r="D39" s="8" t="s">
        <v>102</v>
      </c>
      <c r="E39" s="8"/>
      <c r="F39" s="42" t="s">
        <v>197</v>
      </c>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97">
        <f>SUM(AD35:AD38)</f>
        <v>132.24</v>
      </c>
      <c r="AE39" s="97">
        <f t="shared" ref="AE39:AP39" si="77">SUM(AE35:AE38)</f>
        <v>88.92</v>
      </c>
      <c r="AF39" s="97">
        <f t="shared" si="77"/>
        <v>35.568000000000005</v>
      </c>
      <c r="AG39" s="97">
        <f t="shared" si="77"/>
        <v>193.11600000000016</v>
      </c>
      <c r="AH39" s="97">
        <f t="shared" si="77"/>
        <v>249.88800000000003</v>
      </c>
      <c r="AI39" s="97">
        <f t="shared" si="77"/>
        <v>225.26399999999998</v>
      </c>
      <c r="AJ39" s="97">
        <f t="shared" si="77"/>
        <v>17.784000000000002</v>
      </c>
      <c r="AK39" s="97">
        <f t="shared" si="77"/>
        <v>87.78</v>
      </c>
      <c r="AL39" s="97">
        <f t="shared" si="77"/>
        <v>55.459999999999994</v>
      </c>
      <c r="AM39" s="97">
        <f t="shared" si="77"/>
        <v>0</v>
      </c>
      <c r="AN39" s="97">
        <f t="shared" si="77"/>
        <v>0</v>
      </c>
      <c r="AO39" s="97">
        <f t="shared" si="77"/>
        <v>0</v>
      </c>
      <c r="AP39" s="97">
        <f t="shared" si="77"/>
        <v>0</v>
      </c>
      <c r="AQ39" s="97">
        <f t="shared" ref="AQ39:AR39" si="78">SUM(AQ35:AQ37)</f>
        <v>1030.5600000000002</v>
      </c>
      <c r="AR39" s="97">
        <f t="shared" si="78"/>
        <v>55.459999999999994</v>
      </c>
      <c r="AS39" s="329"/>
      <c r="AT39" s="329"/>
      <c r="AU39" s="329"/>
      <c r="AV39" s="329"/>
      <c r="AW39" s="8" t="s">
        <v>102</v>
      </c>
      <c r="AX39" s="8"/>
      <c r="AY39" s="329"/>
      <c r="AZ39" s="42" t="s">
        <v>205</v>
      </c>
      <c r="BA39" s="329"/>
      <c r="BB39" s="329"/>
      <c r="BC39" s="329"/>
      <c r="BD39" s="348"/>
      <c r="BE39" s="552"/>
      <c r="BF39" s="552"/>
      <c r="BG39" s="552"/>
      <c r="BH39" s="553"/>
      <c r="BI39" s="329"/>
      <c r="BJ39" s="329"/>
      <c r="BK39" s="329"/>
      <c r="BL39" s="8" t="s">
        <v>102</v>
      </c>
      <c r="BM39" s="8"/>
      <c r="BN39" s="329"/>
      <c r="BO39" s="42"/>
      <c r="BP39" s="329"/>
      <c r="BQ39" s="348"/>
      <c r="BR39" s="552"/>
      <c r="BS39" s="552"/>
      <c r="BT39" s="552"/>
      <c r="BU39" s="552"/>
      <c r="BV39" s="349"/>
    </row>
    <row r="40" spans="1:74">
      <c r="A40" s="329"/>
      <c r="B40" s="329"/>
      <c r="C40" s="329"/>
      <c r="D40" s="8"/>
      <c r="E40" s="8"/>
      <c r="F40" s="42"/>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8"/>
      <c r="AX40" s="8"/>
      <c r="AY40" s="329"/>
      <c r="AZ40" s="42"/>
      <c r="BA40" s="329"/>
      <c r="BB40" s="329"/>
      <c r="BC40" s="329"/>
      <c r="BD40" s="329"/>
      <c r="BE40" s="329"/>
      <c r="BF40" s="329"/>
      <c r="BG40" s="329"/>
      <c r="BH40" s="329"/>
      <c r="BI40" s="329"/>
      <c r="BJ40" s="329"/>
      <c r="BK40" s="329"/>
      <c r="BL40" s="8"/>
      <c r="BM40" s="8"/>
      <c r="BN40" s="329"/>
      <c r="BO40" s="42"/>
      <c r="BP40" s="329"/>
      <c r="BQ40" s="329"/>
      <c r="BR40" s="329"/>
      <c r="BS40" s="329"/>
      <c r="BT40" s="329"/>
      <c r="BU40" s="329"/>
      <c r="BV40" s="329"/>
    </row>
    <row r="41" spans="1:74">
      <c r="A41" s="329"/>
      <c r="B41" s="329"/>
      <c r="C41" s="18" t="s">
        <v>226</v>
      </c>
      <c r="D41" s="329"/>
      <c r="E41" s="329"/>
      <c r="F41" s="42"/>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18" t="s">
        <v>226</v>
      </c>
      <c r="AW41" s="329"/>
      <c r="AX41" s="329"/>
      <c r="AY41" s="329"/>
      <c r="AZ41" s="42"/>
      <c r="BA41" s="329"/>
      <c r="BB41" s="329"/>
      <c r="BC41" s="329"/>
      <c r="BD41" s="329"/>
      <c r="BE41" s="329"/>
      <c r="BF41" s="329"/>
      <c r="BG41" s="329"/>
      <c r="BH41" s="329"/>
      <c r="BI41" s="329"/>
      <c r="BJ41" s="329"/>
      <c r="BK41" s="18" t="s">
        <v>226</v>
      </c>
      <c r="BL41" s="329"/>
      <c r="BM41" s="329"/>
      <c r="BN41" s="329"/>
      <c r="BO41" s="42"/>
      <c r="BP41" s="329"/>
      <c r="BQ41" s="329"/>
      <c r="BR41" s="329"/>
      <c r="BS41" s="329"/>
      <c r="BT41" s="329"/>
      <c r="BU41" s="329"/>
      <c r="BV41" s="329"/>
    </row>
    <row r="42" spans="1:74">
      <c r="A42" s="329"/>
      <c r="B42" s="329"/>
      <c r="C42" s="329"/>
      <c r="D42" s="1" t="s">
        <v>227</v>
      </c>
      <c r="E42" s="329"/>
      <c r="F42" s="42" t="s">
        <v>197</v>
      </c>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47">
        <v>52.961681519999509</v>
      </c>
      <c r="AE42" s="347">
        <v>195.65051280859697</v>
      </c>
      <c r="AF42" s="347">
        <v>99.85303453660886</v>
      </c>
      <c r="AG42" s="347">
        <v>186.09405830280028</v>
      </c>
      <c r="AH42" s="347">
        <v>162.74566736709846</v>
      </c>
      <c r="AI42" s="347">
        <v>180.82182577269961</v>
      </c>
      <c r="AJ42" s="347">
        <v>163.98580869200094</v>
      </c>
      <c r="AK42" s="347">
        <v>4151.3421167943998</v>
      </c>
      <c r="AL42" s="98">
        <f t="shared" ref="AL42:AL44" si="79">BD42*BQ42</f>
        <v>2550.857687133077</v>
      </c>
      <c r="AM42" s="98">
        <f t="shared" ref="AM42:AM44" si="80">BE42*BR42</f>
        <v>0</v>
      </c>
      <c r="AN42" s="98">
        <f t="shared" ref="AN42:AN44" si="81">BF42*BS42</f>
        <v>0</v>
      </c>
      <c r="AO42" s="98">
        <f t="shared" ref="AO42:AO44" si="82">BG42*BT42</f>
        <v>0</v>
      </c>
      <c r="AP42" s="98">
        <f t="shared" ref="AP42:AP44" si="83">BH42*BU42</f>
        <v>0</v>
      </c>
      <c r="AQ42" s="97">
        <f t="shared" ref="AQ42:AQ46" si="84">SUM(AD42:AK42)</f>
        <v>5193.4547057942045</v>
      </c>
      <c r="AR42" s="97">
        <f t="shared" ref="AR42:AR46" si="85">SUM(AL42:AP42)</f>
        <v>2550.857687133077</v>
      </c>
      <c r="AS42" s="329"/>
      <c r="AT42" s="329"/>
      <c r="AU42" s="329"/>
      <c r="AV42" s="329"/>
      <c r="AW42" s="1" t="s">
        <v>227</v>
      </c>
      <c r="AX42" s="329"/>
      <c r="AY42" s="329"/>
      <c r="AZ42" s="42" t="s">
        <v>205</v>
      </c>
      <c r="BA42" s="329"/>
      <c r="BB42" s="329"/>
      <c r="BC42" s="329"/>
      <c r="BD42" s="347">
        <v>2.5120638845637588E-3</v>
      </c>
      <c r="BE42" s="347"/>
      <c r="BF42" s="347"/>
      <c r="BG42" s="347"/>
      <c r="BH42" s="347"/>
      <c r="BI42" s="329"/>
      <c r="BJ42" s="329"/>
      <c r="BK42" s="329"/>
      <c r="BL42" s="1" t="s">
        <v>227</v>
      </c>
      <c r="BM42" s="329"/>
      <c r="BN42" s="139" t="s">
        <v>215</v>
      </c>
      <c r="BO42" s="42"/>
      <c r="BP42" s="329"/>
      <c r="BQ42" s="347">
        <v>1015443</v>
      </c>
      <c r="BR42" s="347"/>
      <c r="BS42" s="347"/>
      <c r="BT42" s="347"/>
      <c r="BU42" s="347"/>
      <c r="BV42" s="97">
        <f>SUM(BQ42:BU42)</f>
        <v>1015443</v>
      </c>
    </row>
    <row r="43" spans="1:74">
      <c r="A43" s="329"/>
      <c r="B43" s="329"/>
      <c r="C43" s="329"/>
      <c r="D43" s="1" t="s">
        <v>228</v>
      </c>
      <c r="E43" s="329"/>
      <c r="F43" s="42" t="s">
        <v>197</v>
      </c>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47"/>
      <c r="AE43" s="347"/>
      <c r="AF43" s="347"/>
      <c r="AG43" s="347"/>
      <c r="AH43" s="347"/>
      <c r="AI43" s="347"/>
      <c r="AJ43" s="347"/>
      <c r="AK43" s="347"/>
      <c r="AL43" s="98">
        <f t="shared" si="79"/>
        <v>21.239338679999999</v>
      </c>
      <c r="AM43" s="98">
        <f t="shared" si="80"/>
        <v>0</v>
      </c>
      <c r="AN43" s="98">
        <f t="shared" si="81"/>
        <v>0</v>
      </c>
      <c r="AO43" s="98">
        <f t="shared" si="82"/>
        <v>0</v>
      </c>
      <c r="AP43" s="98">
        <f t="shared" si="83"/>
        <v>0</v>
      </c>
      <c r="AQ43" s="97">
        <f t="shared" si="84"/>
        <v>0</v>
      </c>
      <c r="AR43" s="97">
        <f t="shared" si="85"/>
        <v>21.239338679999999</v>
      </c>
      <c r="AS43" s="329"/>
      <c r="AT43" s="329"/>
      <c r="AU43" s="329"/>
      <c r="AV43" s="329"/>
      <c r="AW43" s="1" t="s">
        <v>228</v>
      </c>
      <c r="AX43" s="329"/>
      <c r="AY43" s="329"/>
      <c r="AZ43" s="42" t="s">
        <v>205</v>
      </c>
      <c r="BA43" s="329"/>
      <c r="BB43" s="329"/>
      <c r="BC43" s="329"/>
      <c r="BD43" s="347">
        <v>3.5580000000000002E-5</v>
      </c>
      <c r="BE43" s="347"/>
      <c r="BF43" s="347"/>
      <c r="BG43" s="347"/>
      <c r="BH43" s="347"/>
      <c r="BI43" s="329"/>
      <c r="BJ43" s="329"/>
      <c r="BK43" s="329"/>
      <c r="BL43" s="1" t="s">
        <v>228</v>
      </c>
      <c r="BM43" s="329"/>
      <c r="BN43" s="139" t="s">
        <v>215</v>
      </c>
      <c r="BO43" s="42"/>
      <c r="BP43" s="329"/>
      <c r="BQ43" s="347">
        <v>596946</v>
      </c>
      <c r="BR43" s="347"/>
      <c r="BS43" s="347"/>
      <c r="BT43" s="347"/>
      <c r="BU43" s="347"/>
      <c r="BV43" s="97">
        <f>SUM(BQ43:BU43)</f>
        <v>596946</v>
      </c>
    </row>
    <row r="44" spans="1:74">
      <c r="A44" s="329"/>
      <c r="B44" s="329"/>
      <c r="C44" s="329"/>
      <c r="D44" s="1" t="s">
        <v>229</v>
      </c>
      <c r="E44" s="329"/>
      <c r="F44" s="42" t="s">
        <v>197</v>
      </c>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47">
        <v>6568.9598197084006</v>
      </c>
      <c r="AE44" s="347">
        <v>7948.2797277731215</v>
      </c>
      <c r="AF44" s="347">
        <v>12523.279990861816</v>
      </c>
      <c r="AG44" s="347">
        <v>15592.156680915101</v>
      </c>
      <c r="AH44" s="347">
        <v>18970.789083194599</v>
      </c>
      <c r="AI44" s="347">
        <v>51851.765871016796</v>
      </c>
      <c r="AJ44" s="347">
        <v>38960.4068689876</v>
      </c>
      <c r="AK44" s="347">
        <v>2644.6896949313004</v>
      </c>
      <c r="AL44" s="98">
        <f t="shared" si="79"/>
        <v>7282.0885323471484</v>
      </c>
      <c r="AM44" s="98">
        <f t="shared" si="80"/>
        <v>0</v>
      </c>
      <c r="AN44" s="98">
        <f t="shared" si="81"/>
        <v>0</v>
      </c>
      <c r="AO44" s="98">
        <f t="shared" si="82"/>
        <v>0</v>
      </c>
      <c r="AP44" s="98">
        <f t="shared" si="83"/>
        <v>0</v>
      </c>
      <c r="AQ44" s="97">
        <f t="shared" si="84"/>
        <v>155060.32773738872</v>
      </c>
      <c r="AR44" s="97">
        <f t="shared" si="85"/>
        <v>7282.0885323471484</v>
      </c>
      <c r="AS44" s="329"/>
      <c r="AT44" s="329"/>
      <c r="AU44" s="329"/>
      <c r="AV44" s="329"/>
      <c r="AW44" s="1" t="s">
        <v>230</v>
      </c>
      <c r="AX44" s="329"/>
      <c r="AY44" s="329"/>
      <c r="AZ44" s="42" t="s">
        <v>205</v>
      </c>
      <c r="BA44" s="329"/>
      <c r="BB44" s="329"/>
      <c r="BC44" s="329"/>
      <c r="BD44" s="347">
        <v>2.7554089785234897E-3</v>
      </c>
      <c r="BE44" s="347"/>
      <c r="BF44" s="347"/>
      <c r="BG44" s="347"/>
      <c r="BH44" s="347"/>
      <c r="BI44" s="329"/>
      <c r="BJ44" s="329"/>
      <c r="BK44" s="329"/>
      <c r="BL44" s="1" t="s">
        <v>230</v>
      </c>
      <c r="BM44" s="329"/>
      <c r="BN44" s="139" t="s">
        <v>215</v>
      </c>
      <c r="BO44" s="42"/>
      <c r="BP44" s="329"/>
      <c r="BQ44" s="347">
        <v>2642834</v>
      </c>
      <c r="BR44" s="347"/>
      <c r="BS44" s="347"/>
      <c r="BT44" s="347"/>
      <c r="BU44" s="347"/>
      <c r="BV44" s="97">
        <f>SUM(BQ44:BU44)</f>
        <v>2642834</v>
      </c>
    </row>
    <row r="45" spans="1:74">
      <c r="A45" s="329"/>
      <c r="B45" s="329"/>
      <c r="C45" s="329"/>
      <c r="D45" s="1"/>
      <c r="E45" s="329"/>
      <c r="F45" s="42"/>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47"/>
      <c r="AE45" s="347"/>
      <c r="AF45" s="347"/>
      <c r="AG45" s="347"/>
      <c r="AH45" s="347"/>
      <c r="AI45" s="347"/>
      <c r="AJ45" s="347"/>
      <c r="AK45" s="347"/>
      <c r="AL45" s="98">
        <f t="shared" ref="AL45" si="86">BD45*BQ45</f>
        <v>0</v>
      </c>
      <c r="AM45" s="98">
        <f t="shared" ref="AM45" si="87">BE45*BR45</f>
        <v>0</v>
      </c>
      <c r="AN45" s="98">
        <f t="shared" ref="AN45" si="88">BF45*BS45</f>
        <v>0</v>
      </c>
      <c r="AO45" s="98">
        <f t="shared" ref="AO45" si="89">BG45*BT45</f>
        <v>0</v>
      </c>
      <c r="AP45" s="98">
        <f t="shared" ref="AP45" si="90">BH45*BU45</f>
        <v>0</v>
      </c>
      <c r="AQ45" s="97">
        <f t="shared" ref="AQ45" si="91">SUM(AD45:AK45)</f>
        <v>0</v>
      </c>
      <c r="AR45" s="97">
        <f t="shared" ref="AR45" si="92">SUM(AL45:AP45)</f>
        <v>0</v>
      </c>
      <c r="AS45" s="329"/>
      <c r="AT45" s="329"/>
      <c r="AU45" s="329"/>
      <c r="AV45" s="329"/>
      <c r="AW45" s="1"/>
      <c r="AX45" s="329"/>
      <c r="AY45" s="329"/>
      <c r="AZ45" s="42"/>
      <c r="BA45" s="329"/>
      <c r="BB45" s="329"/>
      <c r="BC45" s="329"/>
      <c r="BD45" s="347">
        <v>0</v>
      </c>
      <c r="BE45" s="347"/>
      <c r="BF45" s="347"/>
      <c r="BG45" s="347"/>
      <c r="BH45" s="347"/>
      <c r="BI45" s="329"/>
      <c r="BJ45" s="329"/>
      <c r="BK45" s="329"/>
      <c r="BL45" s="1"/>
      <c r="BM45" s="329"/>
      <c r="BN45" s="139">
        <v>0</v>
      </c>
      <c r="BO45" s="42"/>
      <c r="BP45" s="329"/>
      <c r="BQ45" s="347">
        <v>0</v>
      </c>
      <c r="BR45" s="347"/>
      <c r="BS45" s="347"/>
      <c r="BT45" s="347"/>
      <c r="BU45" s="347"/>
      <c r="BV45" s="97">
        <f>SUM(BQ45:BU45)</f>
        <v>0</v>
      </c>
    </row>
    <row r="46" spans="1:74">
      <c r="A46" s="329"/>
      <c r="B46" s="329"/>
      <c r="C46" s="329"/>
      <c r="D46" s="8" t="s">
        <v>102</v>
      </c>
      <c r="E46" s="8"/>
      <c r="F46" s="42" t="s">
        <v>197</v>
      </c>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97">
        <f>SUM(AD42:AD45)</f>
        <v>6621.9215012284003</v>
      </c>
      <c r="AE46" s="97">
        <f t="shared" ref="AE46:AP46" si="93">SUM(AE42:AE45)</f>
        <v>8143.9302405817189</v>
      </c>
      <c r="AF46" s="97">
        <f t="shared" si="93"/>
        <v>12623.133025398425</v>
      </c>
      <c r="AG46" s="97">
        <f t="shared" si="93"/>
        <v>15778.250739217901</v>
      </c>
      <c r="AH46" s="97">
        <f t="shared" si="93"/>
        <v>19133.534750561696</v>
      </c>
      <c r="AI46" s="97">
        <f t="shared" si="93"/>
        <v>52032.587696789495</v>
      </c>
      <c r="AJ46" s="97">
        <f t="shared" si="93"/>
        <v>39124.3926776796</v>
      </c>
      <c r="AK46" s="97">
        <f t="shared" si="93"/>
        <v>6796.0318117257002</v>
      </c>
      <c r="AL46" s="97">
        <f t="shared" si="93"/>
        <v>9854.1855581602249</v>
      </c>
      <c r="AM46" s="97">
        <f t="shared" si="93"/>
        <v>0</v>
      </c>
      <c r="AN46" s="97">
        <f t="shared" si="93"/>
        <v>0</v>
      </c>
      <c r="AO46" s="97">
        <f t="shared" si="93"/>
        <v>0</v>
      </c>
      <c r="AP46" s="97">
        <f t="shared" si="93"/>
        <v>0</v>
      </c>
      <c r="AQ46" s="97">
        <f t="shared" si="84"/>
        <v>160253.78244318295</v>
      </c>
      <c r="AR46" s="97">
        <f t="shared" si="85"/>
        <v>9854.1855581602249</v>
      </c>
      <c r="AS46" s="329"/>
      <c r="AT46" s="329"/>
      <c r="AU46" s="329"/>
      <c r="AV46" s="329"/>
      <c r="AW46" s="8" t="s">
        <v>102</v>
      </c>
      <c r="AX46" s="8"/>
      <c r="AY46" s="329"/>
      <c r="AZ46" s="42" t="s">
        <v>205</v>
      </c>
      <c r="BA46" s="329"/>
      <c r="BB46" s="329"/>
      <c r="BC46" s="329"/>
      <c r="BD46" s="348"/>
      <c r="BE46" s="552"/>
      <c r="BF46" s="552"/>
      <c r="BG46" s="552"/>
      <c r="BH46" s="553"/>
      <c r="BI46" s="329"/>
      <c r="BJ46" s="329"/>
      <c r="BK46" s="329"/>
      <c r="BL46" s="8" t="s">
        <v>102</v>
      </c>
      <c r="BM46" s="8"/>
      <c r="BN46" s="329"/>
      <c r="BO46" s="42"/>
      <c r="BP46" s="329"/>
      <c r="BQ46" s="348"/>
      <c r="BR46" s="552"/>
      <c r="BS46" s="552"/>
      <c r="BT46" s="552"/>
      <c r="BU46" s="552"/>
      <c r="BV46" s="349"/>
    </row>
    <row r="47" spans="1:74">
      <c r="A47" s="329"/>
      <c r="B47" s="329"/>
      <c r="C47" s="329"/>
      <c r="D47" s="8"/>
      <c r="E47" s="8"/>
      <c r="F47" s="42"/>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8"/>
      <c r="AX47" s="8"/>
      <c r="AY47" s="329"/>
      <c r="AZ47" s="42"/>
      <c r="BA47" s="329"/>
      <c r="BB47" s="329"/>
      <c r="BC47" s="329"/>
      <c r="BD47" s="329"/>
      <c r="BE47" s="329"/>
      <c r="BF47" s="329"/>
      <c r="BG47" s="329"/>
      <c r="BH47" s="329"/>
      <c r="BI47" s="329"/>
      <c r="BJ47" s="329"/>
      <c r="BK47" s="329"/>
      <c r="BL47" s="8"/>
      <c r="BM47" s="8"/>
      <c r="BN47" s="329"/>
      <c r="BO47" s="42"/>
      <c r="BP47" s="329"/>
      <c r="BQ47" s="329"/>
      <c r="BR47" s="329"/>
      <c r="BS47" s="329"/>
      <c r="BT47" s="329"/>
      <c r="BU47" s="329"/>
      <c r="BV47" s="329"/>
    </row>
    <row r="48" spans="1:74">
      <c r="A48" s="329"/>
      <c r="B48" s="329"/>
      <c r="C48" s="18" t="s">
        <v>231</v>
      </c>
      <c r="D48" s="329"/>
      <c r="E48" s="18"/>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18" t="s">
        <v>231</v>
      </c>
      <c r="AW48" s="329"/>
      <c r="AX48" s="18"/>
      <c r="AY48" s="329"/>
      <c r="AZ48" s="329"/>
      <c r="BA48" s="329"/>
      <c r="BB48" s="329"/>
      <c r="BC48" s="329"/>
      <c r="BD48" s="329"/>
      <c r="BE48" s="329"/>
      <c r="BF48" s="329"/>
      <c r="BG48" s="329"/>
      <c r="BH48" s="329"/>
      <c r="BI48" s="329"/>
      <c r="BJ48" s="329"/>
      <c r="BK48" s="18" t="s">
        <v>231</v>
      </c>
      <c r="BL48" s="329"/>
      <c r="BM48" s="18"/>
      <c r="BN48" s="329"/>
      <c r="BO48" s="329"/>
      <c r="BP48" s="329"/>
      <c r="BQ48" s="329"/>
      <c r="BR48" s="329"/>
      <c r="BS48" s="329"/>
      <c r="BT48" s="329"/>
      <c r="BU48" s="329"/>
      <c r="BV48" s="329"/>
    </row>
    <row r="49" spans="2:74">
      <c r="B49" s="329"/>
      <c r="C49" s="18"/>
      <c r="D49" s="1" t="s">
        <v>231</v>
      </c>
      <c r="E49" s="18"/>
      <c r="F49" s="42" t="s">
        <v>197</v>
      </c>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47">
        <v>243830.09427490685</v>
      </c>
      <c r="AE49" s="347">
        <v>222143.2606613086</v>
      </c>
      <c r="AF49" s="347">
        <v>190402.44143922115</v>
      </c>
      <c r="AG49" s="347">
        <v>147572.05272715373</v>
      </c>
      <c r="AH49" s="347">
        <v>132024.52093709144</v>
      </c>
      <c r="AI49" s="347">
        <v>113844.9</v>
      </c>
      <c r="AJ49" s="347">
        <v>109865.55</v>
      </c>
      <c r="AK49" s="347">
        <v>94504.960000000006</v>
      </c>
      <c r="AL49" s="98">
        <f t="shared" ref="AL49" si="94">BD49*BQ49</f>
        <v>102228.81423019433</v>
      </c>
      <c r="AM49" s="98">
        <f t="shared" ref="AM49" si="95">BE49*BR49</f>
        <v>0</v>
      </c>
      <c r="AN49" s="98">
        <f t="shared" ref="AN49" si="96">BF49*BS49</f>
        <v>0</v>
      </c>
      <c r="AO49" s="98">
        <f t="shared" ref="AO49" si="97">BG49*BT49</f>
        <v>0</v>
      </c>
      <c r="AP49" s="98">
        <f>BH49*BU49</f>
        <v>0</v>
      </c>
      <c r="AQ49" s="97">
        <f>SUM(AD49:AK49)</f>
        <v>1254187.7800396818</v>
      </c>
      <c r="AR49" s="97">
        <f>SUM(AL49:AP49)</f>
        <v>102228.81423019433</v>
      </c>
      <c r="AS49" s="329"/>
      <c r="AT49" s="329"/>
      <c r="AU49" s="329"/>
      <c r="AV49" s="18"/>
      <c r="AW49" s="1" t="s">
        <v>231</v>
      </c>
      <c r="AX49" s="18"/>
      <c r="AY49" s="329"/>
      <c r="AZ49" s="42" t="s">
        <v>205</v>
      </c>
      <c r="BA49" s="329"/>
      <c r="BB49" s="329"/>
      <c r="BC49" s="329"/>
      <c r="BD49" s="347">
        <v>2.0707428859060404E-4</v>
      </c>
      <c r="BE49" s="347"/>
      <c r="BF49" s="347"/>
      <c r="BG49" s="347"/>
      <c r="BH49" s="347"/>
      <c r="BI49" s="329"/>
      <c r="BJ49" s="329"/>
      <c r="BK49" s="18"/>
      <c r="BL49" s="1" t="s">
        <v>231</v>
      </c>
      <c r="BM49" s="18"/>
      <c r="BN49" s="139" t="s">
        <v>206</v>
      </c>
      <c r="BO49" s="42"/>
      <c r="BP49" s="329"/>
      <c r="BQ49" s="347">
        <v>493681832.38</v>
      </c>
      <c r="BR49" s="347"/>
      <c r="BS49" s="347"/>
      <c r="BT49" s="347"/>
      <c r="BU49" s="347"/>
      <c r="BV49" s="97">
        <f>SUM(BQ49:BU49)</f>
        <v>493681832.38</v>
      </c>
    </row>
    <row r="50" spans="2:74">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2:74">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row>
    <row r="52" spans="2:74">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row>
    <row r="53" spans="2:74">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row>
    <row r="54" spans="2:74">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row>
    <row r="55" spans="2:74">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row>
    <row r="56" spans="2:74">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row>
    <row r="57" spans="2:74">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row>
    <row r="58" spans="2:74">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row>
    <row r="59" spans="2:74">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row>
    <row r="60" spans="2:74">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row>
    <row r="61" spans="2:74">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row>
    <row r="62" spans="2:74">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row>
    <row r="63" spans="2:74">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row>
    <row r="64" spans="2:74">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sheetData>
  <conditionalFormatting sqref="AD14:AP21">
    <cfRule type="expression" dxfId="42" priority="78" stopIfTrue="1">
      <formula>NOT(ISERROR(SEARCH("Err",AD14)))</formula>
    </cfRule>
  </conditionalFormatting>
  <conditionalFormatting sqref="AD25:AP31">
    <cfRule type="expression" dxfId="41" priority="10" stopIfTrue="1">
      <formula>NOT(ISERROR(SEARCH("Err",AD25)))</formula>
    </cfRule>
  </conditionalFormatting>
  <conditionalFormatting sqref="AD35:AP38">
    <cfRule type="expression" dxfId="40" priority="8" stopIfTrue="1">
      <formula>NOT(ISERROR(SEARCH("Err",AD35)))</formula>
    </cfRule>
  </conditionalFormatting>
  <conditionalFormatting sqref="AD42:AP45">
    <cfRule type="expression" dxfId="39" priority="7" stopIfTrue="1">
      <formula>NOT(ISERROR(SEARCH("Err",AD42)))</formula>
    </cfRule>
  </conditionalFormatting>
  <conditionalFormatting sqref="AD49:AP49">
    <cfRule type="expression" dxfId="38" priority="6" stopIfTrue="1">
      <formula>NOT(ISERROR(SEARCH("Err",AD49)))</formula>
    </cfRule>
  </conditionalFormatting>
  <conditionalFormatting sqref="BD14:BH21">
    <cfRule type="expression" dxfId="37" priority="80" stopIfTrue="1">
      <formula>NOT(ISERROR(SEARCH("Err",BD14)))</formula>
    </cfRule>
  </conditionalFormatting>
  <conditionalFormatting sqref="BD25:BH31 BD35:BH38">
    <cfRule type="expression" dxfId="36" priority="79" stopIfTrue="1">
      <formula>NOT(ISERROR(SEARCH("Err",BD25)))</formula>
    </cfRule>
  </conditionalFormatting>
  <conditionalFormatting sqref="BD42:BH45">
    <cfRule type="expression" dxfId="35" priority="77" stopIfTrue="1">
      <formula>NOT(ISERROR(SEARCH("Err",BD42)))</formula>
    </cfRule>
  </conditionalFormatting>
  <conditionalFormatting sqref="BD49:BH49">
    <cfRule type="expression" dxfId="34" priority="76" stopIfTrue="1">
      <formula>NOT(ISERROR(SEARCH("Err",BD49)))</formula>
    </cfRule>
  </conditionalFormatting>
  <conditionalFormatting sqref="BN14:BN21">
    <cfRule type="expression" dxfId="33" priority="59" stopIfTrue="1">
      <formula>NOT(ISERROR(SEARCH("Err",BN14)))</formula>
    </cfRule>
  </conditionalFormatting>
  <conditionalFormatting sqref="BN25:BN31">
    <cfRule type="expression" dxfId="32" priority="57" stopIfTrue="1">
      <formula>NOT(ISERROR(SEARCH("Err",BN25)))</formula>
    </cfRule>
  </conditionalFormatting>
  <conditionalFormatting sqref="BN35:BN38">
    <cfRule type="expression" dxfId="31" priority="53" stopIfTrue="1">
      <formula>NOT(ISERROR(SEARCH("Err",BN35)))</formula>
    </cfRule>
  </conditionalFormatting>
  <conditionalFormatting sqref="BN42:BN45">
    <cfRule type="expression" dxfId="30" priority="50" stopIfTrue="1">
      <formula>NOT(ISERROR(SEARCH("Err",BN42)))</formula>
    </cfRule>
  </conditionalFormatting>
  <conditionalFormatting sqref="BN49">
    <cfRule type="expression" dxfId="29" priority="49" stopIfTrue="1">
      <formula>NOT(ISERROR(SEARCH("Err",BN49)))</formula>
    </cfRule>
  </conditionalFormatting>
  <conditionalFormatting sqref="BQ14:BU21">
    <cfRule type="expression" dxfId="28" priority="75" stopIfTrue="1">
      <formula>NOT(ISERROR(SEARCH("Err",BQ14)))</formula>
    </cfRule>
  </conditionalFormatting>
  <conditionalFormatting sqref="BQ25:BU31 BQ35:BU38">
    <cfRule type="expression" dxfId="27" priority="74" stopIfTrue="1">
      <formula>NOT(ISERROR(SEARCH("Err",BQ25)))</formula>
    </cfRule>
  </conditionalFormatting>
  <conditionalFormatting sqref="BQ42:BU45">
    <cfRule type="expression" dxfId="26" priority="72" stopIfTrue="1">
      <formula>NOT(ISERROR(SEARCH("Err",BQ42)))</formula>
    </cfRule>
  </conditionalFormatting>
  <conditionalFormatting sqref="BQ49:BU49">
    <cfRule type="expression" dxfId="25" priority="71" stopIfTrue="1">
      <formula>NOT(ISERROR(SEARCH("Err",BQ49)))</formula>
    </cfRule>
  </conditionalFormatting>
  <pageMargins left="0.25" right="0.25" top="0.75" bottom="0.75" header="0.3" footer="0.3"/>
  <pageSetup paperSize="8" scale="34" fitToHeight="2" orientation="portrait" r:id="rId1"/>
  <headerFooter>
    <oddHeader>&amp;C&amp;G</oddHeader>
    <oddFooter>&amp;C_x000D_&amp;1#&amp;"Calibri"&amp;10&amp;K000000 OFFICIAL-InternalOnly</oddFoot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227"/>
  <sheetViews>
    <sheetView zoomScale="80" zoomScaleNormal="80" workbookViewId="0"/>
  </sheetViews>
  <sheetFormatPr defaultColWidth="9.42578125" defaultRowHeight="15.75"/>
  <cols>
    <col min="1" max="1" width="13.42578125" style="23" customWidth="1"/>
    <col min="2" max="2" width="28.42578125" style="23" bestFit="1" customWidth="1"/>
    <col min="3" max="3" width="41.5703125" style="22" bestFit="1" customWidth="1"/>
    <col min="4" max="4" width="21.85546875" style="22" bestFit="1" customWidth="1"/>
    <col min="5" max="5" width="39.42578125" style="22" bestFit="1" customWidth="1"/>
    <col min="6" max="6" width="17.42578125" style="22" customWidth="1"/>
    <col min="7" max="7" width="17.5703125" style="22" customWidth="1"/>
    <col min="8" max="8" width="18.5703125" style="22" customWidth="1"/>
    <col min="9" max="9" width="19.5703125" style="22" customWidth="1"/>
    <col min="10" max="10" width="14" style="22" customWidth="1"/>
    <col min="11" max="11" width="22.5703125" style="22" customWidth="1"/>
    <col min="12" max="12" width="14" style="22" customWidth="1"/>
    <col min="13" max="13" width="19" style="22" customWidth="1"/>
    <col min="14" max="14" width="9.42578125" style="22" customWidth="1"/>
    <col min="15" max="18" width="8.5703125" style="24" customWidth="1"/>
    <col min="19" max="28" width="8.5703125" style="22" customWidth="1"/>
    <col min="29" max="29" width="13.7109375" style="22" bestFit="1" customWidth="1"/>
    <col min="30" max="33" width="8.5703125" style="22" customWidth="1"/>
    <col min="34" max="37" width="11.5703125" style="22" customWidth="1"/>
    <col min="38" max="38" width="13.7109375" style="22" bestFit="1" customWidth="1"/>
    <col min="39" max="41" width="11.5703125" style="22" customWidth="1"/>
    <col min="42" max="73" width="9.42578125" style="23"/>
  </cols>
  <sheetData>
    <row r="1" spans="1:42">
      <c r="A1" s="19" t="e">
        <f ca="1">MID(CELL("filename",A1),FIND("]",CELL("filename",A1))+1,256)</f>
        <v>#VALUE!</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42" ht="16.5" thickBot="1">
      <c r="A2" s="20" t="str">
        <f>'Cover Sheet'!$D$13</f>
        <v>SSEH</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1:42" ht="15.75" customHeight="1" thickBot="1">
      <c r="A3" s="95">
        <f>'Cover Sheet'!$D$15</f>
        <v>2024</v>
      </c>
      <c r="B3" s="57"/>
      <c r="C3" s="58"/>
      <c r="D3" s="58"/>
      <c r="E3" s="58"/>
      <c r="F3" s="58"/>
      <c r="G3" s="58"/>
      <c r="H3" s="58"/>
      <c r="I3" s="58"/>
      <c r="J3" s="58"/>
      <c r="K3" s="58"/>
      <c r="L3" s="58"/>
      <c r="M3" s="58"/>
      <c r="N3" s="58"/>
      <c r="O3" s="59"/>
      <c r="P3" s="59"/>
      <c r="Q3" s="59"/>
      <c r="R3" s="59"/>
      <c r="S3" s="58"/>
      <c r="T3" s="58"/>
      <c r="U3" s="58"/>
      <c r="V3" s="58"/>
      <c r="W3" s="58"/>
      <c r="X3" s="58"/>
      <c r="Y3" s="58"/>
      <c r="Z3" s="58"/>
      <c r="AA3" s="58"/>
      <c r="AB3" s="58"/>
      <c r="AC3" s="60"/>
      <c r="AD3" s="58"/>
      <c r="AE3" s="58"/>
      <c r="AF3" s="58"/>
      <c r="AG3" s="58"/>
      <c r="AH3" s="500" t="s">
        <v>232</v>
      </c>
      <c r="AI3" s="501"/>
      <c r="AJ3" s="501"/>
      <c r="AK3" s="501"/>
      <c r="AL3" s="501"/>
      <c r="AM3" s="501"/>
      <c r="AN3" s="501"/>
      <c r="AO3" s="502"/>
    </row>
    <row r="4" spans="1:42" ht="45" customHeight="1">
      <c r="A4" s="55"/>
      <c r="B4" s="45" t="s">
        <v>233</v>
      </c>
      <c r="C4" s="46"/>
      <c r="D4" s="46"/>
      <c r="E4" s="46"/>
      <c r="F4" s="46"/>
      <c r="G4" s="46"/>
      <c r="H4" s="47"/>
      <c r="I4" s="503" t="s">
        <v>234</v>
      </c>
      <c r="J4" s="504"/>
      <c r="K4" s="504"/>
      <c r="L4" s="504"/>
      <c r="M4" s="505"/>
      <c r="N4" s="500" t="s">
        <v>235</v>
      </c>
      <c r="O4" s="501"/>
      <c r="P4" s="501"/>
      <c r="Q4" s="501"/>
      <c r="R4" s="501"/>
      <c r="S4" s="500" t="s">
        <v>236</v>
      </c>
      <c r="T4" s="501"/>
      <c r="U4" s="501"/>
      <c r="V4" s="501"/>
      <c r="W4" s="502"/>
      <c r="X4" s="500" t="s">
        <v>237</v>
      </c>
      <c r="Y4" s="501"/>
      <c r="Z4" s="501"/>
      <c r="AA4" s="501"/>
      <c r="AB4" s="502"/>
      <c r="AC4" s="501" t="s">
        <v>238</v>
      </c>
      <c r="AD4" s="501"/>
      <c r="AE4" s="501"/>
      <c r="AF4" s="501"/>
      <c r="AG4" s="501"/>
      <c r="AH4" s="506" t="s">
        <v>239</v>
      </c>
      <c r="AI4" s="554"/>
      <c r="AJ4" s="554" t="s">
        <v>240</v>
      </c>
      <c r="AK4" s="554"/>
      <c r="AL4" s="554" t="s">
        <v>241</v>
      </c>
      <c r="AM4" s="554"/>
      <c r="AN4" s="554" t="s">
        <v>242</v>
      </c>
      <c r="AO4" s="507"/>
    </row>
    <row r="5" spans="1:42" ht="93.75" customHeight="1">
      <c r="A5" s="56"/>
      <c r="B5" s="48" t="s">
        <v>243</v>
      </c>
      <c r="C5" s="49" t="s">
        <v>244</v>
      </c>
      <c r="D5" s="49" t="s">
        <v>245</v>
      </c>
      <c r="E5" s="49" t="s">
        <v>246</v>
      </c>
      <c r="F5" s="106" t="s">
        <v>247</v>
      </c>
      <c r="G5" s="106" t="s">
        <v>248</v>
      </c>
      <c r="H5" s="50" t="s">
        <v>249</v>
      </c>
      <c r="I5" s="51" t="s">
        <v>250</v>
      </c>
      <c r="J5" s="555" t="s">
        <v>251</v>
      </c>
      <c r="K5" s="556" t="s">
        <v>252</v>
      </c>
      <c r="L5" s="556" t="s">
        <v>253</v>
      </c>
      <c r="M5" s="52" t="s">
        <v>254</v>
      </c>
      <c r="N5" s="105" t="s">
        <v>255</v>
      </c>
      <c r="O5" s="105" t="s">
        <v>256</v>
      </c>
      <c r="P5" s="105" t="s">
        <v>257</v>
      </c>
      <c r="Q5" s="105" t="s">
        <v>258</v>
      </c>
      <c r="R5" s="109" t="s">
        <v>259</v>
      </c>
      <c r="S5" s="48" t="s">
        <v>255</v>
      </c>
      <c r="T5" s="105" t="s">
        <v>256</v>
      </c>
      <c r="U5" s="105" t="s">
        <v>257</v>
      </c>
      <c r="V5" s="105" t="s">
        <v>258</v>
      </c>
      <c r="W5" s="114" t="s">
        <v>259</v>
      </c>
      <c r="X5" s="48" t="s">
        <v>255</v>
      </c>
      <c r="Y5" s="105" t="s">
        <v>256</v>
      </c>
      <c r="Z5" s="105" t="s">
        <v>257</v>
      </c>
      <c r="AA5" s="105" t="s">
        <v>258</v>
      </c>
      <c r="AB5" s="114" t="s">
        <v>259</v>
      </c>
      <c r="AC5" s="105" t="s">
        <v>255</v>
      </c>
      <c r="AD5" s="105" t="s">
        <v>256</v>
      </c>
      <c r="AE5" s="105" t="s">
        <v>257</v>
      </c>
      <c r="AF5" s="105" t="s">
        <v>258</v>
      </c>
      <c r="AG5" s="105" t="s">
        <v>259</v>
      </c>
      <c r="AH5" s="48" t="s">
        <v>192</v>
      </c>
      <c r="AI5" s="49" t="s">
        <v>260</v>
      </c>
      <c r="AJ5" s="49" t="s">
        <v>192</v>
      </c>
      <c r="AK5" s="49" t="s">
        <v>260</v>
      </c>
      <c r="AL5" s="49" t="s">
        <v>192</v>
      </c>
      <c r="AM5" s="49" t="s">
        <v>260</v>
      </c>
      <c r="AN5" s="49" t="s">
        <v>192</v>
      </c>
      <c r="AO5" s="53" t="s">
        <v>261</v>
      </c>
    </row>
    <row r="6" spans="1:42" ht="15.75" customHeight="1">
      <c r="A6" s="56"/>
      <c r="B6" s="48" t="s">
        <v>262</v>
      </c>
      <c r="C6" s="49" t="s">
        <v>262</v>
      </c>
      <c r="D6" s="49" t="s">
        <v>262</v>
      </c>
      <c r="E6" s="49" t="s">
        <v>262</v>
      </c>
      <c r="F6" s="49" t="s">
        <v>262</v>
      </c>
      <c r="G6" s="106" t="s">
        <v>262</v>
      </c>
      <c r="H6" s="53" t="s">
        <v>262</v>
      </c>
      <c r="I6" s="48" t="s">
        <v>262</v>
      </c>
      <c r="J6" s="105" t="s">
        <v>263</v>
      </c>
      <c r="K6" s="49" t="s">
        <v>262</v>
      </c>
      <c r="L6" s="49" t="s">
        <v>263</v>
      </c>
      <c r="M6" s="53" t="s">
        <v>264</v>
      </c>
      <c r="N6" s="105" t="s">
        <v>195</v>
      </c>
      <c r="O6" s="54" t="s">
        <v>195</v>
      </c>
      <c r="P6" s="54" t="s">
        <v>195</v>
      </c>
      <c r="Q6" s="54" t="s">
        <v>195</v>
      </c>
      <c r="R6" s="110" t="s">
        <v>195</v>
      </c>
      <c r="S6" s="48" t="s">
        <v>194</v>
      </c>
      <c r="T6" s="49" t="s">
        <v>194</v>
      </c>
      <c r="U6" s="49" t="s">
        <v>194</v>
      </c>
      <c r="V6" s="49" t="s">
        <v>194</v>
      </c>
      <c r="W6" s="53" t="s">
        <v>194</v>
      </c>
      <c r="X6" s="48" t="s">
        <v>194</v>
      </c>
      <c r="Y6" s="49" t="s">
        <v>194</v>
      </c>
      <c r="Z6" s="49" t="s">
        <v>194</v>
      </c>
      <c r="AA6" s="49" t="s">
        <v>194</v>
      </c>
      <c r="AB6" s="53" t="s">
        <v>194</v>
      </c>
      <c r="AC6" s="105" t="s">
        <v>265</v>
      </c>
      <c r="AD6" s="49" t="s">
        <v>265</v>
      </c>
      <c r="AE6" s="49" t="s">
        <v>265</v>
      </c>
      <c r="AF6" s="49" t="s">
        <v>265</v>
      </c>
      <c r="AG6" s="49" t="s">
        <v>265</v>
      </c>
      <c r="AH6" s="48" t="s">
        <v>194</v>
      </c>
      <c r="AI6" s="49" t="s">
        <v>194</v>
      </c>
      <c r="AJ6" s="49" t="s">
        <v>194</v>
      </c>
      <c r="AK6" s="49" t="s">
        <v>194</v>
      </c>
      <c r="AL6" s="49" t="s">
        <v>194</v>
      </c>
      <c r="AM6" s="49" t="s">
        <v>194</v>
      </c>
      <c r="AN6" s="49" t="s">
        <v>266</v>
      </c>
      <c r="AO6" s="53" t="s">
        <v>266</v>
      </c>
    </row>
    <row r="7" spans="1:42" ht="15.75" customHeight="1">
      <c r="B7" s="350" t="s">
        <v>267</v>
      </c>
      <c r="C7" s="351" t="s">
        <v>268</v>
      </c>
      <c r="D7" s="351" t="s">
        <v>269</v>
      </c>
      <c r="E7" s="351" t="s">
        <v>270</v>
      </c>
      <c r="F7" s="351" t="s">
        <v>271</v>
      </c>
      <c r="G7" s="351" t="s">
        <v>272</v>
      </c>
      <c r="H7" s="355" t="s">
        <v>273</v>
      </c>
      <c r="I7" s="351" t="s">
        <v>274</v>
      </c>
      <c r="J7" s="351">
        <v>12.704580000000002</v>
      </c>
      <c r="K7" s="351" t="s">
        <v>275</v>
      </c>
      <c r="L7" s="351">
        <v>5.6154400000000004</v>
      </c>
      <c r="M7" s="355">
        <v>7.0891400000000013</v>
      </c>
      <c r="N7" s="127">
        <v>0.92090699999999992</v>
      </c>
      <c r="O7" s="123"/>
      <c r="P7" s="123"/>
      <c r="Q7" s="123"/>
      <c r="R7" s="124"/>
      <c r="S7" s="126">
        <v>1.1699736654060001E-2</v>
      </c>
      <c r="T7" s="128"/>
      <c r="U7" s="123"/>
      <c r="V7" s="128"/>
      <c r="W7" s="125"/>
      <c r="X7" s="126">
        <v>6.5284386499800005E-3</v>
      </c>
      <c r="Y7" s="128"/>
      <c r="Z7" s="123"/>
      <c r="AA7" s="128"/>
      <c r="AB7" s="125"/>
      <c r="AC7" s="112">
        <v>-8.9650296449999995</v>
      </c>
      <c r="AD7" s="40"/>
      <c r="AE7" s="39"/>
      <c r="AF7" s="40"/>
      <c r="AG7" s="39"/>
      <c r="AH7" s="359">
        <v>6.5284386499800005E-3</v>
      </c>
      <c r="AI7" s="123" t="s">
        <v>276</v>
      </c>
      <c r="AJ7" s="360">
        <v>-6.5284386499800005E-3</v>
      </c>
      <c r="AK7" s="123" t="s">
        <v>276</v>
      </c>
      <c r="AL7" s="360">
        <v>-8.9650296449999995</v>
      </c>
      <c r="AM7" s="123" t="s">
        <v>276</v>
      </c>
      <c r="AN7" s="123">
        <v>5.2194402593189995E-4</v>
      </c>
      <c r="AO7" s="361" t="s">
        <v>276</v>
      </c>
      <c r="AP7" s="362"/>
    </row>
    <row r="8" spans="1:42" ht="15.75" customHeight="1">
      <c r="B8" s="350" t="s">
        <v>267</v>
      </c>
      <c r="C8" s="351" t="s">
        <v>277</v>
      </c>
      <c r="D8" s="351" t="s">
        <v>269</v>
      </c>
      <c r="E8" s="351" t="s">
        <v>270</v>
      </c>
      <c r="F8" s="351" t="s">
        <v>271</v>
      </c>
      <c r="G8" s="351" t="s">
        <v>272</v>
      </c>
      <c r="H8" s="355" t="s">
        <v>273</v>
      </c>
      <c r="I8" s="351" t="s">
        <v>274</v>
      </c>
      <c r="J8" s="351">
        <v>19.668419999999998</v>
      </c>
      <c r="K8" s="351" t="s">
        <v>275</v>
      </c>
      <c r="L8" s="351">
        <v>9.1669999999999998</v>
      </c>
      <c r="M8" s="355">
        <v>10.501419999999998</v>
      </c>
      <c r="N8" s="127">
        <v>0.80759160000000008</v>
      </c>
      <c r="O8" s="123"/>
      <c r="P8" s="123"/>
      <c r="Q8" s="123"/>
      <c r="R8" s="124"/>
      <c r="S8" s="126">
        <v>1.5884050777272E-2</v>
      </c>
      <c r="T8" s="128"/>
      <c r="U8" s="123"/>
      <c r="V8" s="128"/>
      <c r="W8" s="125"/>
      <c r="X8" s="126">
        <v>8.4808585800719982E-3</v>
      </c>
      <c r="Y8" s="128"/>
      <c r="Z8" s="123"/>
      <c r="AA8" s="128"/>
      <c r="AB8" s="125"/>
      <c r="AC8" s="112">
        <v>-7.211792988</v>
      </c>
      <c r="AD8" s="40"/>
      <c r="AE8" s="39"/>
      <c r="AF8" s="40"/>
      <c r="AG8" s="39"/>
      <c r="AH8" s="359">
        <v>8.4808585800719982E-3</v>
      </c>
      <c r="AI8" s="123" t="s">
        <v>276</v>
      </c>
      <c r="AJ8" s="123">
        <v>-8.4808585800719982E-3</v>
      </c>
      <c r="AK8" s="123" t="s">
        <v>276</v>
      </c>
      <c r="AL8" s="123">
        <v>-7.211792988</v>
      </c>
      <c r="AM8" s="123" t="s">
        <v>276</v>
      </c>
      <c r="AN8" s="123">
        <v>4.1987058776136001E-4</v>
      </c>
      <c r="AO8" s="125" t="s">
        <v>276</v>
      </c>
    </row>
    <row r="9" spans="1:42" ht="15.75" customHeight="1">
      <c r="B9" s="352" t="s">
        <v>278</v>
      </c>
      <c r="C9" s="351" t="s">
        <v>279</v>
      </c>
      <c r="D9" s="351" t="s">
        <v>269</v>
      </c>
      <c r="E9" s="351" t="s">
        <v>280</v>
      </c>
      <c r="F9" s="351" t="s">
        <v>281</v>
      </c>
      <c r="G9" s="351" t="s">
        <v>272</v>
      </c>
      <c r="H9" s="355" t="s">
        <v>282</v>
      </c>
      <c r="I9" s="351" t="s">
        <v>283</v>
      </c>
      <c r="J9" s="351">
        <v>360.7</v>
      </c>
      <c r="K9" s="351" t="s">
        <v>284</v>
      </c>
      <c r="L9" s="351">
        <v>270.52499999999998</v>
      </c>
      <c r="M9" s="355">
        <v>90.175000000000011</v>
      </c>
      <c r="N9" s="127">
        <v>5</v>
      </c>
      <c r="O9" s="123"/>
      <c r="P9" s="123"/>
      <c r="Q9" s="123"/>
      <c r="R9" s="124"/>
      <c r="S9" s="126">
        <v>1.8035000000000001</v>
      </c>
      <c r="T9" s="128"/>
      <c r="U9" s="123"/>
      <c r="V9" s="128"/>
      <c r="W9" s="125"/>
      <c r="X9" s="126">
        <v>0.45087500000000008</v>
      </c>
      <c r="Y9" s="128"/>
      <c r="Z9" s="123"/>
      <c r="AA9" s="128"/>
      <c r="AB9" s="125"/>
      <c r="AC9" s="112">
        <v>-82</v>
      </c>
      <c r="AD9" s="40"/>
      <c r="AE9" s="39"/>
      <c r="AF9" s="40"/>
      <c r="AG9" s="39"/>
      <c r="AH9" s="359">
        <v>0.45087500000000008</v>
      </c>
      <c r="AI9" s="123" t="s">
        <v>276</v>
      </c>
      <c r="AJ9" s="123">
        <v>-0.45087500000000008</v>
      </c>
      <c r="AK9" s="123" t="s">
        <v>276</v>
      </c>
      <c r="AL9" s="123">
        <v>-82</v>
      </c>
      <c r="AM9" s="123" t="s">
        <v>276</v>
      </c>
      <c r="AN9" s="123">
        <v>4.7740400000000002E-3</v>
      </c>
      <c r="AO9" s="125" t="s">
        <v>276</v>
      </c>
    </row>
    <row r="10" spans="1:42" ht="15.75" customHeight="1">
      <c r="B10" s="352" t="s">
        <v>278</v>
      </c>
      <c r="C10" s="351" t="s">
        <v>285</v>
      </c>
      <c r="D10" s="351" t="s">
        <v>269</v>
      </c>
      <c r="E10" s="351" t="s">
        <v>280</v>
      </c>
      <c r="F10" s="351" t="s">
        <v>281</v>
      </c>
      <c r="G10" s="351" t="s">
        <v>272</v>
      </c>
      <c r="H10" s="355" t="s">
        <v>286</v>
      </c>
      <c r="I10" s="351" t="s">
        <v>283</v>
      </c>
      <c r="J10" s="351">
        <v>13.46579</v>
      </c>
      <c r="K10" s="351" t="s">
        <v>287</v>
      </c>
      <c r="L10" s="351">
        <v>0</v>
      </c>
      <c r="M10" s="355">
        <v>13.46579</v>
      </c>
      <c r="N10" s="127">
        <v>11</v>
      </c>
      <c r="O10" s="123"/>
      <c r="P10" s="123"/>
      <c r="Q10" s="123"/>
      <c r="R10" s="124"/>
      <c r="S10" s="126">
        <v>0.14812369</v>
      </c>
      <c r="T10" s="128"/>
      <c r="U10" s="123"/>
      <c r="V10" s="128"/>
      <c r="W10" s="125"/>
      <c r="X10" s="126">
        <v>0.14812369</v>
      </c>
      <c r="Y10" s="128"/>
      <c r="Z10" s="123"/>
      <c r="AA10" s="128"/>
      <c r="AB10" s="125"/>
      <c r="AC10" s="112">
        <v>-13.035</v>
      </c>
      <c r="AD10" s="40"/>
      <c r="AE10" s="39"/>
      <c r="AF10" s="40"/>
      <c r="AG10" s="39"/>
      <c r="AH10" s="359">
        <v>0.14812369</v>
      </c>
      <c r="AI10" s="123" t="s">
        <v>276</v>
      </c>
      <c r="AJ10" s="123">
        <v>-0.14812369</v>
      </c>
      <c r="AK10" s="123" t="s">
        <v>276</v>
      </c>
      <c r="AL10" s="123">
        <v>-13.035</v>
      </c>
      <c r="AM10" s="123" t="s">
        <v>276</v>
      </c>
      <c r="AN10" s="123">
        <v>7.5889769999999994E-4</v>
      </c>
      <c r="AO10" s="125" t="s">
        <v>276</v>
      </c>
    </row>
    <row r="11" spans="1:42" ht="15.75" customHeight="1">
      <c r="B11" s="34" t="s">
        <v>288</v>
      </c>
      <c r="C11" s="351" t="s">
        <v>289</v>
      </c>
      <c r="D11" s="351" t="s">
        <v>290</v>
      </c>
      <c r="E11" s="351" t="s">
        <v>291</v>
      </c>
      <c r="F11" s="351" t="s">
        <v>292</v>
      </c>
      <c r="G11" s="351" t="s">
        <v>272</v>
      </c>
      <c r="H11" s="355" t="s">
        <v>293</v>
      </c>
      <c r="I11" s="351" t="s">
        <v>294</v>
      </c>
      <c r="J11" s="351">
        <v>21.41376</v>
      </c>
      <c r="K11" s="351" t="s">
        <v>295</v>
      </c>
      <c r="L11" s="351">
        <v>0</v>
      </c>
      <c r="M11" s="355">
        <v>21.41376</v>
      </c>
      <c r="N11" s="127">
        <v>11</v>
      </c>
      <c r="O11" s="123"/>
      <c r="P11" s="123"/>
      <c r="Q11" s="123"/>
      <c r="R11" s="124"/>
      <c r="S11" s="126">
        <v>0.23555135999999999</v>
      </c>
      <c r="T11" s="128"/>
      <c r="U11" s="123"/>
      <c r="V11" s="128"/>
      <c r="W11" s="125"/>
      <c r="X11" s="126">
        <v>0.23555135999999999</v>
      </c>
      <c r="Y11" s="128"/>
      <c r="Z11" s="123"/>
      <c r="AA11" s="128"/>
      <c r="AB11" s="125"/>
      <c r="AC11" s="112">
        <v>-2702.2261730769201</v>
      </c>
      <c r="AD11" s="40"/>
      <c r="AE11" s="39"/>
      <c r="AF11" s="40"/>
      <c r="AG11" s="39"/>
      <c r="AH11" s="359">
        <v>0.23555135999999999</v>
      </c>
      <c r="AI11" s="123" t="s">
        <v>276</v>
      </c>
      <c r="AJ11" s="123">
        <v>-0.23555135999999999</v>
      </c>
      <c r="AK11" s="123" t="s">
        <v>276</v>
      </c>
      <c r="AL11" s="123">
        <v>-2702.2261730769201</v>
      </c>
      <c r="AM11" s="123" t="s">
        <v>276</v>
      </c>
      <c r="AN11" s="123">
        <v>0.15732360779653828</v>
      </c>
      <c r="AO11" s="125" t="s">
        <v>276</v>
      </c>
    </row>
    <row r="12" spans="1:42" ht="15.75" customHeight="1">
      <c r="B12" s="34" t="s">
        <v>288</v>
      </c>
      <c r="C12" s="351">
        <v>0</v>
      </c>
      <c r="D12" s="351">
        <v>0</v>
      </c>
      <c r="E12" s="351">
        <v>0</v>
      </c>
      <c r="F12" s="351">
        <v>0</v>
      </c>
      <c r="G12" s="351">
        <v>0</v>
      </c>
      <c r="H12" s="355">
        <v>0</v>
      </c>
      <c r="I12" s="351">
        <v>0</v>
      </c>
      <c r="J12" s="351">
        <v>0</v>
      </c>
      <c r="K12" s="351">
        <v>0</v>
      </c>
      <c r="L12" s="351">
        <v>0</v>
      </c>
      <c r="M12" s="355">
        <v>0</v>
      </c>
      <c r="N12" s="127">
        <v>0</v>
      </c>
      <c r="O12" s="123"/>
      <c r="P12" s="123"/>
      <c r="Q12" s="123"/>
      <c r="R12" s="124"/>
      <c r="S12" s="126">
        <v>0</v>
      </c>
      <c r="T12" s="128"/>
      <c r="U12" s="123"/>
      <c r="V12" s="128"/>
      <c r="W12" s="125"/>
      <c r="X12" s="126">
        <v>0</v>
      </c>
      <c r="Y12" s="128"/>
      <c r="Z12" s="123"/>
      <c r="AA12" s="128"/>
      <c r="AB12" s="125"/>
      <c r="AC12" s="112">
        <v>0</v>
      </c>
      <c r="AD12" s="40"/>
      <c r="AE12" s="39"/>
      <c r="AF12" s="40"/>
      <c r="AG12" s="39"/>
      <c r="AH12" s="359">
        <v>0</v>
      </c>
      <c r="AI12" s="123">
        <v>0</v>
      </c>
      <c r="AJ12" s="123">
        <v>0</v>
      </c>
      <c r="AK12" s="123">
        <v>0</v>
      </c>
      <c r="AL12" s="123">
        <v>0</v>
      </c>
      <c r="AM12" s="123">
        <v>0</v>
      </c>
      <c r="AN12" s="123">
        <v>0</v>
      </c>
      <c r="AO12" s="125">
        <v>0</v>
      </c>
    </row>
    <row r="13" spans="1:42" ht="15.75" customHeight="1">
      <c r="B13" s="34" t="s">
        <v>296</v>
      </c>
      <c r="C13" s="351">
        <v>0</v>
      </c>
      <c r="D13" s="351">
        <v>0</v>
      </c>
      <c r="E13" s="351">
        <v>0</v>
      </c>
      <c r="F13" s="351">
        <v>0</v>
      </c>
      <c r="G13" s="351">
        <v>0</v>
      </c>
      <c r="H13" s="355">
        <v>0</v>
      </c>
      <c r="I13" s="351">
        <v>0</v>
      </c>
      <c r="J13" s="351">
        <v>0</v>
      </c>
      <c r="K13" s="351">
        <v>0</v>
      </c>
      <c r="L13" s="351">
        <v>0</v>
      </c>
      <c r="M13" s="355">
        <v>0</v>
      </c>
      <c r="N13" s="127">
        <v>0</v>
      </c>
      <c r="O13" s="123"/>
      <c r="P13" s="123"/>
      <c r="Q13" s="123"/>
      <c r="R13" s="124"/>
      <c r="S13" s="126">
        <v>0</v>
      </c>
      <c r="T13" s="128"/>
      <c r="U13" s="123"/>
      <c r="V13" s="128"/>
      <c r="W13" s="125"/>
      <c r="X13" s="126">
        <v>0</v>
      </c>
      <c r="Y13" s="128"/>
      <c r="Z13" s="123"/>
      <c r="AA13" s="128"/>
      <c r="AB13" s="125"/>
      <c r="AC13" s="112">
        <v>0</v>
      </c>
      <c r="AD13" s="40"/>
      <c r="AE13" s="39"/>
      <c r="AF13" s="40"/>
      <c r="AG13" s="39"/>
      <c r="AH13" s="359">
        <v>0</v>
      </c>
      <c r="AI13" s="123">
        <v>0</v>
      </c>
      <c r="AJ13" s="123">
        <v>0</v>
      </c>
      <c r="AK13" s="123">
        <v>0</v>
      </c>
      <c r="AL13" s="123">
        <v>0</v>
      </c>
      <c r="AM13" s="123">
        <v>0</v>
      </c>
      <c r="AN13" s="123">
        <v>0</v>
      </c>
      <c r="AO13" s="125">
        <v>0</v>
      </c>
    </row>
    <row r="14" spans="1:42" ht="15.75" customHeight="1">
      <c r="B14" s="34" t="s">
        <v>296</v>
      </c>
      <c r="C14" s="351">
        <v>0</v>
      </c>
      <c r="D14" s="351">
        <v>0</v>
      </c>
      <c r="E14" s="351">
        <v>0</v>
      </c>
      <c r="F14" s="351">
        <v>0</v>
      </c>
      <c r="G14" s="351">
        <v>0</v>
      </c>
      <c r="H14" s="355">
        <v>0</v>
      </c>
      <c r="I14" s="351">
        <v>0</v>
      </c>
      <c r="J14" s="351">
        <v>0</v>
      </c>
      <c r="K14" s="351">
        <v>0</v>
      </c>
      <c r="L14" s="351">
        <v>0</v>
      </c>
      <c r="M14" s="355">
        <v>0</v>
      </c>
      <c r="N14" s="127">
        <v>0</v>
      </c>
      <c r="O14" s="123"/>
      <c r="P14" s="123"/>
      <c r="Q14" s="123"/>
      <c r="R14" s="124"/>
      <c r="S14" s="126">
        <v>0</v>
      </c>
      <c r="T14" s="128"/>
      <c r="U14" s="123"/>
      <c r="V14" s="128"/>
      <c r="W14" s="125"/>
      <c r="X14" s="126">
        <v>0</v>
      </c>
      <c r="Y14" s="128"/>
      <c r="Z14" s="123"/>
      <c r="AA14" s="128"/>
      <c r="AB14" s="125"/>
      <c r="AC14" s="112">
        <v>0</v>
      </c>
      <c r="AD14" s="40"/>
      <c r="AE14" s="39"/>
      <c r="AF14" s="40"/>
      <c r="AG14" s="39"/>
      <c r="AH14" s="359">
        <v>0</v>
      </c>
      <c r="AI14" s="123">
        <v>0</v>
      </c>
      <c r="AJ14" s="123">
        <v>0</v>
      </c>
      <c r="AK14" s="123">
        <v>0</v>
      </c>
      <c r="AL14" s="123">
        <v>0</v>
      </c>
      <c r="AM14" s="123">
        <v>0</v>
      </c>
      <c r="AN14" s="123">
        <v>0</v>
      </c>
      <c r="AO14" s="125">
        <v>0</v>
      </c>
    </row>
    <row r="15" spans="1:42" ht="15.75" customHeight="1">
      <c r="B15" s="34" t="s">
        <v>297</v>
      </c>
      <c r="C15" s="351" t="s">
        <v>298</v>
      </c>
      <c r="D15" s="351" t="s">
        <v>290</v>
      </c>
      <c r="E15" s="351" t="s">
        <v>291</v>
      </c>
      <c r="F15" s="351" t="s">
        <v>299</v>
      </c>
      <c r="G15" s="351" t="s">
        <v>272</v>
      </c>
      <c r="H15" s="355" t="s">
        <v>300</v>
      </c>
      <c r="I15" s="351" t="s">
        <v>301</v>
      </c>
      <c r="J15" s="351" t="s">
        <v>276</v>
      </c>
      <c r="K15" s="351" t="s">
        <v>276</v>
      </c>
      <c r="L15" s="351" t="s">
        <v>276</v>
      </c>
      <c r="M15" s="355" t="s">
        <v>276</v>
      </c>
      <c r="N15" s="127">
        <v>1468</v>
      </c>
      <c r="O15" s="123"/>
      <c r="P15" s="123"/>
      <c r="Q15" s="123"/>
      <c r="R15" s="124"/>
      <c r="S15" s="126" t="s">
        <v>276</v>
      </c>
      <c r="T15" s="128"/>
      <c r="U15" s="123"/>
      <c r="V15" s="128"/>
      <c r="W15" s="125"/>
      <c r="X15" s="126" t="s">
        <v>276</v>
      </c>
      <c r="Y15" s="128"/>
      <c r="Z15" s="123"/>
      <c r="AA15" s="128"/>
      <c r="AB15" s="125"/>
      <c r="AC15" s="112">
        <v>-950.10161476866006</v>
      </c>
      <c r="AD15" s="40"/>
      <c r="AE15" s="39"/>
      <c r="AF15" s="40"/>
      <c r="AG15" s="39"/>
      <c r="AH15" s="359" t="s">
        <v>276</v>
      </c>
      <c r="AI15" s="123" t="s">
        <v>276</v>
      </c>
      <c r="AJ15" s="123" t="s">
        <v>276</v>
      </c>
      <c r="AK15" s="123" t="s">
        <v>276</v>
      </c>
      <c r="AL15" s="123">
        <v>-950.10161476866006</v>
      </c>
      <c r="AM15" s="123" t="s">
        <v>276</v>
      </c>
      <c r="AN15" s="123">
        <v>5.5314916011831389E-2</v>
      </c>
      <c r="AO15" s="125" t="s">
        <v>276</v>
      </c>
    </row>
    <row r="16" spans="1:42" ht="15.75" customHeight="1">
      <c r="B16" s="34" t="s">
        <v>297</v>
      </c>
      <c r="C16" s="351" t="s">
        <v>302</v>
      </c>
      <c r="D16" s="351" t="s">
        <v>290</v>
      </c>
      <c r="E16" s="351" t="s">
        <v>291</v>
      </c>
      <c r="F16" s="351" t="s">
        <v>299</v>
      </c>
      <c r="G16" s="351" t="s">
        <v>272</v>
      </c>
      <c r="H16" s="355" t="s">
        <v>300</v>
      </c>
      <c r="I16" s="351" t="s">
        <v>301</v>
      </c>
      <c r="J16" s="351" t="s">
        <v>276</v>
      </c>
      <c r="K16" s="351" t="s">
        <v>276</v>
      </c>
      <c r="L16" s="351" t="s">
        <v>276</v>
      </c>
      <c r="M16" s="355" t="s">
        <v>276</v>
      </c>
      <c r="N16" s="127">
        <v>137</v>
      </c>
      <c r="O16" s="123"/>
      <c r="P16" s="123"/>
      <c r="Q16" s="123"/>
      <c r="R16" s="124"/>
      <c r="S16" s="126" t="s">
        <v>276</v>
      </c>
      <c r="T16" s="128"/>
      <c r="U16" s="123"/>
      <c r="V16" s="128"/>
      <c r="W16" s="125"/>
      <c r="X16" s="126" t="s">
        <v>276</v>
      </c>
      <c r="Y16" s="128"/>
      <c r="Z16" s="123"/>
      <c r="AA16" s="128"/>
      <c r="AB16" s="125"/>
      <c r="AC16" s="112">
        <v>-291.26785222384098</v>
      </c>
      <c r="AD16" s="40"/>
      <c r="AE16" s="39"/>
      <c r="AF16" s="40"/>
      <c r="AG16" s="39"/>
      <c r="AH16" s="359" t="s">
        <v>276</v>
      </c>
      <c r="AI16" s="123" t="s">
        <v>276</v>
      </c>
      <c r="AJ16" s="123" t="s">
        <v>276</v>
      </c>
      <c r="AK16" s="123" t="s">
        <v>276</v>
      </c>
      <c r="AL16" s="123">
        <v>-291.26785222384098</v>
      </c>
      <c r="AM16" s="123" t="s">
        <v>276</v>
      </c>
      <c r="AN16" s="123">
        <v>1.6957614356472021E-2</v>
      </c>
      <c r="AO16" s="125" t="s">
        <v>276</v>
      </c>
    </row>
    <row r="17" spans="2:41" ht="15.75" customHeight="1">
      <c r="B17" s="33" t="s">
        <v>303</v>
      </c>
      <c r="C17" s="351">
        <v>0</v>
      </c>
      <c r="D17" s="351">
        <v>0</v>
      </c>
      <c r="E17" s="351">
        <v>0</v>
      </c>
      <c r="F17" s="351">
        <v>0</v>
      </c>
      <c r="G17" s="351">
        <v>0</v>
      </c>
      <c r="H17" s="355">
        <v>0</v>
      </c>
      <c r="I17" s="351">
        <v>0</v>
      </c>
      <c r="J17" s="351">
        <v>0</v>
      </c>
      <c r="K17" s="351">
        <v>0</v>
      </c>
      <c r="L17" s="351">
        <v>0</v>
      </c>
      <c r="M17" s="355">
        <v>0</v>
      </c>
      <c r="N17" s="127">
        <v>0</v>
      </c>
      <c r="O17" s="123"/>
      <c r="P17" s="123"/>
      <c r="Q17" s="123"/>
      <c r="R17" s="124"/>
      <c r="S17" s="126">
        <v>0</v>
      </c>
      <c r="T17" s="128"/>
      <c r="U17" s="129"/>
      <c r="V17" s="128"/>
      <c r="W17" s="130"/>
      <c r="X17" s="126">
        <v>0</v>
      </c>
      <c r="Y17" s="128"/>
      <c r="Z17" s="129"/>
      <c r="AA17" s="128"/>
      <c r="AB17" s="130"/>
      <c r="AC17" s="112">
        <v>0</v>
      </c>
      <c r="AD17" s="40"/>
      <c r="AE17" s="103"/>
      <c r="AF17" s="40"/>
      <c r="AG17" s="103"/>
      <c r="AH17" s="359">
        <v>0</v>
      </c>
      <c r="AI17" s="123">
        <v>0</v>
      </c>
      <c r="AJ17" s="123">
        <v>0</v>
      </c>
      <c r="AK17" s="123">
        <v>0</v>
      </c>
      <c r="AL17" s="123">
        <v>0</v>
      </c>
      <c r="AM17" s="123">
        <v>0</v>
      </c>
      <c r="AN17" s="123">
        <v>0</v>
      </c>
      <c r="AO17" s="125">
        <v>0</v>
      </c>
    </row>
    <row r="18" spans="2:41" ht="15.75" customHeight="1">
      <c r="B18" s="33" t="s">
        <v>303</v>
      </c>
      <c r="C18" s="351">
        <v>0</v>
      </c>
      <c r="D18" s="351">
        <v>0</v>
      </c>
      <c r="E18" s="351">
        <v>0</v>
      </c>
      <c r="F18" s="351">
        <v>0</v>
      </c>
      <c r="G18" s="351">
        <v>0</v>
      </c>
      <c r="H18" s="355">
        <v>0</v>
      </c>
      <c r="I18" s="351">
        <v>0</v>
      </c>
      <c r="J18" s="351">
        <v>0</v>
      </c>
      <c r="K18" s="351">
        <v>0</v>
      </c>
      <c r="L18" s="351">
        <v>0</v>
      </c>
      <c r="M18" s="355">
        <v>0</v>
      </c>
      <c r="N18" s="127">
        <v>0</v>
      </c>
      <c r="O18" s="123"/>
      <c r="P18" s="123"/>
      <c r="Q18" s="123"/>
      <c r="R18" s="124"/>
      <c r="S18" s="126">
        <v>0</v>
      </c>
      <c r="T18" s="131"/>
      <c r="U18" s="129"/>
      <c r="V18" s="131"/>
      <c r="W18" s="130"/>
      <c r="X18" s="126">
        <v>0</v>
      </c>
      <c r="Y18" s="131"/>
      <c r="Z18" s="129"/>
      <c r="AA18" s="131"/>
      <c r="AB18" s="130"/>
      <c r="AC18" s="112">
        <v>0</v>
      </c>
      <c r="AD18" s="104"/>
      <c r="AE18" s="103"/>
      <c r="AF18" s="104"/>
      <c r="AG18" s="103"/>
      <c r="AH18" s="359">
        <v>0</v>
      </c>
      <c r="AI18" s="123">
        <v>0</v>
      </c>
      <c r="AJ18" s="123">
        <v>0</v>
      </c>
      <c r="AK18" s="123">
        <v>0</v>
      </c>
      <c r="AL18" s="123">
        <v>0</v>
      </c>
      <c r="AM18" s="123">
        <v>0</v>
      </c>
      <c r="AN18" s="123">
        <v>0</v>
      </c>
      <c r="AO18" s="125">
        <v>0</v>
      </c>
    </row>
    <row r="19" spans="2:41" ht="15.75" customHeight="1">
      <c r="B19" s="33" t="s">
        <v>303</v>
      </c>
      <c r="C19" s="351">
        <v>0</v>
      </c>
      <c r="D19" s="351">
        <v>0</v>
      </c>
      <c r="E19" s="351">
        <v>0</v>
      </c>
      <c r="F19" s="351">
        <v>0</v>
      </c>
      <c r="G19" s="351">
        <v>0</v>
      </c>
      <c r="H19" s="355">
        <v>0</v>
      </c>
      <c r="I19" s="351">
        <v>0</v>
      </c>
      <c r="J19" s="351">
        <v>0</v>
      </c>
      <c r="K19" s="351">
        <v>0</v>
      </c>
      <c r="L19" s="351">
        <v>0</v>
      </c>
      <c r="M19" s="355">
        <v>0</v>
      </c>
      <c r="N19" s="127">
        <v>0</v>
      </c>
      <c r="O19" s="123"/>
      <c r="P19" s="123"/>
      <c r="Q19" s="123"/>
      <c r="R19" s="124"/>
      <c r="S19" s="126">
        <v>0</v>
      </c>
      <c r="T19" s="131"/>
      <c r="U19" s="129"/>
      <c r="V19" s="131"/>
      <c r="W19" s="130"/>
      <c r="X19" s="126">
        <v>0</v>
      </c>
      <c r="Y19" s="131"/>
      <c r="Z19" s="129"/>
      <c r="AA19" s="131"/>
      <c r="AB19" s="130"/>
      <c r="AC19" s="112">
        <v>0</v>
      </c>
      <c r="AD19" s="104"/>
      <c r="AE19" s="103"/>
      <c r="AF19" s="104"/>
      <c r="AG19" s="103"/>
      <c r="AH19" s="359">
        <v>0</v>
      </c>
      <c r="AI19" s="123">
        <v>0</v>
      </c>
      <c r="AJ19" s="123">
        <v>0</v>
      </c>
      <c r="AK19" s="123">
        <v>0</v>
      </c>
      <c r="AL19" s="123">
        <v>0</v>
      </c>
      <c r="AM19" s="123">
        <v>0</v>
      </c>
      <c r="AN19" s="123">
        <v>0</v>
      </c>
      <c r="AO19" s="125">
        <v>0</v>
      </c>
    </row>
    <row r="20" spans="2:41" ht="15.75" customHeight="1">
      <c r="B20" s="33" t="s">
        <v>303</v>
      </c>
      <c r="C20" s="351">
        <v>0</v>
      </c>
      <c r="D20" s="351">
        <v>0</v>
      </c>
      <c r="E20" s="351">
        <v>0</v>
      </c>
      <c r="F20" s="351">
        <v>0</v>
      </c>
      <c r="G20" s="351">
        <v>0</v>
      </c>
      <c r="H20" s="355">
        <v>0</v>
      </c>
      <c r="I20" s="351">
        <v>0</v>
      </c>
      <c r="J20" s="351">
        <v>0</v>
      </c>
      <c r="K20" s="351">
        <v>0</v>
      </c>
      <c r="L20" s="351">
        <v>0</v>
      </c>
      <c r="M20" s="355">
        <v>0</v>
      </c>
      <c r="N20" s="127">
        <v>0</v>
      </c>
      <c r="O20" s="123"/>
      <c r="P20" s="123"/>
      <c r="Q20" s="123"/>
      <c r="R20" s="124"/>
      <c r="S20" s="126">
        <v>0</v>
      </c>
      <c r="T20" s="131"/>
      <c r="U20" s="129"/>
      <c r="V20" s="131"/>
      <c r="W20" s="130"/>
      <c r="X20" s="126">
        <v>0</v>
      </c>
      <c r="Y20" s="131"/>
      <c r="Z20" s="129"/>
      <c r="AA20" s="131"/>
      <c r="AB20" s="130"/>
      <c r="AC20" s="112">
        <v>0</v>
      </c>
      <c r="AD20" s="104"/>
      <c r="AE20" s="103"/>
      <c r="AF20" s="104"/>
      <c r="AG20" s="103"/>
      <c r="AH20" s="359">
        <v>0</v>
      </c>
      <c r="AI20" s="123">
        <v>0</v>
      </c>
      <c r="AJ20" s="123">
        <v>0</v>
      </c>
      <c r="AK20" s="123">
        <v>0</v>
      </c>
      <c r="AL20" s="123">
        <v>0</v>
      </c>
      <c r="AM20" s="123">
        <v>0</v>
      </c>
      <c r="AN20" s="123">
        <v>0</v>
      </c>
      <c r="AO20" s="125">
        <v>0</v>
      </c>
    </row>
    <row r="21" spans="2:41" ht="15.75" customHeight="1">
      <c r="B21" s="33" t="s">
        <v>303</v>
      </c>
      <c r="C21" s="351">
        <v>0</v>
      </c>
      <c r="D21" s="351">
        <v>0</v>
      </c>
      <c r="E21" s="351">
        <v>0</v>
      </c>
      <c r="F21" s="351">
        <v>0</v>
      </c>
      <c r="G21" s="351">
        <v>0</v>
      </c>
      <c r="H21" s="355">
        <v>0</v>
      </c>
      <c r="I21" s="351">
        <v>0</v>
      </c>
      <c r="J21" s="351">
        <v>0</v>
      </c>
      <c r="K21" s="351">
        <v>0</v>
      </c>
      <c r="L21" s="351">
        <v>0</v>
      </c>
      <c r="M21" s="356">
        <v>0</v>
      </c>
      <c r="N21" s="126">
        <v>0</v>
      </c>
      <c r="O21" s="123"/>
      <c r="P21" s="123"/>
      <c r="Q21" s="123"/>
      <c r="R21" s="124"/>
      <c r="S21" s="126">
        <v>0</v>
      </c>
      <c r="T21" s="131"/>
      <c r="U21" s="129"/>
      <c r="V21" s="131"/>
      <c r="W21" s="130"/>
      <c r="X21" s="126">
        <v>0</v>
      </c>
      <c r="Y21" s="131"/>
      <c r="Z21" s="129"/>
      <c r="AA21" s="131"/>
      <c r="AB21" s="130"/>
      <c r="AC21" s="112">
        <v>0</v>
      </c>
      <c r="AD21" s="104"/>
      <c r="AE21" s="103"/>
      <c r="AF21" s="104"/>
      <c r="AG21" s="103"/>
      <c r="AH21" s="359">
        <v>0</v>
      </c>
      <c r="AI21" s="123">
        <v>0</v>
      </c>
      <c r="AJ21" s="123">
        <v>0</v>
      </c>
      <c r="AK21" s="123">
        <v>0</v>
      </c>
      <c r="AL21" s="123">
        <v>0</v>
      </c>
      <c r="AM21" s="123">
        <v>0</v>
      </c>
      <c r="AN21" s="123">
        <v>0</v>
      </c>
      <c r="AO21" s="125">
        <v>0</v>
      </c>
    </row>
    <row r="22" spans="2:41" ht="15.75" customHeight="1" thickBot="1">
      <c r="B22" s="32"/>
      <c r="C22" s="89"/>
      <c r="D22" s="89"/>
      <c r="E22" s="89"/>
      <c r="F22" s="89"/>
      <c r="G22" s="89"/>
      <c r="H22" s="90"/>
      <c r="I22" s="91"/>
      <c r="J22" s="92"/>
      <c r="K22" s="89"/>
      <c r="L22" s="89"/>
      <c r="M22" s="30"/>
      <c r="N22" s="91"/>
      <c r="O22" s="93"/>
      <c r="P22" s="93"/>
      <c r="Q22" s="93"/>
      <c r="R22" s="111"/>
      <c r="S22" s="38"/>
      <c r="T22" s="37"/>
      <c r="U22" s="37"/>
      <c r="V22" s="37"/>
      <c r="W22" s="36"/>
      <c r="X22" s="38"/>
      <c r="Y22" s="37"/>
      <c r="Z22" s="37"/>
      <c r="AA22" s="37"/>
      <c r="AB22" s="36"/>
      <c r="AC22" s="113"/>
      <c r="AD22" s="37"/>
      <c r="AE22" s="37"/>
      <c r="AF22" s="37"/>
      <c r="AG22" s="37"/>
      <c r="AH22" s="31"/>
      <c r="AI22" s="357"/>
      <c r="AJ22" s="357"/>
      <c r="AK22" s="357"/>
      <c r="AL22" s="357"/>
      <c r="AM22" s="357"/>
      <c r="AN22" s="358"/>
      <c r="AO22" s="30"/>
    </row>
    <row r="23" spans="2:41" ht="15" customHeight="1" thickBot="1">
      <c r="B23" s="115" t="s">
        <v>102</v>
      </c>
      <c r="C23" s="348"/>
      <c r="D23" s="348"/>
      <c r="E23" s="348"/>
      <c r="F23" s="348"/>
      <c r="G23" s="348"/>
      <c r="H23" s="348"/>
      <c r="I23" s="348"/>
      <c r="J23" s="348"/>
      <c r="K23" s="348"/>
      <c r="L23" s="348"/>
      <c r="M23" s="348"/>
      <c r="N23" s="348"/>
      <c r="O23" s="348"/>
      <c r="P23" s="348"/>
      <c r="Q23" s="348"/>
      <c r="R23" s="348"/>
      <c r="S23" s="132">
        <f t="shared" ref="S23:AG23" si="0">SUM(S7:S21)</f>
        <v>2.2147588374313321</v>
      </c>
      <c r="T23" s="133">
        <f t="shared" si="0"/>
        <v>0</v>
      </c>
      <c r="U23" s="133">
        <f t="shared" si="0"/>
        <v>0</v>
      </c>
      <c r="V23" s="133">
        <f t="shared" si="0"/>
        <v>0</v>
      </c>
      <c r="W23" s="134">
        <f t="shared" si="0"/>
        <v>0</v>
      </c>
      <c r="X23" s="132">
        <f t="shared" si="0"/>
        <v>0.84955934723005211</v>
      </c>
      <c r="Y23" s="133">
        <f t="shared" si="0"/>
        <v>0</v>
      </c>
      <c r="Z23" s="133">
        <f t="shared" si="0"/>
        <v>0</v>
      </c>
      <c r="AA23" s="133">
        <f t="shared" si="0"/>
        <v>0</v>
      </c>
      <c r="AB23" s="134">
        <f t="shared" si="0"/>
        <v>0</v>
      </c>
      <c r="AC23" s="133">
        <f t="shared" si="0"/>
        <v>-4054.8074627024212</v>
      </c>
      <c r="AD23" s="133">
        <f t="shared" si="0"/>
        <v>0</v>
      </c>
      <c r="AE23" s="133">
        <f t="shared" si="0"/>
        <v>0</v>
      </c>
      <c r="AF23" s="133">
        <f t="shared" si="0"/>
        <v>0</v>
      </c>
      <c r="AG23" s="133">
        <f t="shared" si="0"/>
        <v>0</v>
      </c>
      <c r="AH23" s="135">
        <f>SUM(AH7:AH17)</f>
        <v>0.84955934723005211</v>
      </c>
      <c r="AI23" s="353"/>
      <c r="AJ23" s="135">
        <f>SUM(AJ7:AJ16)</f>
        <v>-0.84955934723005211</v>
      </c>
      <c r="AK23" s="353"/>
      <c r="AL23" s="135">
        <f>SUM(AL7:AL17)</f>
        <v>-4054.8074627024212</v>
      </c>
      <c r="AM23" s="353"/>
      <c r="AN23" s="135">
        <f>SUM(AN7:AN17)</f>
        <v>0.23607089047853497</v>
      </c>
      <c r="AO23" s="353"/>
    </row>
    <row r="24" spans="2:41">
      <c r="B24" s="27"/>
      <c r="C24" s="27"/>
      <c r="D24" s="27"/>
      <c r="E24" s="27"/>
      <c r="F24" s="27"/>
      <c r="G24" s="27"/>
      <c r="H24" s="27"/>
      <c r="I24" s="27"/>
      <c r="J24" s="27"/>
      <c r="K24" s="27"/>
      <c r="L24" s="27"/>
      <c r="M24" s="27"/>
      <c r="N24" s="27"/>
      <c r="O24" s="29"/>
      <c r="P24" s="29"/>
      <c r="Q24" s="29"/>
      <c r="R24" s="29"/>
      <c r="S24" s="27"/>
      <c r="T24" s="27"/>
      <c r="U24" s="27"/>
      <c r="V24" s="27"/>
      <c r="W24" s="27"/>
      <c r="X24" s="27"/>
      <c r="Y24" s="27"/>
      <c r="Z24" s="27"/>
      <c r="AA24" s="27"/>
      <c r="AB24" s="27"/>
      <c r="AC24" s="27"/>
      <c r="AD24" s="27"/>
      <c r="AE24" s="27"/>
      <c r="AF24" s="27"/>
      <c r="AG24" s="27"/>
      <c r="AH24" s="27"/>
      <c r="AI24" s="27"/>
      <c r="AJ24" s="27"/>
      <c r="AK24" s="27"/>
      <c r="AL24" s="27"/>
      <c r="AM24" s="27"/>
      <c r="AN24" s="27"/>
      <c r="AO24" s="27"/>
    </row>
    <row r="25" spans="2:41" ht="16.5" customHeight="1">
      <c r="B25" s="27"/>
      <c r="C25" s="27"/>
      <c r="D25" s="27"/>
      <c r="E25" s="27"/>
      <c r="F25" s="27"/>
      <c r="G25" s="27"/>
      <c r="H25" s="27"/>
      <c r="I25" s="27"/>
      <c r="J25" s="27"/>
      <c r="K25" s="27"/>
      <c r="L25" s="27"/>
      <c r="M25" s="27"/>
      <c r="N25" s="27"/>
      <c r="O25" s="29"/>
      <c r="P25" s="29"/>
      <c r="Q25" s="29"/>
      <c r="R25" s="29"/>
      <c r="S25" s="28"/>
      <c r="T25" s="28"/>
      <c r="U25" s="28"/>
      <c r="V25" s="28"/>
      <c r="W25" s="28"/>
      <c r="X25" s="28"/>
      <c r="Y25" s="28"/>
      <c r="Z25" s="28"/>
      <c r="AA25" s="28"/>
      <c r="AB25" s="28"/>
      <c r="AC25" s="27"/>
      <c r="AD25" s="27"/>
      <c r="AE25" s="27"/>
      <c r="AF25" s="27"/>
      <c r="AG25" s="27"/>
      <c r="AH25" s="28"/>
      <c r="AI25" s="27"/>
      <c r="AJ25" s="27"/>
      <c r="AK25" s="27"/>
      <c r="AL25" s="27"/>
      <c r="AM25" s="27"/>
      <c r="AN25" s="27"/>
      <c r="AO25" s="27"/>
    </row>
    <row r="26" spans="2:41" ht="16.5" customHeight="1">
      <c r="B26" s="27"/>
      <c r="C26" s="27"/>
      <c r="D26" s="27"/>
      <c r="E26" s="27"/>
      <c r="F26" s="27"/>
      <c r="G26" s="27"/>
      <c r="H26" s="27"/>
      <c r="I26" s="27"/>
      <c r="J26" s="27"/>
      <c r="K26" s="27"/>
      <c r="L26" s="27"/>
      <c r="M26" s="27"/>
      <c r="N26" s="27"/>
      <c r="O26" s="29"/>
      <c r="P26" s="29"/>
      <c r="Q26" s="29"/>
      <c r="R26" s="29"/>
      <c r="S26" s="28"/>
      <c r="T26" s="28"/>
      <c r="U26" s="28"/>
      <c r="V26" s="28"/>
      <c r="W26" s="28"/>
      <c r="X26" s="28"/>
      <c r="Y26" s="28"/>
      <c r="Z26" s="28"/>
      <c r="AA26" s="28"/>
      <c r="AB26" s="28"/>
      <c r="AC26" s="27"/>
      <c r="AD26" s="27"/>
      <c r="AE26" s="27"/>
      <c r="AF26" s="27"/>
      <c r="AG26" s="27"/>
      <c r="AH26" s="28"/>
      <c r="AI26" s="27"/>
      <c r="AJ26" s="27"/>
      <c r="AK26" s="27"/>
      <c r="AL26" s="27"/>
      <c r="AM26" s="27"/>
      <c r="AN26" s="27"/>
      <c r="AO26" s="27"/>
    </row>
    <row r="27" spans="2:41" ht="16.5" customHeight="1">
      <c r="B27" s="27"/>
      <c r="C27" s="27"/>
      <c r="D27" s="27"/>
      <c r="E27" s="27"/>
      <c r="F27" s="27"/>
      <c r="G27" s="27"/>
      <c r="H27" s="27"/>
      <c r="I27" s="27"/>
      <c r="J27" s="27"/>
      <c r="K27" s="27"/>
      <c r="L27" s="27"/>
      <c r="M27" s="27"/>
      <c r="N27" s="27"/>
      <c r="O27" s="29"/>
      <c r="P27" s="29"/>
      <c r="Q27" s="29"/>
      <c r="R27" s="29"/>
      <c r="S27" s="28"/>
      <c r="T27" s="28"/>
      <c r="U27" s="28"/>
      <c r="V27" s="28"/>
      <c r="W27" s="28"/>
      <c r="X27" s="28"/>
      <c r="Y27" s="28"/>
      <c r="Z27" s="28"/>
      <c r="AA27" s="28"/>
      <c r="AB27" s="28"/>
      <c r="AC27" s="27"/>
      <c r="AD27" s="27"/>
      <c r="AE27" s="27"/>
      <c r="AF27" s="27"/>
      <c r="AG27" s="27"/>
      <c r="AH27" s="28"/>
      <c r="AI27" s="27"/>
      <c r="AJ27" s="27"/>
      <c r="AK27" s="27"/>
      <c r="AL27" s="27"/>
      <c r="AM27" s="27"/>
      <c r="AN27" s="27"/>
      <c r="AO27" s="27"/>
    </row>
    <row r="28" spans="2:41" ht="16.5" customHeight="1">
      <c r="C28" s="23"/>
      <c r="D28" s="23"/>
      <c r="E28" s="23"/>
      <c r="F28" s="23"/>
      <c r="G28" s="23"/>
      <c r="H28" s="23"/>
      <c r="I28" s="23"/>
      <c r="J28" s="23"/>
      <c r="K28" s="23"/>
      <c r="L28" s="23"/>
      <c r="M28" s="23"/>
      <c r="N28" s="23"/>
      <c r="O28" s="25"/>
      <c r="P28" s="25"/>
      <c r="Q28" s="25"/>
      <c r="R28" s="25"/>
      <c r="S28" s="26"/>
      <c r="T28" s="26"/>
      <c r="U28" s="26"/>
      <c r="V28" s="26"/>
      <c r="W28" s="26"/>
      <c r="X28" s="26"/>
      <c r="Y28" s="26"/>
      <c r="Z28" s="26"/>
      <c r="AA28" s="26"/>
      <c r="AB28" s="26"/>
      <c r="AC28" s="23"/>
      <c r="AD28" s="23"/>
      <c r="AE28" s="23"/>
      <c r="AF28" s="23"/>
      <c r="AG28" s="23"/>
      <c r="AH28" s="26"/>
      <c r="AI28" s="23"/>
      <c r="AJ28" s="23"/>
      <c r="AK28" s="23"/>
      <c r="AL28" s="23"/>
      <c r="AM28" s="23"/>
      <c r="AN28" s="23"/>
      <c r="AO28" s="23"/>
    </row>
    <row r="29" spans="2:41" ht="16.5" customHeight="1">
      <c r="C29" s="23"/>
      <c r="D29" s="23"/>
      <c r="E29" s="23"/>
      <c r="F29" s="23"/>
      <c r="G29" s="23"/>
      <c r="H29" s="23"/>
      <c r="I29" s="23"/>
      <c r="J29" s="23"/>
      <c r="K29" s="23"/>
      <c r="L29" s="23"/>
      <c r="M29" s="23"/>
      <c r="N29" s="23"/>
      <c r="O29" s="25"/>
      <c r="P29" s="25"/>
      <c r="Q29" s="25"/>
      <c r="R29" s="25"/>
      <c r="S29" s="26"/>
      <c r="T29" s="26"/>
      <c r="U29" s="26"/>
      <c r="V29" s="26"/>
      <c r="W29" s="26"/>
      <c r="X29" s="26"/>
      <c r="Y29" s="26"/>
      <c r="Z29" s="26"/>
      <c r="AA29" s="26"/>
      <c r="AB29" s="26"/>
      <c r="AC29" s="23"/>
      <c r="AD29" s="23"/>
      <c r="AE29" s="23"/>
      <c r="AF29" s="23"/>
      <c r="AG29" s="23"/>
      <c r="AH29" s="26"/>
      <c r="AI29" s="23"/>
      <c r="AJ29" s="23"/>
      <c r="AK29" s="23"/>
      <c r="AL29" s="23"/>
      <c r="AM29" s="23"/>
      <c r="AN29" s="23"/>
      <c r="AO29" s="23"/>
    </row>
    <row r="30" spans="2:41" ht="16.5" customHeight="1">
      <c r="C30" s="23"/>
      <c r="D30" s="23"/>
      <c r="E30" s="23"/>
      <c r="F30" s="23"/>
      <c r="G30" s="23"/>
      <c r="H30" s="23"/>
      <c r="I30" s="23"/>
      <c r="J30" s="23"/>
      <c r="K30" s="23"/>
      <c r="L30" s="23"/>
      <c r="M30" s="23"/>
      <c r="N30" s="23"/>
      <c r="O30" s="25"/>
      <c r="P30" s="25"/>
      <c r="Q30" s="25"/>
      <c r="R30" s="25"/>
      <c r="S30" s="26"/>
      <c r="T30" s="26"/>
      <c r="U30" s="26"/>
      <c r="V30" s="26"/>
      <c r="W30" s="26"/>
      <c r="X30" s="26"/>
      <c r="Y30" s="26"/>
      <c r="Z30" s="26"/>
      <c r="AA30" s="26"/>
      <c r="AB30" s="26"/>
      <c r="AC30" s="23"/>
      <c r="AD30" s="23"/>
      <c r="AE30" s="23"/>
      <c r="AF30" s="23"/>
      <c r="AG30" s="23"/>
      <c r="AH30" s="26"/>
      <c r="AI30" s="23"/>
      <c r="AJ30" s="23"/>
      <c r="AK30" s="23"/>
      <c r="AL30" s="23"/>
      <c r="AM30" s="23"/>
      <c r="AN30" s="23"/>
      <c r="AO30" s="23"/>
    </row>
    <row r="31" spans="2:41" ht="16.5" customHeight="1">
      <c r="C31" s="23"/>
      <c r="D31" s="23"/>
      <c r="E31" s="23"/>
      <c r="F31" s="23"/>
      <c r="G31" s="23"/>
      <c r="H31" s="23"/>
      <c r="I31" s="23"/>
      <c r="J31" s="23"/>
      <c r="K31" s="23"/>
      <c r="L31" s="23"/>
      <c r="M31" s="23"/>
      <c r="N31" s="23"/>
      <c r="O31" s="25"/>
      <c r="P31" s="25"/>
      <c r="Q31" s="25"/>
      <c r="R31" s="25"/>
      <c r="S31" s="26"/>
      <c r="T31" s="26"/>
      <c r="U31" s="26"/>
      <c r="V31" s="26"/>
      <c r="W31" s="26"/>
      <c r="X31" s="26"/>
      <c r="Y31" s="26"/>
      <c r="Z31" s="26"/>
      <c r="AA31" s="26"/>
      <c r="AB31" s="26"/>
      <c r="AC31" s="23"/>
      <c r="AD31" s="23"/>
      <c r="AE31" s="23"/>
      <c r="AF31" s="23"/>
      <c r="AG31" s="23"/>
      <c r="AH31" s="26"/>
      <c r="AI31" s="23"/>
      <c r="AJ31" s="23"/>
      <c r="AK31" s="23"/>
      <c r="AL31" s="23"/>
      <c r="AM31" s="23"/>
      <c r="AN31" s="23"/>
      <c r="AO31" s="23"/>
    </row>
    <row r="32" spans="2:41" ht="16.5" customHeight="1">
      <c r="C32" s="23"/>
      <c r="D32" s="23"/>
      <c r="E32" s="23"/>
      <c r="F32" s="23"/>
      <c r="G32" s="23"/>
      <c r="H32" s="23"/>
      <c r="I32" s="23"/>
      <c r="J32" s="23"/>
      <c r="K32" s="23"/>
      <c r="L32" s="23"/>
      <c r="M32" s="23"/>
      <c r="N32" s="23"/>
      <c r="O32" s="25"/>
      <c r="P32" s="25"/>
      <c r="Q32" s="25"/>
      <c r="R32" s="25"/>
      <c r="S32" s="26"/>
      <c r="T32" s="26"/>
      <c r="U32" s="26"/>
      <c r="V32" s="26"/>
      <c r="W32" s="26"/>
      <c r="X32" s="26"/>
      <c r="Y32" s="26"/>
      <c r="Z32" s="26"/>
      <c r="AA32" s="26"/>
      <c r="AB32" s="26"/>
      <c r="AC32" s="23"/>
      <c r="AD32" s="23"/>
      <c r="AE32" s="23"/>
      <c r="AF32" s="23"/>
      <c r="AG32" s="23"/>
      <c r="AH32" s="26"/>
      <c r="AI32" s="23"/>
      <c r="AJ32" s="23"/>
      <c r="AK32" s="23"/>
      <c r="AL32" s="23"/>
      <c r="AM32" s="23"/>
      <c r="AN32" s="23"/>
      <c r="AO32" s="23"/>
    </row>
    <row r="33" spans="3:41" ht="16.5" customHeight="1">
      <c r="C33" s="23"/>
      <c r="D33" s="23"/>
      <c r="E33" s="23"/>
      <c r="F33" s="23"/>
      <c r="G33" s="23"/>
      <c r="H33" s="23"/>
      <c r="I33" s="23"/>
      <c r="J33" s="23"/>
      <c r="K33" s="23"/>
      <c r="L33" s="23"/>
      <c r="M33" s="23"/>
      <c r="N33" s="23"/>
      <c r="O33" s="25"/>
      <c r="P33" s="25"/>
      <c r="Q33" s="25"/>
      <c r="R33" s="25"/>
      <c r="S33" s="26"/>
      <c r="T33" s="26"/>
      <c r="U33" s="26"/>
      <c r="V33" s="26"/>
      <c r="W33" s="26"/>
      <c r="X33" s="26"/>
      <c r="Y33" s="26"/>
      <c r="Z33" s="26"/>
      <c r="AA33" s="26"/>
      <c r="AB33" s="26"/>
      <c r="AC33" s="23"/>
      <c r="AD33" s="23"/>
      <c r="AE33" s="23"/>
      <c r="AF33" s="23"/>
      <c r="AG33" s="23"/>
      <c r="AH33" s="26"/>
      <c r="AI33" s="23"/>
      <c r="AJ33" s="23"/>
      <c r="AK33" s="23"/>
      <c r="AL33" s="23"/>
      <c r="AM33" s="23"/>
      <c r="AN33" s="23"/>
      <c r="AO33" s="23"/>
    </row>
    <row r="34" spans="3:41" ht="16.5" customHeight="1">
      <c r="C34" s="23"/>
      <c r="D34" s="23"/>
      <c r="E34" s="23"/>
      <c r="F34" s="23"/>
      <c r="G34" s="23"/>
      <c r="H34" s="23"/>
      <c r="I34" s="23"/>
      <c r="J34" s="23"/>
      <c r="K34" s="23"/>
      <c r="L34" s="23"/>
      <c r="M34" s="23"/>
      <c r="N34" s="23"/>
      <c r="O34" s="25"/>
      <c r="P34" s="25"/>
      <c r="Q34" s="25"/>
      <c r="R34" s="25"/>
      <c r="S34" s="26"/>
      <c r="T34" s="26"/>
      <c r="U34" s="26"/>
      <c r="V34" s="26"/>
      <c r="W34" s="26"/>
      <c r="X34" s="26"/>
      <c r="Y34" s="26"/>
      <c r="Z34" s="26"/>
      <c r="AA34" s="26"/>
      <c r="AB34" s="26"/>
      <c r="AC34" s="23"/>
      <c r="AD34" s="23"/>
      <c r="AE34" s="23"/>
      <c r="AF34" s="23"/>
      <c r="AG34" s="23"/>
      <c r="AH34" s="26"/>
      <c r="AI34" s="23"/>
      <c r="AJ34" s="23"/>
      <c r="AK34" s="23"/>
      <c r="AL34" s="23"/>
      <c r="AM34" s="23"/>
      <c r="AN34" s="23"/>
      <c r="AO34" s="23"/>
    </row>
    <row r="35" spans="3:41" ht="16.5" customHeight="1">
      <c r="C35" s="23"/>
      <c r="D35" s="23"/>
      <c r="E35" s="23"/>
      <c r="F35" s="23"/>
      <c r="G35" s="23"/>
      <c r="H35" s="23"/>
      <c r="I35" s="23"/>
      <c r="J35" s="23"/>
      <c r="K35" s="23"/>
      <c r="L35" s="23"/>
      <c r="M35" s="23"/>
      <c r="N35" s="23"/>
      <c r="O35" s="25"/>
      <c r="P35" s="25"/>
      <c r="Q35" s="25"/>
      <c r="R35" s="25"/>
      <c r="S35" s="26"/>
      <c r="T35" s="26"/>
      <c r="U35" s="26"/>
      <c r="V35" s="26"/>
      <c r="W35" s="26"/>
      <c r="X35" s="26"/>
      <c r="Y35" s="26"/>
      <c r="Z35" s="26"/>
      <c r="AA35" s="26"/>
      <c r="AB35" s="26"/>
      <c r="AC35" s="23"/>
      <c r="AD35" s="23"/>
      <c r="AE35" s="23"/>
      <c r="AF35" s="23"/>
      <c r="AG35" s="23"/>
      <c r="AH35" s="26"/>
      <c r="AI35" s="23"/>
      <c r="AJ35" s="23"/>
      <c r="AK35" s="23"/>
      <c r="AL35" s="23"/>
      <c r="AM35" s="23"/>
      <c r="AN35" s="23"/>
      <c r="AO35" s="23"/>
    </row>
    <row r="36" spans="3:41" ht="16.5" customHeight="1">
      <c r="C36" s="23"/>
      <c r="D36" s="23"/>
      <c r="E36" s="23"/>
      <c r="F36" s="23"/>
      <c r="G36" s="23"/>
      <c r="H36" s="23"/>
      <c r="I36" s="23"/>
      <c r="J36" s="23"/>
      <c r="K36" s="23"/>
      <c r="L36" s="23"/>
      <c r="M36" s="23"/>
      <c r="N36" s="23"/>
      <c r="O36" s="25"/>
      <c r="P36" s="25"/>
      <c r="Q36" s="25"/>
      <c r="R36" s="25"/>
      <c r="S36" s="26"/>
      <c r="T36" s="26"/>
      <c r="U36" s="26"/>
      <c r="V36" s="26"/>
      <c r="W36" s="26"/>
      <c r="X36" s="26"/>
      <c r="Y36" s="26"/>
      <c r="Z36" s="26"/>
      <c r="AA36" s="26"/>
      <c r="AB36" s="26"/>
      <c r="AC36" s="23"/>
      <c r="AD36" s="23"/>
      <c r="AE36" s="23"/>
      <c r="AF36" s="23"/>
      <c r="AG36" s="23"/>
      <c r="AH36" s="26"/>
      <c r="AI36" s="23"/>
      <c r="AJ36" s="23"/>
      <c r="AK36" s="23"/>
      <c r="AL36" s="23"/>
      <c r="AM36" s="23"/>
      <c r="AN36" s="23"/>
      <c r="AO36" s="23"/>
    </row>
    <row r="37" spans="3:41" ht="16.5" customHeight="1">
      <c r="C37" s="23"/>
      <c r="D37" s="23"/>
      <c r="E37" s="23"/>
      <c r="F37" s="23"/>
      <c r="G37" s="23"/>
      <c r="H37" s="23"/>
      <c r="I37" s="23"/>
      <c r="J37" s="23"/>
      <c r="K37" s="23"/>
      <c r="L37" s="23"/>
      <c r="M37" s="23"/>
      <c r="N37" s="23"/>
      <c r="O37" s="25"/>
      <c r="P37" s="25"/>
      <c r="Q37" s="25"/>
      <c r="R37" s="25"/>
      <c r="S37" s="26"/>
      <c r="T37" s="26"/>
      <c r="U37" s="26"/>
      <c r="V37" s="26"/>
      <c r="W37" s="26"/>
      <c r="X37" s="26"/>
      <c r="Y37" s="26"/>
      <c r="Z37" s="26"/>
      <c r="AA37" s="26"/>
      <c r="AB37" s="26"/>
      <c r="AC37" s="23"/>
      <c r="AD37" s="23"/>
      <c r="AE37" s="23"/>
      <c r="AF37" s="23"/>
      <c r="AG37" s="23"/>
      <c r="AH37" s="26"/>
      <c r="AI37" s="23"/>
      <c r="AJ37" s="23"/>
      <c r="AK37" s="23"/>
      <c r="AL37" s="23"/>
      <c r="AM37" s="23"/>
      <c r="AN37" s="23"/>
      <c r="AO37" s="23"/>
    </row>
    <row r="38" spans="3:41" ht="16.5" customHeight="1">
      <c r="C38" s="23"/>
      <c r="D38" s="23"/>
      <c r="E38" s="23"/>
      <c r="F38" s="23"/>
      <c r="G38" s="23"/>
      <c r="H38" s="23"/>
      <c r="I38" s="23"/>
      <c r="J38" s="23"/>
      <c r="K38" s="23"/>
      <c r="L38" s="23"/>
      <c r="M38" s="23"/>
      <c r="N38" s="23"/>
      <c r="O38" s="25"/>
      <c r="P38" s="25"/>
      <c r="Q38" s="25"/>
      <c r="R38" s="25"/>
      <c r="S38" s="26"/>
      <c r="T38" s="26"/>
      <c r="U38" s="26"/>
      <c r="V38" s="26"/>
      <c r="W38" s="26"/>
      <c r="X38" s="26"/>
      <c r="Y38" s="26"/>
      <c r="Z38" s="26"/>
      <c r="AA38" s="26"/>
      <c r="AB38" s="26"/>
      <c r="AC38" s="23"/>
      <c r="AD38" s="23"/>
      <c r="AE38" s="23"/>
      <c r="AF38" s="23"/>
      <c r="AG38" s="23"/>
      <c r="AH38" s="26"/>
      <c r="AI38" s="23"/>
      <c r="AJ38" s="23"/>
      <c r="AK38" s="23"/>
      <c r="AL38" s="23"/>
      <c r="AM38" s="23"/>
      <c r="AN38" s="23"/>
      <c r="AO38" s="23"/>
    </row>
    <row r="39" spans="3:41" ht="16.5" customHeight="1">
      <c r="C39" s="23"/>
      <c r="D39" s="23"/>
      <c r="E39" s="23"/>
      <c r="F39" s="23"/>
      <c r="G39" s="23"/>
      <c r="H39" s="23"/>
      <c r="I39" s="23"/>
      <c r="J39" s="23"/>
      <c r="K39" s="23"/>
      <c r="L39" s="23"/>
      <c r="M39" s="23"/>
      <c r="N39" s="23"/>
      <c r="O39" s="25"/>
      <c r="P39" s="25"/>
      <c r="Q39" s="25"/>
      <c r="R39" s="25"/>
      <c r="S39" s="26"/>
      <c r="T39" s="26"/>
      <c r="U39" s="26"/>
      <c r="V39" s="26"/>
      <c r="W39" s="26"/>
      <c r="X39" s="26"/>
      <c r="Y39" s="26"/>
      <c r="Z39" s="26"/>
      <c r="AA39" s="26"/>
      <c r="AB39" s="26"/>
      <c r="AC39" s="23"/>
      <c r="AD39" s="23"/>
      <c r="AE39" s="23"/>
      <c r="AF39" s="23"/>
      <c r="AG39" s="23"/>
      <c r="AH39" s="26"/>
      <c r="AI39" s="23"/>
      <c r="AJ39" s="23"/>
      <c r="AK39" s="23"/>
      <c r="AL39" s="23"/>
      <c r="AM39" s="23"/>
      <c r="AN39" s="23"/>
      <c r="AO39" s="23"/>
    </row>
    <row r="40" spans="3:41" ht="16.5" customHeight="1">
      <c r="C40" s="23"/>
      <c r="D40" s="23"/>
      <c r="E40" s="23"/>
      <c r="F40" s="23"/>
      <c r="G40" s="23"/>
      <c r="H40" s="23"/>
      <c r="I40" s="23"/>
      <c r="J40" s="23"/>
      <c r="K40" s="23"/>
      <c r="L40" s="23"/>
      <c r="M40" s="23"/>
      <c r="N40" s="23"/>
      <c r="O40" s="25"/>
      <c r="P40" s="25"/>
      <c r="Q40" s="25"/>
      <c r="R40" s="25"/>
      <c r="S40" s="26"/>
      <c r="T40" s="26"/>
      <c r="U40" s="26"/>
      <c r="V40" s="26"/>
      <c r="W40" s="26"/>
      <c r="X40" s="26"/>
      <c r="Y40" s="26"/>
      <c r="Z40" s="26"/>
      <c r="AA40" s="26"/>
      <c r="AB40" s="26"/>
      <c r="AC40" s="23"/>
      <c r="AD40" s="23"/>
      <c r="AE40" s="23"/>
      <c r="AF40" s="23"/>
      <c r="AG40" s="23"/>
      <c r="AH40" s="26"/>
      <c r="AI40" s="23"/>
      <c r="AJ40" s="23"/>
      <c r="AK40" s="23"/>
      <c r="AL40" s="23"/>
      <c r="AM40" s="23"/>
      <c r="AN40" s="23"/>
      <c r="AO40" s="23"/>
    </row>
    <row r="41" spans="3:41" ht="16.5" customHeight="1">
      <c r="C41" s="23"/>
      <c r="D41" s="23"/>
      <c r="E41" s="23"/>
      <c r="F41" s="23"/>
      <c r="G41" s="23"/>
      <c r="H41" s="23"/>
      <c r="I41" s="23"/>
      <c r="J41" s="23"/>
      <c r="K41" s="23"/>
      <c r="L41" s="23"/>
      <c r="M41" s="23"/>
      <c r="N41" s="23"/>
      <c r="O41" s="25"/>
      <c r="P41" s="25"/>
      <c r="Q41" s="25"/>
      <c r="R41" s="25"/>
      <c r="S41" s="26"/>
      <c r="T41" s="26"/>
      <c r="U41" s="26"/>
      <c r="V41" s="26"/>
      <c r="W41" s="26"/>
      <c r="X41" s="26"/>
      <c r="Y41" s="26"/>
      <c r="Z41" s="26"/>
      <c r="AA41" s="26"/>
      <c r="AB41" s="26"/>
      <c r="AC41" s="23"/>
      <c r="AD41" s="23"/>
      <c r="AE41" s="23"/>
      <c r="AF41" s="23"/>
      <c r="AG41" s="23"/>
      <c r="AH41" s="26"/>
      <c r="AI41" s="23"/>
      <c r="AJ41" s="23"/>
      <c r="AK41" s="23"/>
      <c r="AL41" s="23"/>
      <c r="AM41" s="23"/>
      <c r="AN41" s="23"/>
      <c r="AO41" s="23"/>
    </row>
    <row r="42" spans="3:41" ht="16.5" customHeight="1">
      <c r="C42" s="23"/>
      <c r="D42" s="23"/>
      <c r="E42" s="23"/>
      <c r="F42" s="23"/>
      <c r="G42" s="23"/>
      <c r="H42" s="23"/>
      <c r="I42" s="23"/>
      <c r="J42" s="23"/>
      <c r="K42" s="23"/>
      <c r="L42" s="23"/>
      <c r="M42" s="23"/>
      <c r="N42" s="23"/>
      <c r="O42" s="25"/>
      <c r="P42" s="25"/>
      <c r="Q42" s="25"/>
      <c r="R42" s="25"/>
      <c r="S42" s="26"/>
      <c r="T42" s="26"/>
      <c r="U42" s="26"/>
      <c r="V42" s="26"/>
      <c r="W42" s="26"/>
      <c r="X42" s="26"/>
      <c r="Y42" s="26"/>
      <c r="Z42" s="26"/>
      <c r="AA42" s="26"/>
      <c r="AB42" s="26"/>
      <c r="AC42" s="23"/>
      <c r="AD42" s="23"/>
      <c r="AE42" s="23"/>
      <c r="AF42" s="23"/>
      <c r="AG42" s="23"/>
      <c r="AH42" s="26"/>
      <c r="AI42" s="23"/>
      <c r="AJ42" s="23"/>
      <c r="AK42" s="23"/>
      <c r="AL42" s="23"/>
      <c r="AM42" s="23"/>
      <c r="AN42" s="23"/>
      <c r="AO42" s="23"/>
    </row>
    <row r="43" spans="3:41" ht="16.5" customHeight="1">
      <c r="C43" s="23"/>
      <c r="D43" s="23"/>
      <c r="E43" s="23"/>
      <c r="F43" s="23"/>
      <c r="G43" s="23"/>
      <c r="H43" s="23"/>
      <c r="I43" s="23"/>
      <c r="J43" s="23"/>
      <c r="K43" s="23"/>
      <c r="L43" s="23"/>
      <c r="M43" s="23"/>
      <c r="N43" s="23"/>
      <c r="O43" s="25"/>
      <c r="P43" s="25"/>
      <c r="Q43" s="25"/>
      <c r="R43" s="25"/>
      <c r="S43" s="26"/>
      <c r="T43" s="26"/>
      <c r="U43" s="26"/>
      <c r="V43" s="26"/>
      <c r="W43" s="26"/>
      <c r="X43" s="26"/>
      <c r="Y43" s="26"/>
      <c r="Z43" s="26"/>
      <c r="AA43" s="26"/>
      <c r="AB43" s="26"/>
      <c r="AC43" s="23"/>
      <c r="AD43" s="23"/>
      <c r="AE43" s="23"/>
      <c r="AF43" s="23"/>
      <c r="AG43" s="23"/>
      <c r="AH43" s="26"/>
      <c r="AI43" s="23"/>
      <c r="AJ43" s="23"/>
      <c r="AK43" s="23"/>
      <c r="AL43" s="23"/>
      <c r="AM43" s="23"/>
      <c r="AN43" s="23"/>
      <c r="AO43" s="23"/>
    </row>
    <row r="44" spans="3:41" ht="16.5" customHeight="1">
      <c r="C44" s="23"/>
      <c r="D44" s="23"/>
      <c r="E44" s="23"/>
      <c r="F44" s="23"/>
      <c r="G44" s="23"/>
      <c r="H44" s="23"/>
      <c r="I44" s="23"/>
      <c r="J44" s="23"/>
      <c r="K44" s="23"/>
      <c r="L44" s="23"/>
      <c r="M44" s="23"/>
      <c r="N44" s="23"/>
      <c r="O44" s="25"/>
      <c r="P44" s="25"/>
      <c r="Q44" s="25"/>
      <c r="R44" s="25"/>
      <c r="S44" s="26"/>
      <c r="T44" s="26"/>
      <c r="U44" s="26"/>
      <c r="V44" s="26"/>
      <c r="W44" s="26"/>
      <c r="X44" s="26"/>
      <c r="Y44" s="26"/>
      <c r="Z44" s="26"/>
      <c r="AA44" s="26"/>
      <c r="AB44" s="26"/>
      <c r="AC44" s="23"/>
      <c r="AD44" s="23"/>
      <c r="AE44" s="23"/>
      <c r="AF44" s="23"/>
      <c r="AG44" s="23"/>
      <c r="AH44" s="26"/>
      <c r="AI44" s="23"/>
      <c r="AJ44" s="23"/>
      <c r="AK44" s="23"/>
      <c r="AL44" s="23"/>
      <c r="AM44" s="23"/>
      <c r="AN44" s="23"/>
      <c r="AO44" s="23"/>
    </row>
    <row r="45" spans="3:41" ht="16.5" customHeight="1">
      <c r="C45" s="23"/>
      <c r="D45" s="23"/>
      <c r="E45" s="23"/>
      <c r="F45" s="23"/>
      <c r="G45" s="23"/>
      <c r="H45" s="23"/>
      <c r="I45" s="23"/>
      <c r="J45" s="23"/>
      <c r="K45" s="23"/>
      <c r="L45" s="23"/>
      <c r="M45" s="23"/>
      <c r="N45" s="23"/>
      <c r="O45" s="25"/>
      <c r="P45" s="25"/>
      <c r="Q45" s="25"/>
      <c r="R45" s="25"/>
      <c r="S45" s="26"/>
      <c r="T45" s="26"/>
      <c r="U45" s="26"/>
      <c r="V45" s="26"/>
      <c r="W45" s="26"/>
      <c r="X45" s="26"/>
      <c r="Y45" s="26"/>
      <c r="Z45" s="26"/>
      <c r="AA45" s="26"/>
      <c r="AB45" s="26"/>
      <c r="AC45" s="23"/>
      <c r="AD45" s="23"/>
      <c r="AE45" s="23"/>
      <c r="AF45" s="23"/>
      <c r="AG45" s="23"/>
      <c r="AH45" s="26"/>
      <c r="AI45" s="23"/>
      <c r="AJ45" s="23"/>
      <c r="AK45" s="23"/>
      <c r="AL45" s="23"/>
      <c r="AM45" s="23"/>
      <c r="AN45" s="23"/>
      <c r="AO45" s="23"/>
    </row>
    <row r="46" spans="3:41" ht="16.5" customHeight="1">
      <c r="C46" s="23"/>
      <c r="D46" s="23"/>
      <c r="E46" s="23"/>
      <c r="F46" s="23"/>
      <c r="G46" s="23"/>
      <c r="H46" s="23"/>
      <c r="I46" s="23"/>
      <c r="J46" s="23"/>
      <c r="K46" s="23"/>
      <c r="L46" s="23"/>
      <c r="M46" s="23"/>
      <c r="N46" s="23"/>
      <c r="O46" s="25"/>
      <c r="P46" s="25"/>
      <c r="Q46" s="25"/>
      <c r="R46" s="25"/>
      <c r="S46" s="26"/>
      <c r="T46" s="26"/>
      <c r="U46" s="26"/>
      <c r="V46" s="26"/>
      <c r="W46" s="26"/>
      <c r="X46" s="26"/>
      <c r="Y46" s="26"/>
      <c r="Z46" s="26"/>
      <c r="AA46" s="26"/>
      <c r="AB46" s="26"/>
      <c r="AC46" s="23"/>
      <c r="AD46" s="23"/>
      <c r="AE46" s="23"/>
      <c r="AF46" s="23"/>
      <c r="AG46" s="23"/>
      <c r="AH46" s="26"/>
      <c r="AI46" s="23"/>
      <c r="AJ46" s="23"/>
      <c r="AK46" s="23"/>
      <c r="AL46" s="23"/>
      <c r="AM46" s="23"/>
      <c r="AN46" s="23"/>
      <c r="AO46" s="23"/>
    </row>
    <row r="47" spans="3:41" ht="16.5" customHeight="1">
      <c r="C47" s="23"/>
      <c r="D47" s="23"/>
      <c r="E47" s="23"/>
      <c r="F47" s="23"/>
      <c r="G47" s="23"/>
      <c r="H47" s="23"/>
      <c r="I47" s="23"/>
      <c r="J47" s="23"/>
      <c r="K47" s="23"/>
      <c r="L47" s="23"/>
      <c r="M47" s="23"/>
      <c r="N47" s="23"/>
      <c r="O47" s="25"/>
      <c r="P47" s="25"/>
      <c r="Q47" s="25"/>
      <c r="R47" s="25"/>
      <c r="S47" s="26"/>
      <c r="T47" s="26"/>
      <c r="U47" s="26"/>
      <c r="V47" s="26"/>
      <c r="W47" s="26"/>
      <c r="X47" s="26"/>
      <c r="Y47" s="26"/>
      <c r="Z47" s="26"/>
      <c r="AA47" s="26"/>
      <c r="AB47" s="26"/>
      <c r="AC47" s="23"/>
      <c r="AD47" s="23"/>
      <c r="AE47" s="23"/>
      <c r="AF47" s="23"/>
      <c r="AG47" s="23"/>
      <c r="AH47" s="26"/>
      <c r="AI47" s="23"/>
      <c r="AJ47" s="23"/>
      <c r="AK47" s="23"/>
      <c r="AL47" s="23"/>
      <c r="AM47" s="23"/>
      <c r="AN47" s="23"/>
      <c r="AO47" s="23"/>
    </row>
    <row r="48" spans="3:41" ht="16.5" customHeight="1">
      <c r="C48" s="23"/>
      <c r="D48" s="23"/>
      <c r="E48" s="23"/>
      <c r="F48" s="23"/>
      <c r="G48" s="23"/>
      <c r="H48" s="23"/>
      <c r="I48" s="23"/>
      <c r="J48" s="23"/>
      <c r="K48" s="23"/>
      <c r="L48" s="23"/>
      <c r="M48" s="23"/>
      <c r="N48" s="23"/>
      <c r="O48" s="25"/>
      <c r="P48" s="25"/>
      <c r="Q48" s="25"/>
      <c r="R48" s="25"/>
      <c r="S48" s="26"/>
      <c r="T48" s="26"/>
      <c r="U48" s="26"/>
      <c r="V48" s="26"/>
      <c r="W48" s="26"/>
      <c r="X48" s="26"/>
      <c r="Y48" s="26"/>
      <c r="Z48" s="26"/>
      <c r="AA48" s="26"/>
      <c r="AB48" s="26"/>
      <c r="AC48" s="23"/>
      <c r="AD48" s="23"/>
      <c r="AE48" s="23"/>
      <c r="AF48" s="23"/>
      <c r="AG48" s="23"/>
      <c r="AH48" s="26"/>
      <c r="AI48" s="23"/>
      <c r="AJ48" s="23"/>
      <c r="AK48" s="23"/>
      <c r="AL48" s="23"/>
      <c r="AM48" s="23"/>
      <c r="AN48" s="23"/>
      <c r="AO48" s="23"/>
    </row>
    <row r="49" spans="3:41" ht="16.5" customHeight="1">
      <c r="C49" s="23"/>
      <c r="D49" s="23"/>
      <c r="E49" s="23"/>
      <c r="F49" s="23"/>
      <c r="G49" s="23"/>
      <c r="H49" s="23"/>
      <c r="I49" s="23"/>
      <c r="J49" s="23"/>
      <c r="K49" s="23"/>
      <c r="L49" s="23"/>
      <c r="M49" s="23"/>
      <c r="N49" s="23"/>
      <c r="O49" s="25"/>
      <c r="P49" s="25"/>
      <c r="Q49" s="25"/>
      <c r="R49" s="25"/>
      <c r="S49" s="26"/>
      <c r="T49" s="26"/>
      <c r="U49" s="26"/>
      <c r="V49" s="26"/>
      <c r="W49" s="26"/>
      <c r="X49" s="26"/>
      <c r="Y49" s="26"/>
      <c r="Z49" s="26"/>
      <c r="AA49" s="26"/>
      <c r="AB49" s="26"/>
      <c r="AC49" s="23"/>
      <c r="AD49" s="23"/>
      <c r="AE49" s="23"/>
      <c r="AF49" s="23"/>
      <c r="AG49" s="23"/>
      <c r="AH49" s="26"/>
      <c r="AI49" s="23"/>
      <c r="AJ49" s="23"/>
      <c r="AK49" s="23"/>
      <c r="AL49" s="23"/>
      <c r="AM49" s="23"/>
      <c r="AN49" s="23"/>
      <c r="AO49" s="23"/>
    </row>
    <row r="50" spans="3:41" ht="16.5" customHeight="1">
      <c r="C50" s="23"/>
      <c r="D50" s="23"/>
      <c r="E50" s="23"/>
      <c r="F50" s="23"/>
      <c r="G50" s="23"/>
      <c r="H50" s="23"/>
      <c r="I50" s="23"/>
      <c r="J50" s="23"/>
      <c r="K50" s="23"/>
      <c r="L50" s="23"/>
      <c r="M50" s="23"/>
      <c r="N50" s="23"/>
      <c r="O50" s="25"/>
      <c r="P50" s="25"/>
      <c r="Q50" s="25"/>
      <c r="R50" s="25"/>
      <c r="S50" s="26"/>
      <c r="T50" s="26"/>
      <c r="U50" s="26"/>
      <c r="V50" s="26"/>
      <c r="W50" s="26"/>
      <c r="X50" s="26"/>
      <c r="Y50" s="26"/>
      <c r="Z50" s="26"/>
      <c r="AA50" s="26"/>
      <c r="AB50" s="26"/>
      <c r="AC50" s="23"/>
      <c r="AD50" s="23"/>
      <c r="AE50" s="23"/>
      <c r="AF50" s="23"/>
      <c r="AG50" s="23"/>
      <c r="AH50" s="26"/>
      <c r="AI50" s="23"/>
      <c r="AJ50" s="23"/>
      <c r="AK50" s="23"/>
      <c r="AL50" s="23"/>
      <c r="AM50" s="23"/>
      <c r="AN50" s="23"/>
      <c r="AO50" s="23"/>
    </row>
    <row r="51" spans="3:41" ht="16.5" customHeight="1">
      <c r="C51" s="23"/>
      <c r="D51" s="23"/>
      <c r="E51" s="23"/>
      <c r="F51" s="23"/>
      <c r="G51" s="23"/>
      <c r="H51" s="23"/>
      <c r="I51" s="23"/>
      <c r="J51" s="23"/>
      <c r="K51" s="23"/>
      <c r="L51" s="23"/>
      <c r="M51" s="23"/>
      <c r="N51" s="23"/>
      <c r="O51" s="25"/>
      <c r="P51" s="25"/>
      <c r="Q51" s="25"/>
      <c r="R51" s="25"/>
      <c r="S51" s="26"/>
      <c r="T51" s="26"/>
      <c r="U51" s="26"/>
      <c r="V51" s="26"/>
      <c r="W51" s="26"/>
      <c r="X51" s="26"/>
      <c r="Y51" s="26"/>
      <c r="Z51" s="26"/>
      <c r="AA51" s="26"/>
      <c r="AB51" s="26"/>
      <c r="AC51" s="23"/>
      <c r="AD51" s="23"/>
      <c r="AE51" s="23"/>
      <c r="AF51" s="23"/>
      <c r="AG51" s="23"/>
      <c r="AH51" s="26"/>
      <c r="AI51" s="23"/>
      <c r="AJ51" s="23"/>
      <c r="AK51" s="23"/>
      <c r="AL51" s="23"/>
      <c r="AM51" s="23"/>
      <c r="AN51" s="23"/>
      <c r="AO51" s="23"/>
    </row>
    <row r="52" spans="3:41" ht="16.5" customHeight="1">
      <c r="C52" s="23"/>
      <c r="D52" s="23"/>
      <c r="E52" s="23"/>
      <c r="F52" s="23"/>
      <c r="G52" s="23"/>
      <c r="H52" s="23"/>
      <c r="I52" s="23"/>
      <c r="J52" s="23"/>
      <c r="K52" s="23"/>
      <c r="L52" s="23"/>
      <c r="M52" s="23"/>
      <c r="N52" s="23"/>
      <c r="O52" s="25"/>
      <c r="P52" s="25"/>
      <c r="Q52" s="25"/>
      <c r="R52" s="25"/>
      <c r="S52" s="26"/>
      <c r="T52" s="26"/>
      <c r="U52" s="26"/>
      <c r="V52" s="26"/>
      <c r="W52" s="26"/>
      <c r="X52" s="26"/>
      <c r="Y52" s="26"/>
      <c r="Z52" s="26"/>
      <c r="AA52" s="26"/>
      <c r="AB52" s="26"/>
      <c r="AC52" s="23"/>
      <c r="AD52" s="23"/>
      <c r="AE52" s="23"/>
      <c r="AF52" s="23"/>
      <c r="AG52" s="23"/>
      <c r="AH52" s="26"/>
      <c r="AI52" s="23"/>
      <c r="AJ52" s="23"/>
      <c r="AK52" s="23"/>
      <c r="AL52" s="23"/>
      <c r="AM52" s="23"/>
      <c r="AN52" s="23"/>
      <c r="AO52" s="23"/>
    </row>
    <row r="53" spans="3:41" ht="16.5" customHeight="1">
      <c r="C53" s="23"/>
      <c r="D53" s="23"/>
      <c r="E53" s="23"/>
      <c r="F53" s="23"/>
      <c r="G53" s="23"/>
      <c r="H53" s="23"/>
      <c r="I53" s="23"/>
      <c r="J53" s="23"/>
      <c r="K53" s="23"/>
      <c r="L53" s="23"/>
      <c r="M53" s="23"/>
      <c r="N53" s="23"/>
      <c r="O53" s="25"/>
      <c r="P53" s="25"/>
      <c r="Q53" s="25"/>
      <c r="R53" s="25"/>
      <c r="S53" s="26"/>
      <c r="T53" s="26"/>
      <c r="U53" s="26"/>
      <c r="V53" s="26"/>
      <c r="W53" s="26"/>
      <c r="X53" s="26"/>
      <c r="Y53" s="26"/>
      <c r="Z53" s="26"/>
      <c r="AA53" s="26"/>
      <c r="AB53" s="26"/>
      <c r="AC53" s="23"/>
      <c r="AD53" s="23"/>
      <c r="AE53" s="23"/>
      <c r="AF53" s="23"/>
      <c r="AG53" s="23"/>
      <c r="AH53" s="26"/>
      <c r="AI53" s="23"/>
      <c r="AJ53" s="23"/>
      <c r="AK53" s="23"/>
      <c r="AL53" s="23"/>
      <c r="AM53" s="23"/>
      <c r="AN53" s="23"/>
      <c r="AO53" s="23"/>
    </row>
    <row r="54" spans="3:41" ht="16.5" customHeight="1">
      <c r="C54" s="23"/>
      <c r="D54" s="23"/>
      <c r="E54" s="23"/>
      <c r="F54" s="23"/>
      <c r="G54" s="23"/>
      <c r="H54" s="23"/>
      <c r="I54" s="23"/>
      <c r="J54" s="23"/>
      <c r="K54" s="23"/>
      <c r="L54" s="23"/>
      <c r="M54" s="23"/>
      <c r="N54" s="23"/>
      <c r="O54" s="25"/>
      <c r="P54" s="25"/>
      <c r="Q54" s="25"/>
      <c r="R54" s="25"/>
      <c r="S54" s="26"/>
      <c r="T54" s="26"/>
      <c r="U54" s="26"/>
      <c r="V54" s="26"/>
      <c r="W54" s="26"/>
      <c r="X54" s="26"/>
      <c r="Y54" s="26"/>
      <c r="Z54" s="26"/>
      <c r="AA54" s="26"/>
      <c r="AB54" s="26"/>
      <c r="AC54" s="23"/>
      <c r="AD54" s="23"/>
      <c r="AE54" s="23"/>
      <c r="AF54" s="23"/>
      <c r="AG54" s="23"/>
      <c r="AH54" s="26"/>
      <c r="AI54" s="23"/>
      <c r="AJ54" s="23"/>
      <c r="AK54" s="23"/>
      <c r="AL54" s="23"/>
      <c r="AM54" s="23"/>
      <c r="AN54" s="23"/>
      <c r="AO54" s="23"/>
    </row>
    <row r="55" spans="3:41" ht="16.5" customHeight="1">
      <c r="C55" s="23"/>
      <c r="D55" s="23"/>
      <c r="E55" s="23"/>
      <c r="F55" s="23"/>
      <c r="G55" s="23"/>
      <c r="H55" s="23"/>
      <c r="I55" s="23"/>
      <c r="J55" s="23"/>
      <c r="K55" s="23"/>
      <c r="L55" s="23"/>
      <c r="M55" s="23"/>
      <c r="N55" s="23"/>
      <c r="O55" s="25"/>
      <c r="P55" s="25"/>
      <c r="Q55" s="25"/>
      <c r="R55" s="25"/>
      <c r="S55" s="26"/>
      <c r="T55" s="26"/>
      <c r="U55" s="26"/>
      <c r="V55" s="26"/>
      <c r="W55" s="26"/>
      <c r="X55" s="26"/>
      <c r="Y55" s="26"/>
      <c r="Z55" s="26"/>
      <c r="AA55" s="26"/>
      <c r="AB55" s="26"/>
      <c r="AC55" s="23"/>
      <c r="AD55" s="23"/>
      <c r="AE55" s="23"/>
      <c r="AF55" s="23"/>
      <c r="AG55" s="23"/>
      <c r="AH55" s="26"/>
      <c r="AI55" s="23"/>
      <c r="AJ55" s="23"/>
      <c r="AK55" s="23"/>
      <c r="AL55" s="23"/>
      <c r="AM55" s="23"/>
      <c r="AN55" s="23"/>
      <c r="AO55" s="23"/>
    </row>
    <row r="56" spans="3:41" ht="16.5" customHeight="1">
      <c r="C56" s="23"/>
      <c r="D56" s="23"/>
      <c r="E56" s="23"/>
      <c r="F56" s="23"/>
      <c r="G56" s="23"/>
      <c r="H56" s="23"/>
      <c r="I56" s="23"/>
      <c r="J56" s="23"/>
      <c r="K56" s="23"/>
      <c r="L56" s="23"/>
      <c r="M56" s="23"/>
      <c r="N56" s="23"/>
      <c r="O56" s="25"/>
      <c r="P56" s="25"/>
      <c r="Q56" s="25"/>
      <c r="R56" s="25"/>
      <c r="S56" s="26"/>
      <c r="T56" s="26"/>
      <c r="U56" s="26"/>
      <c r="V56" s="26"/>
      <c r="W56" s="26"/>
      <c r="X56" s="26"/>
      <c r="Y56" s="26"/>
      <c r="Z56" s="26"/>
      <c r="AA56" s="26"/>
      <c r="AB56" s="26"/>
      <c r="AC56" s="23"/>
      <c r="AD56" s="23"/>
      <c r="AE56" s="23"/>
      <c r="AF56" s="23"/>
      <c r="AG56" s="23"/>
      <c r="AH56" s="26"/>
      <c r="AI56" s="23"/>
      <c r="AJ56" s="23"/>
      <c r="AK56" s="23"/>
      <c r="AL56" s="23"/>
      <c r="AM56" s="23"/>
      <c r="AN56" s="23"/>
      <c r="AO56" s="23"/>
    </row>
    <row r="57" spans="3:41" ht="16.5" customHeight="1">
      <c r="C57" s="23"/>
      <c r="D57" s="23"/>
      <c r="E57" s="23"/>
      <c r="F57" s="23"/>
      <c r="G57" s="23"/>
      <c r="H57" s="23"/>
      <c r="I57" s="23"/>
      <c r="J57" s="23"/>
      <c r="K57" s="23"/>
      <c r="L57" s="23"/>
      <c r="M57" s="23"/>
      <c r="N57" s="23"/>
      <c r="O57" s="25"/>
      <c r="P57" s="25"/>
      <c r="Q57" s="25"/>
      <c r="R57" s="25"/>
      <c r="S57" s="26"/>
      <c r="T57" s="26"/>
      <c r="U57" s="26"/>
      <c r="V57" s="26"/>
      <c r="W57" s="26"/>
      <c r="X57" s="26"/>
      <c r="Y57" s="26"/>
      <c r="Z57" s="26"/>
      <c r="AA57" s="26"/>
      <c r="AB57" s="26"/>
      <c r="AC57" s="23"/>
      <c r="AD57" s="23"/>
      <c r="AE57" s="23"/>
      <c r="AF57" s="23"/>
      <c r="AG57" s="23"/>
      <c r="AH57" s="26"/>
      <c r="AI57" s="23"/>
      <c r="AJ57" s="23"/>
      <c r="AK57" s="23"/>
      <c r="AL57" s="23"/>
      <c r="AM57" s="23"/>
      <c r="AN57" s="23"/>
      <c r="AO57" s="23"/>
    </row>
    <row r="58" spans="3:41" ht="16.5" customHeight="1">
      <c r="C58" s="23"/>
      <c r="D58" s="23"/>
      <c r="E58" s="23"/>
      <c r="F58" s="23"/>
      <c r="G58" s="23"/>
      <c r="H58" s="23"/>
      <c r="I58" s="23"/>
      <c r="J58" s="23"/>
      <c r="K58" s="23"/>
      <c r="L58" s="23"/>
      <c r="M58" s="23"/>
      <c r="N58" s="23"/>
      <c r="O58" s="25"/>
      <c r="P58" s="25"/>
      <c r="Q58" s="25"/>
      <c r="R58" s="25"/>
      <c r="S58" s="26"/>
      <c r="T58" s="26"/>
      <c r="U58" s="26"/>
      <c r="V58" s="26"/>
      <c r="W58" s="26"/>
      <c r="X58" s="26"/>
      <c r="Y58" s="26"/>
      <c r="Z58" s="26"/>
      <c r="AA58" s="26"/>
      <c r="AB58" s="26"/>
      <c r="AC58" s="23"/>
      <c r="AD58" s="23"/>
      <c r="AE58" s="23"/>
      <c r="AF58" s="23"/>
      <c r="AG58" s="23"/>
      <c r="AH58" s="26"/>
      <c r="AI58" s="23"/>
      <c r="AJ58" s="23"/>
      <c r="AK58" s="23"/>
      <c r="AL58" s="23"/>
      <c r="AM58" s="23"/>
      <c r="AN58" s="23"/>
      <c r="AO58" s="23"/>
    </row>
    <row r="59" spans="3:41" ht="16.5" customHeight="1">
      <c r="C59" s="23"/>
      <c r="D59" s="23"/>
      <c r="E59" s="23"/>
      <c r="F59" s="23"/>
      <c r="G59" s="23"/>
      <c r="H59" s="23"/>
      <c r="I59" s="23"/>
      <c r="J59" s="23"/>
      <c r="K59" s="23"/>
      <c r="L59" s="23"/>
      <c r="M59" s="23"/>
      <c r="N59" s="23"/>
      <c r="O59" s="25"/>
      <c r="P59" s="25"/>
      <c r="Q59" s="25"/>
      <c r="R59" s="25"/>
      <c r="S59" s="26"/>
      <c r="T59" s="26"/>
      <c r="U59" s="26"/>
      <c r="V59" s="26"/>
      <c r="W59" s="26"/>
      <c r="X59" s="26"/>
      <c r="Y59" s="26"/>
      <c r="Z59" s="26"/>
      <c r="AA59" s="26"/>
      <c r="AB59" s="26"/>
      <c r="AC59" s="23"/>
      <c r="AD59" s="23"/>
      <c r="AE59" s="23"/>
      <c r="AF59" s="23"/>
      <c r="AG59" s="23"/>
      <c r="AH59" s="26"/>
      <c r="AI59" s="23"/>
      <c r="AJ59" s="23"/>
      <c r="AK59" s="23"/>
      <c r="AL59" s="23"/>
      <c r="AM59" s="23"/>
      <c r="AN59" s="23"/>
      <c r="AO59" s="23"/>
    </row>
    <row r="60" spans="3:41" ht="16.5" customHeight="1">
      <c r="C60" s="23"/>
      <c r="D60" s="23"/>
      <c r="E60" s="23"/>
      <c r="F60" s="23"/>
      <c r="G60" s="23"/>
      <c r="H60" s="23"/>
      <c r="I60" s="23"/>
      <c r="J60" s="23"/>
      <c r="K60" s="23"/>
      <c r="L60" s="23"/>
      <c r="M60" s="23"/>
      <c r="N60" s="23"/>
      <c r="O60" s="25"/>
      <c r="P60" s="25"/>
      <c r="Q60" s="25"/>
      <c r="R60" s="25"/>
      <c r="S60" s="26"/>
      <c r="T60" s="26"/>
      <c r="U60" s="26"/>
      <c r="V60" s="26"/>
      <c r="W60" s="26"/>
      <c r="X60" s="26"/>
      <c r="Y60" s="26"/>
      <c r="Z60" s="26"/>
      <c r="AA60" s="26"/>
      <c r="AB60" s="26"/>
      <c r="AC60" s="23"/>
      <c r="AD60" s="23"/>
      <c r="AE60" s="23"/>
      <c r="AF60" s="23"/>
      <c r="AG60" s="23"/>
      <c r="AH60" s="26"/>
      <c r="AI60" s="23"/>
      <c r="AJ60" s="23"/>
      <c r="AK60" s="23"/>
      <c r="AL60" s="23"/>
      <c r="AM60" s="23"/>
      <c r="AN60" s="23"/>
      <c r="AO60" s="23"/>
    </row>
    <row r="61" spans="3:41" ht="16.5" customHeight="1">
      <c r="C61" s="23"/>
      <c r="D61" s="23"/>
      <c r="E61" s="23"/>
      <c r="F61" s="23"/>
      <c r="G61" s="23"/>
      <c r="H61" s="23"/>
      <c r="I61" s="23"/>
      <c r="J61" s="23"/>
      <c r="K61" s="23"/>
      <c r="L61" s="23"/>
      <c r="M61" s="23"/>
      <c r="N61" s="23"/>
      <c r="O61" s="25"/>
      <c r="P61" s="25"/>
      <c r="Q61" s="25"/>
      <c r="R61" s="25"/>
      <c r="S61" s="26"/>
      <c r="T61" s="26"/>
      <c r="U61" s="26"/>
      <c r="V61" s="26"/>
      <c r="W61" s="26"/>
      <c r="X61" s="26"/>
      <c r="Y61" s="26"/>
      <c r="Z61" s="26"/>
      <c r="AA61" s="26"/>
      <c r="AB61" s="26"/>
      <c r="AC61" s="23"/>
      <c r="AD61" s="23"/>
      <c r="AE61" s="23"/>
      <c r="AF61" s="23"/>
      <c r="AG61" s="23"/>
      <c r="AH61" s="26"/>
      <c r="AI61" s="23"/>
      <c r="AJ61" s="23"/>
      <c r="AK61" s="23"/>
      <c r="AL61" s="23"/>
      <c r="AM61" s="23"/>
      <c r="AN61" s="23"/>
      <c r="AO61" s="23"/>
    </row>
    <row r="62" spans="3:41" ht="16.5" customHeight="1">
      <c r="C62" s="23"/>
      <c r="D62" s="23"/>
      <c r="E62" s="23"/>
      <c r="F62" s="23"/>
      <c r="G62" s="23"/>
      <c r="H62" s="23"/>
      <c r="I62" s="23"/>
      <c r="J62" s="23"/>
      <c r="K62" s="23"/>
      <c r="L62" s="23"/>
      <c r="M62" s="23"/>
      <c r="N62" s="23"/>
      <c r="O62" s="25"/>
      <c r="P62" s="25"/>
      <c r="Q62" s="25"/>
      <c r="R62" s="25"/>
      <c r="S62" s="26"/>
      <c r="T62" s="26"/>
      <c r="U62" s="26"/>
      <c r="V62" s="26"/>
      <c r="W62" s="26"/>
      <c r="X62" s="26"/>
      <c r="Y62" s="26"/>
      <c r="Z62" s="26"/>
      <c r="AA62" s="26"/>
      <c r="AB62" s="26"/>
      <c r="AC62" s="23"/>
      <c r="AD62" s="23"/>
      <c r="AE62" s="23"/>
      <c r="AF62" s="23"/>
      <c r="AG62" s="23"/>
      <c r="AH62" s="26"/>
      <c r="AI62" s="23"/>
      <c r="AJ62" s="23"/>
      <c r="AK62" s="23"/>
      <c r="AL62" s="23"/>
      <c r="AM62" s="23"/>
      <c r="AN62" s="23"/>
      <c r="AO62" s="23"/>
    </row>
    <row r="63" spans="3:41" ht="16.5" customHeight="1">
      <c r="C63" s="23"/>
      <c r="D63" s="23"/>
      <c r="E63" s="23"/>
      <c r="F63" s="23"/>
      <c r="G63" s="23"/>
      <c r="H63" s="23"/>
      <c r="I63" s="23"/>
      <c r="J63" s="23"/>
      <c r="K63" s="23"/>
      <c r="L63" s="23"/>
      <c r="M63" s="23"/>
      <c r="N63" s="23"/>
      <c r="O63" s="25"/>
      <c r="P63" s="25"/>
      <c r="Q63" s="25"/>
      <c r="R63" s="25"/>
      <c r="S63" s="26"/>
      <c r="T63" s="26"/>
      <c r="U63" s="26"/>
      <c r="V63" s="26"/>
      <c r="W63" s="26"/>
      <c r="X63" s="26"/>
      <c r="Y63" s="26"/>
      <c r="Z63" s="26"/>
      <c r="AA63" s="26"/>
      <c r="AB63" s="26"/>
      <c r="AC63" s="23"/>
      <c r="AD63" s="23"/>
      <c r="AE63" s="23"/>
      <c r="AF63" s="23"/>
      <c r="AG63" s="23"/>
      <c r="AH63" s="26"/>
      <c r="AI63" s="23"/>
      <c r="AJ63" s="23"/>
      <c r="AK63" s="23"/>
      <c r="AL63" s="23"/>
      <c r="AM63" s="23"/>
      <c r="AN63" s="23"/>
      <c r="AO63" s="23"/>
    </row>
    <row r="64" spans="3:41" ht="16.5" customHeight="1">
      <c r="C64" s="23"/>
      <c r="D64" s="23"/>
      <c r="E64" s="23"/>
      <c r="F64" s="23"/>
      <c r="G64" s="23"/>
      <c r="H64" s="23"/>
      <c r="I64" s="23"/>
      <c r="J64" s="23"/>
      <c r="K64" s="23"/>
      <c r="L64" s="23"/>
      <c r="M64" s="23"/>
      <c r="N64" s="23"/>
      <c r="O64" s="25"/>
      <c r="P64" s="25"/>
      <c r="Q64" s="25"/>
      <c r="R64" s="25"/>
      <c r="S64" s="26"/>
      <c r="T64" s="26"/>
      <c r="U64" s="26"/>
      <c r="V64" s="26"/>
      <c r="W64" s="26"/>
      <c r="X64" s="26"/>
      <c r="Y64" s="26"/>
      <c r="Z64" s="26"/>
      <c r="AA64" s="26"/>
      <c r="AB64" s="26"/>
      <c r="AC64" s="23"/>
      <c r="AD64" s="23"/>
      <c r="AE64" s="23"/>
      <c r="AF64" s="23"/>
      <c r="AG64" s="23"/>
      <c r="AH64" s="26"/>
      <c r="AI64" s="23"/>
      <c r="AJ64" s="23"/>
      <c r="AK64" s="23"/>
      <c r="AL64" s="23"/>
      <c r="AM64" s="23"/>
      <c r="AN64" s="23"/>
      <c r="AO64" s="23"/>
    </row>
    <row r="65" spans="3:41" ht="16.5" customHeight="1">
      <c r="C65" s="23"/>
      <c r="D65" s="23"/>
      <c r="E65" s="23"/>
      <c r="F65" s="23"/>
      <c r="G65" s="23"/>
      <c r="H65" s="23"/>
      <c r="I65" s="23"/>
      <c r="J65" s="23"/>
      <c r="K65" s="23"/>
      <c r="L65" s="23"/>
      <c r="M65" s="23"/>
      <c r="N65" s="23"/>
      <c r="O65" s="25"/>
      <c r="P65" s="25"/>
      <c r="Q65" s="25"/>
      <c r="R65" s="25"/>
      <c r="S65" s="26"/>
      <c r="T65" s="26"/>
      <c r="U65" s="26"/>
      <c r="V65" s="26"/>
      <c r="W65" s="26"/>
      <c r="X65" s="26"/>
      <c r="Y65" s="26"/>
      <c r="Z65" s="26"/>
      <c r="AA65" s="26"/>
      <c r="AB65" s="26"/>
      <c r="AC65" s="23"/>
      <c r="AD65" s="23"/>
      <c r="AE65" s="23"/>
      <c r="AF65" s="23"/>
      <c r="AG65" s="23"/>
      <c r="AH65" s="26"/>
      <c r="AI65" s="23"/>
      <c r="AJ65" s="23"/>
      <c r="AK65" s="23"/>
      <c r="AL65" s="23"/>
      <c r="AM65" s="23"/>
      <c r="AN65" s="23"/>
      <c r="AO65" s="23"/>
    </row>
    <row r="66" spans="3:41" ht="16.5" customHeight="1">
      <c r="C66" s="23"/>
      <c r="D66" s="23"/>
      <c r="E66" s="23"/>
      <c r="F66" s="23"/>
      <c r="G66" s="23"/>
      <c r="H66" s="23"/>
      <c r="I66" s="23"/>
      <c r="J66" s="23"/>
      <c r="K66" s="23"/>
      <c r="L66" s="23"/>
      <c r="M66" s="23"/>
      <c r="N66" s="23"/>
      <c r="O66" s="25"/>
      <c r="P66" s="25"/>
      <c r="Q66" s="25"/>
      <c r="R66" s="25"/>
      <c r="S66" s="26"/>
      <c r="T66" s="26"/>
      <c r="U66" s="26"/>
      <c r="V66" s="26"/>
      <c r="W66" s="26"/>
      <c r="X66" s="26"/>
      <c r="Y66" s="26"/>
      <c r="Z66" s="26"/>
      <c r="AA66" s="26"/>
      <c r="AB66" s="26"/>
      <c r="AC66" s="23"/>
      <c r="AD66" s="23"/>
      <c r="AE66" s="23"/>
      <c r="AF66" s="23"/>
      <c r="AG66" s="23"/>
      <c r="AH66" s="26"/>
      <c r="AI66" s="23"/>
      <c r="AJ66" s="23"/>
      <c r="AK66" s="23"/>
      <c r="AL66" s="23"/>
      <c r="AM66" s="23"/>
      <c r="AN66" s="23"/>
      <c r="AO66" s="23"/>
    </row>
    <row r="67" spans="3:41" ht="16.5" customHeight="1">
      <c r="C67" s="23"/>
      <c r="D67" s="23"/>
      <c r="E67" s="23"/>
      <c r="F67" s="23"/>
      <c r="G67" s="23"/>
      <c r="H67" s="23"/>
      <c r="I67" s="23"/>
      <c r="J67" s="23"/>
      <c r="K67" s="23"/>
      <c r="L67" s="23"/>
      <c r="M67" s="23"/>
      <c r="N67" s="23"/>
      <c r="O67" s="25"/>
      <c r="P67" s="25"/>
      <c r="Q67" s="25"/>
      <c r="R67" s="25"/>
      <c r="S67" s="26"/>
      <c r="T67" s="26"/>
      <c r="U67" s="26"/>
      <c r="V67" s="26"/>
      <c r="W67" s="26"/>
      <c r="X67" s="26"/>
      <c r="Y67" s="26"/>
      <c r="Z67" s="26"/>
      <c r="AA67" s="26"/>
      <c r="AB67" s="26"/>
      <c r="AC67" s="23"/>
      <c r="AD67" s="23"/>
      <c r="AE67" s="23"/>
      <c r="AF67" s="23"/>
      <c r="AG67" s="23"/>
      <c r="AH67" s="26"/>
      <c r="AI67" s="23"/>
      <c r="AJ67" s="23"/>
      <c r="AK67" s="23"/>
      <c r="AL67" s="23"/>
      <c r="AM67" s="23"/>
      <c r="AN67" s="23"/>
      <c r="AO67" s="23"/>
    </row>
    <row r="68" spans="3:41" ht="16.5" customHeight="1">
      <c r="C68" s="23"/>
      <c r="D68" s="23"/>
      <c r="E68" s="23"/>
      <c r="F68" s="23"/>
      <c r="G68" s="23"/>
      <c r="H68" s="23"/>
      <c r="I68" s="23"/>
      <c r="J68" s="23"/>
      <c r="K68" s="23"/>
      <c r="L68" s="23"/>
      <c r="M68" s="23"/>
      <c r="N68" s="23"/>
      <c r="O68" s="25"/>
      <c r="P68" s="25"/>
      <c r="Q68" s="25"/>
      <c r="R68" s="25"/>
      <c r="S68" s="26"/>
      <c r="T68" s="26"/>
      <c r="U68" s="26"/>
      <c r="V68" s="26"/>
      <c r="W68" s="26"/>
      <c r="X68" s="26"/>
      <c r="Y68" s="26"/>
      <c r="Z68" s="26"/>
      <c r="AA68" s="26"/>
      <c r="AB68" s="26"/>
      <c r="AC68" s="23"/>
      <c r="AD68" s="23"/>
      <c r="AE68" s="23"/>
      <c r="AF68" s="23"/>
      <c r="AG68" s="23"/>
      <c r="AH68" s="26"/>
      <c r="AI68" s="23"/>
      <c r="AJ68" s="23"/>
      <c r="AK68" s="23"/>
      <c r="AL68" s="23"/>
      <c r="AM68" s="23"/>
      <c r="AN68" s="23"/>
      <c r="AO68" s="23"/>
    </row>
    <row r="69" spans="3:41" ht="16.5" customHeight="1">
      <c r="C69" s="23"/>
      <c r="D69" s="23"/>
      <c r="E69" s="23"/>
      <c r="F69" s="23"/>
      <c r="G69" s="23"/>
      <c r="H69" s="23"/>
      <c r="I69" s="23"/>
      <c r="J69" s="23"/>
      <c r="K69" s="23"/>
      <c r="L69" s="23"/>
      <c r="M69" s="23"/>
      <c r="N69" s="23"/>
      <c r="O69" s="25"/>
      <c r="P69" s="25"/>
      <c r="Q69" s="25"/>
      <c r="R69" s="25"/>
      <c r="S69" s="26"/>
      <c r="T69" s="26"/>
      <c r="U69" s="26"/>
      <c r="V69" s="26"/>
      <c r="W69" s="26"/>
      <c r="X69" s="26"/>
      <c r="Y69" s="26"/>
      <c r="Z69" s="26"/>
      <c r="AA69" s="26"/>
      <c r="AB69" s="26"/>
      <c r="AC69" s="23"/>
      <c r="AD69" s="23"/>
      <c r="AE69" s="23"/>
      <c r="AF69" s="23"/>
      <c r="AG69" s="23"/>
      <c r="AH69" s="26"/>
      <c r="AI69" s="23"/>
      <c r="AJ69" s="23"/>
      <c r="AK69" s="23"/>
      <c r="AL69" s="23"/>
      <c r="AM69" s="23"/>
      <c r="AN69" s="23"/>
      <c r="AO69" s="23"/>
    </row>
    <row r="70" spans="3:41" ht="16.5" customHeight="1">
      <c r="C70" s="23"/>
      <c r="D70" s="23"/>
      <c r="E70" s="23"/>
      <c r="F70" s="23"/>
      <c r="G70" s="23"/>
      <c r="H70" s="23"/>
      <c r="I70" s="23"/>
      <c r="J70" s="23"/>
      <c r="K70" s="23"/>
      <c r="L70" s="23"/>
      <c r="M70" s="23"/>
      <c r="N70" s="23"/>
      <c r="O70" s="25"/>
      <c r="P70" s="25"/>
      <c r="Q70" s="25"/>
      <c r="R70" s="25"/>
      <c r="S70" s="26"/>
      <c r="T70" s="26"/>
      <c r="U70" s="26"/>
      <c r="V70" s="26"/>
      <c r="W70" s="26"/>
      <c r="X70" s="26"/>
      <c r="Y70" s="26"/>
      <c r="Z70" s="26"/>
      <c r="AA70" s="26"/>
      <c r="AB70" s="26"/>
      <c r="AC70" s="23"/>
      <c r="AD70" s="23"/>
      <c r="AE70" s="23"/>
      <c r="AF70" s="23"/>
      <c r="AG70" s="23"/>
      <c r="AH70" s="26"/>
      <c r="AI70" s="23"/>
      <c r="AJ70" s="23"/>
      <c r="AK70" s="23"/>
      <c r="AL70" s="23"/>
      <c r="AM70" s="23"/>
      <c r="AN70" s="23"/>
      <c r="AO70" s="23"/>
    </row>
    <row r="71" spans="3:41" ht="16.5" customHeight="1">
      <c r="C71" s="23"/>
      <c r="D71" s="23"/>
      <c r="E71" s="23"/>
      <c r="F71" s="23"/>
      <c r="G71" s="23"/>
      <c r="H71" s="23"/>
      <c r="I71" s="23"/>
      <c r="J71" s="23"/>
      <c r="K71" s="23"/>
      <c r="L71" s="23"/>
      <c r="M71" s="23"/>
      <c r="N71" s="23"/>
      <c r="O71" s="25"/>
      <c r="P71" s="25"/>
      <c r="Q71" s="25"/>
      <c r="R71" s="25"/>
      <c r="S71" s="26"/>
      <c r="T71" s="26"/>
      <c r="U71" s="26"/>
      <c r="V71" s="26"/>
      <c r="W71" s="26"/>
      <c r="X71" s="26"/>
      <c r="Y71" s="26"/>
      <c r="Z71" s="26"/>
      <c r="AA71" s="26"/>
      <c r="AB71" s="26"/>
      <c r="AC71" s="23"/>
      <c r="AD71" s="23"/>
      <c r="AE71" s="23"/>
      <c r="AF71" s="23"/>
      <c r="AG71" s="23"/>
      <c r="AH71" s="26"/>
      <c r="AI71" s="23"/>
      <c r="AJ71" s="23"/>
      <c r="AK71" s="23"/>
      <c r="AL71" s="23"/>
      <c r="AM71" s="23"/>
      <c r="AN71" s="23"/>
      <c r="AO71" s="23"/>
    </row>
    <row r="72" spans="3:41" ht="16.5" customHeight="1">
      <c r="C72" s="23"/>
      <c r="D72" s="23"/>
      <c r="E72" s="23"/>
      <c r="F72" s="23"/>
      <c r="G72" s="23"/>
      <c r="H72" s="23"/>
      <c r="I72" s="23"/>
      <c r="J72" s="23"/>
      <c r="K72" s="23"/>
      <c r="L72" s="23"/>
      <c r="M72" s="23"/>
      <c r="N72" s="23"/>
      <c r="O72" s="25"/>
      <c r="P72" s="25"/>
      <c r="Q72" s="25"/>
      <c r="R72" s="25"/>
      <c r="S72" s="26"/>
      <c r="T72" s="26"/>
      <c r="U72" s="26"/>
      <c r="V72" s="26"/>
      <c r="W72" s="26"/>
      <c r="X72" s="26"/>
      <c r="Y72" s="26"/>
      <c r="Z72" s="26"/>
      <c r="AA72" s="26"/>
      <c r="AB72" s="26"/>
      <c r="AC72" s="23"/>
      <c r="AD72" s="23"/>
      <c r="AE72" s="23"/>
      <c r="AF72" s="23"/>
      <c r="AG72" s="23"/>
      <c r="AH72" s="26"/>
      <c r="AI72" s="23"/>
      <c r="AJ72" s="23"/>
      <c r="AK72" s="23"/>
      <c r="AL72" s="23"/>
      <c r="AM72" s="23"/>
      <c r="AN72" s="23"/>
      <c r="AO72" s="23"/>
    </row>
    <row r="73" spans="3:41" ht="16.5" customHeight="1">
      <c r="C73" s="23"/>
      <c r="D73" s="23"/>
      <c r="E73" s="23"/>
      <c r="F73" s="23"/>
      <c r="G73" s="23"/>
      <c r="H73" s="23"/>
      <c r="I73" s="23"/>
      <c r="J73" s="23"/>
      <c r="K73" s="23"/>
      <c r="L73" s="23"/>
      <c r="M73" s="23"/>
      <c r="N73" s="23"/>
      <c r="O73" s="25"/>
      <c r="P73" s="25"/>
      <c r="Q73" s="25"/>
      <c r="R73" s="25"/>
      <c r="S73" s="26"/>
      <c r="T73" s="26"/>
      <c r="U73" s="26"/>
      <c r="V73" s="26"/>
      <c r="W73" s="26"/>
      <c r="X73" s="26"/>
      <c r="Y73" s="26"/>
      <c r="Z73" s="26"/>
      <c r="AA73" s="26"/>
      <c r="AB73" s="26"/>
      <c r="AC73" s="23"/>
      <c r="AD73" s="23"/>
      <c r="AE73" s="23"/>
      <c r="AF73" s="23"/>
      <c r="AG73" s="23"/>
      <c r="AH73" s="26"/>
      <c r="AI73" s="23"/>
      <c r="AJ73" s="23"/>
      <c r="AK73" s="23"/>
      <c r="AL73" s="23"/>
      <c r="AM73" s="23"/>
      <c r="AN73" s="23"/>
      <c r="AO73" s="23"/>
    </row>
    <row r="74" spans="3:41" ht="16.5" customHeight="1">
      <c r="C74" s="23"/>
      <c r="D74" s="23"/>
      <c r="E74" s="23"/>
      <c r="F74" s="23"/>
      <c r="G74" s="23"/>
      <c r="H74" s="23"/>
      <c r="I74" s="23"/>
      <c r="J74" s="23"/>
      <c r="K74" s="23"/>
      <c r="L74" s="23"/>
      <c r="M74" s="23"/>
      <c r="N74" s="23"/>
      <c r="O74" s="25"/>
      <c r="P74" s="25"/>
      <c r="Q74" s="25"/>
      <c r="R74" s="25"/>
      <c r="S74" s="26"/>
      <c r="T74" s="26"/>
      <c r="U74" s="26"/>
      <c r="V74" s="26"/>
      <c r="W74" s="26"/>
      <c r="X74" s="26"/>
      <c r="Y74" s="26"/>
      <c r="Z74" s="26"/>
      <c r="AA74" s="26"/>
      <c r="AB74" s="26"/>
      <c r="AC74" s="23"/>
      <c r="AD74" s="23"/>
      <c r="AE74" s="23"/>
      <c r="AF74" s="23"/>
      <c r="AG74" s="23"/>
      <c r="AH74" s="26"/>
      <c r="AI74" s="23"/>
      <c r="AJ74" s="23"/>
      <c r="AK74" s="23"/>
      <c r="AL74" s="23"/>
      <c r="AM74" s="23"/>
      <c r="AN74" s="23"/>
      <c r="AO74" s="23"/>
    </row>
    <row r="75" spans="3:41" ht="16.5" customHeight="1">
      <c r="C75" s="23"/>
      <c r="D75" s="23"/>
      <c r="E75" s="23"/>
      <c r="F75" s="23"/>
      <c r="G75" s="23"/>
      <c r="H75" s="23"/>
      <c r="I75" s="23"/>
      <c r="J75" s="23"/>
      <c r="K75" s="23"/>
      <c r="L75" s="23"/>
      <c r="M75" s="23"/>
      <c r="N75" s="23"/>
      <c r="O75" s="25"/>
      <c r="P75" s="25"/>
      <c r="Q75" s="25"/>
      <c r="R75" s="25"/>
      <c r="S75" s="26"/>
      <c r="T75" s="26"/>
      <c r="U75" s="26"/>
      <c r="V75" s="26"/>
      <c r="W75" s="26"/>
      <c r="X75" s="26"/>
      <c r="Y75" s="26"/>
      <c r="Z75" s="26"/>
      <c r="AA75" s="26"/>
      <c r="AB75" s="26"/>
      <c r="AC75" s="23"/>
      <c r="AD75" s="23"/>
      <c r="AE75" s="23"/>
      <c r="AF75" s="23"/>
      <c r="AG75" s="23"/>
      <c r="AH75" s="26"/>
      <c r="AI75" s="23"/>
      <c r="AJ75" s="23"/>
      <c r="AK75" s="23"/>
      <c r="AL75" s="23"/>
      <c r="AM75" s="23"/>
      <c r="AN75" s="23"/>
      <c r="AO75" s="23"/>
    </row>
    <row r="76" spans="3:41" ht="16.5" customHeight="1">
      <c r="C76" s="23"/>
      <c r="D76" s="23"/>
      <c r="E76" s="23"/>
      <c r="F76" s="23"/>
      <c r="G76" s="23"/>
      <c r="H76" s="23"/>
      <c r="I76" s="23"/>
      <c r="J76" s="23"/>
      <c r="K76" s="23"/>
      <c r="L76" s="23"/>
      <c r="M76" s="23"/>
      <c r="N76" s="23"/>
      <c r="O76" s="25"/>
      <c r="P76" s="25"/>
      <c r="Q76" s="25"/>
      <c r="R76" s="25"/>
      <c r="S76" s="26"/>
      <c r="T76" s="26"/>
      <c r="U76" s="26"/>
      <c r="V76" s="26"/>
      <c r="W76" s="26"/>
      <c r="X76" s="26"/>
      <c r="Y76" s="26"/>
      <c r="Z76" s="26"/>
      <c r="AA76" s="26"/>
      <c r="AB76" s="26"/>
      <c r="AC76" s="23"/>
      <c r="AD76" s="23"/>
      <c r="AE76" s="23"/>
      <c r="AF76" s="23"/>
      <c r="AG76" s="23"/>
      <c r="AH76" s="26"/>
      <c r="AI76" s="23"/>
      <c r="AJ76" s="23"/>
      <c r="AK76" s="23"/>
      <c r="AL76" s="23"/>
      <c r="AM76" s="23"/>
      <c r="AN76" s="23"/>
      <c r="AO76" s="23"/>
    </row>
    <row r="77" spans="3:41" ht="16.5" customHeight="1">
      <c r="C77" s="23"/>
      <c r="D77" s="23"/>
      <c r="E77" s="23"/>
      <c r="F77" s="23"/>
      <c r="G77" s="23"/>
      <c r="H77" s="23"/>
      <c r="I77" s="23"/>
      <c r="J77" s="23"/>
      <c r="K77" s="23"/>
      <c r="L77" s="23"/>
      <c r="M77" s="23"/>
      <c r="N77" s="23"/>
      <c r="O77" s="25"/>
      <c r="P77" s="25"/>
      <c r="Q77" s="25"/>
      <c r="R77" s="25"/>
      <c r="S77" s="26"/>
      <c r="T77" s="26"/>
      <c r="U77" s="26"/>
      <c r="V77" s="26"/>
      <c r="W77" s="26"/>
      <c r="X77" s="26"/>
      <c r="Y77" s="26"/>
      <c r="Z77" s="26"/>
      <c r="AA77" s="26"/>
      <c r="AB77" s="26"/>
      <c r="AC77" s="23"/>
      <c r="AD77" s="23"/>
      <c r="AE77" s="23"/>
      <c r="AF77" s="23"/>
      <c r="AG77" s="23"/>
      <c r="AH77" s="26"/>
      <c r="AI77" s="23"/>
      <c r="AJ77" s="23"/>
      <c r="AK77" s="23"/>
      <c r="AL77" s="23"/>
      <c r="AM77" s="23"/>
      <c r="AN77" s="23"/>
      <c r="AO77" s="23"/>
    </row>
    <row r="78" spans="3:41" ht="16.5" customHeight="1">
      <c r="C78" s="23"/>
      <c r="D78" s="23"/>
      <c r="E78" s="23"/>
      <c r="F78" s="23"/>
      <c r="G78" s="23"/>
      <c r="H78" s="23"/>
      <c r="I78" s="23"/>
      <c r="J78" s="23"/>
      <c r="K78" s="23"/>
      <c r="L78" s="23"/>
      <c r="M78" s="23"/>
      <c r="N78" s="23"/>
      <c r="O78" s="25"/>
      <c r="P78" s="25"/>
      <c r="Q78" s="25"/>
      <c r="R78" s="25"/>
      <c r="S78" s="26"/>
      <c r="T78" s="26"/>
      <c r="U78" s="26"/>
      <c r="V78" s="26"/>
      <c r="W78" s="26"/>
      <c r="X78" s="26"/>
      <c r="Y78" s="26"/>
      <c r="Z78" s="26"/>
      <c r="AA78" s="26"/>
      <c r="AB78" s="26"/>
      <c r="AC78" s="23"/>
      <c r="AD78" s="23"/>
      <c r="AE78" s="23"/>
      <c r="AF78" s="23"/>
      <c r="AG78" s="23"/>
      <c r="AH78" s="26"/>
      <c r="AI78" s="23"/>
      <c r="AJ78" s="23"/>
      <c r="AK78" s="23"/>
      <c r="AL78" s="23"/>
      <c r="AM78" s="23"/>
      <c r="AN78" s="23"/>
      <c r="AO78" s="23"/>
    </row>
    <row r="79" spans="3:41" ht="16.5" customHeight="1">
      <c r="C79" s="23"/>
      <c r="D79" s="23"/>
      <c r="E79" s="23"/>
      <c r="F79" s="23"/>
      <c r="G79" s="23"/>
      <c r="H79" s="23"/>
      <c r="I79" s="23"/>
      <c r="J79" s="23"/>
      <c r="K79" s="23"/>
      <c r="L79" s="23"/>
      <c r="M79" s="23"/>
      <c r="N79" s="23"/>
      <c r="O79" s="25"/>
      <c r="P79" s="25"/>
      <c r="Q79" s="25"/>
      <c r="R79" s="25"/>
      <c r="S79" s="26"/>
      <c r="T79" s="26"/>
      <c r="U79" s="26"/>
      <c r="V79" s="26"/>
      <c r="W79" s="26"/>
      <c r="X79" s="26"/>
      <c r="Y79" s="26"/>
      <c r="Z79" s="26"/>
      <c r="AA79" s="26"/>
      <c r="AB79" s="26"/>
      <c r="AC79" s="23"/>
      <c r="AD79" s="23"/>
      <c r="AE79" s="23"/>
      <c r="AF79" s="23"/>
      <c r="AG79" s="23"/>
      <c r="AH79" s="26"/>
      <c r="AI79" s="23"/>
      <c r="AJ79" s="23"/>
      <c r="AK79" s="23"/>
      <c r="AL79" s="23"/>
      <c r="AM79" s="23"/>
      <c r="AN79" s="23"/>
      <c r="AO79" s="23"/>
    </row>
    <row r="80" spans="3:41" ht="16.5" customHeight="1">
      <c r="C80" s="23"/>
      <c r="D80" s="23"/>
      <c r="E80" s="23"/>
      <c r="F80" s="23"/>
      <c r="G80" s="23"/>
      <c r="H80" s="23"/>
      <c r="I80" s="23"/>
      <c r="J80" s="23"/>
      <c r="K80" s="23"/>
      <c r="L80" s="23"/>
      <c r="M80" s="23"/>
      <c r="N80" s="23"/>
      <c r="O80" s="25"/>
      <c r="P80" s="25"/>
      <c r="Q80" s="25"/>
      <c r="R80" s="25"/>
      <c r="S80" s="26"/>
      <c r="T80" s="26"/>
      <c r="U80" s="26"/>
      <c r="V80" s="26"/>
      <c r="W80" s="26"/>
      <c r="X80" s="26"/>
      <c r="Y80" s="26"/>
      <c r="Z80" s="26"/>
      <c r="AA80" s="26"/>
      <c r="AB80" s="26"/>
      <c r="AC80" s="23"/>
      <c r="AD80" s="23"/>
      <c r="AE80" s="23"/>
      <c r="AF80" s="23"/>
      <c r="AG80" s="23"/>
      <c r="AH80" s="26"/>
      <c r="AI80" s="23"/>
      <c r="AJ80" s="23"/>
      <c r="AK80" s="23"/>
      <c r="AL80" s="23"/>
      <c r="AM80" s="23"/>
      <c r="AN80" s="23"/>
      <c r="AO80" s="23"/>
    </row>
    <row r="81" spans="3:41" ht="16.5" customHeight="1">
      <c r="C81" s="23"/>
      <c r="D81" s="23"/>
      <c r="E81" s="23"/>
      <c r="F81" s="23"/>
      <c r="G81" s="23"/>
      <c r="H81" s="23"/>
      <c r="I81" s="23"/>
      <c r="J81" s="23"/>
      <c r="K81" s="23"/>
      <c r="L81" s="23"/>
      <c r="M81" s="23"/>
      <c r="N81" s="23"/>
      <c r="O81" s="25"/>
      <c r="P81" s="25"/>
      <c r="Q81" s="25"/>
      <c r="R81" s="25"/>
      <c r="S81" s="26"/>
      <c r="T81" s="26"/>
      <c r="U81" s="26"/>
      <c r="V81" s="26"/>
      <c r="W81" s="26"/>
      <c r="X81" s="26"/>
      <c r="Y81" s="26"/>
      <c r="Z81" s="26"/>
      <c r="AA81" s="26"/>
      <c r="AB81" s="26"/>
      <c r="AC81" s="23"/>
      <c r="AD81" s="23"/>
      <c r="AE81" s="23"/>
      <c r="AF81" s="23"/>
      <c r="AG81" s="23"/>
      <c r="AH81" s="26"/>
      <c r="AI81" s="23"/>
      <c r="AJ81" s="23"/>
      <c r="AK81" s="23"/>
      <c r="AL81" s="23"/>
      <c r="AM81" s="23"/>
      <c r="AN81" s="23"/>
      <c r="AO81" s="23"/>
    </row>
    <row r="82" spans="3:41" ht="16.5" customHeight="1">
      <c r="C82" s="23"/>
      <c r="D82" s="23"/>
      <c r="E82" s="23"/>
      <c r="F82" s="23"/>
      <c r="G82" s="23"/>
      <c r="H82" s="23"/>
      <c r="I82" s="23"/>
      <c r="J82" s="23"/>
      <c r="K82" s="23"/>
      <c r="L82" s="23"/>
      <c r="M82" s="23"/>
      <c r="N82" s="23"/>
      <c r="O82" s="25"/>
      <c r="P82" s="25"/>
      <c r="Q82" s="25"/>
      <c r="R82" s="25"/>
      <c r="S82" s="26"/>
      <c r="T82" s="26"/>
      <c r="U82" s="26"/>
      <c r="V82" s="26"/>
      <c r="W82" s="26"/>
      <c r="X82" s="26"/>
      <c r="Y82" s="26"/>
      <c r="Z82" s="26"/>
      <c r="AA82" s="26"/>
      <c r="AB82" s="26"/>
      <c r="AC82" s="23"/>
      <c r="AD82" s="23"/>
      <c r="AE82" s="23"/>
      <c r="AF82" s="23"/>
      <c r="AG82" s="23"/>
      <c r="AH82" s="26"/>
      <c r="AI82" s="23"/>
      <c r="AJ82" s="23"/>
      <c r="AK82" s="23"/>
      <c r="AL82" s="23"/>
      <c r="AM82" s="23"/>
      <c r="AN82" s="23"/>
      <c r="AO82" s="23"/>
    </row>
    <row r="83" spans="3:41" ht="16.5" customHeight="1">
      <c r="C83" s="23"/>
      <c r="D83" s="23"/>
      <c r="E83" s="23"/>
      <c r="F83" s="23"/>
      <c r="G83" s="23"/>
      <c r="H83" s="23"/>
      <c r="I83" s="23"/>
      <c r="J83" s="23"/>
      <c r="K83" s="23"/>
      <c r="L83" s="23"/>
      <c r="M83" s="23"/>
      <c r="N83" s="23"/>
      <c r="O83" s="25"/>
      <c r="P83" s="25"/>
      <c r="Q83" s="25"/>
      <c r="R83" s="25"/>
      <c r="S83" s="26"/>
      <c r="T83" s="26"/>
      <c r="U83" s="26"/>
      <c r="V83" s="26"/>
      <c r="W83" s="26"/>
      <c r="X83" s="26"/>
      <c r="Y83" s="26"/>
      <c r="Z83" s="26"/>
      <c r="AA83" s="26"/>
      <c r="AB83" s="26"/>
      <c r="AC83" s="23"/>
      <c r="AD83" s="23"/>
      <c r="AE83" s="23"/>
      <c r="AF83" s="23"/>
      <c r="AG83" s="23"/>
      <c r="AH83" s="26"/>
      <c r="AI83" s="23"/>
      <c r="AJ83" s="23"/>
      <c r="AK83" s="23"/>
      <c r="AL83" s="23"/>
      <c r="AM83" s="23"/>
      <c r="AN83" s="23"/>
      <c r="AO83" s="23"/>
    </row>
    <row r="84" spans="3:41" ht="16.5" customHeight="1">
      <c r="C84" s="23"/>
      <c r="D84" s="23"/>
      <c r="E84" s="23"/>
      <c r="F84" s="23"/>
      <c r="G84" s="23"/>
      <c r="H84" s="23"/>
      <c r="I84" s="23"/>
      <c r="J84" s="23"/>
      <c r="K84" s="23"/>
      <c r="L84" s="23"/>
      <c r="M84" s="23"/>
      <c r="N84" s="23"/>
      <c r="O84" s="25"/>
      <c r="P84" s="25"/>
      <c r="Q84" s="25"/>
      <c r="R84" s="25"/>
      <c r="S84" s="26"/>
      <c r="T84" s="26"/>
      <c r="U84" s="26"/>
      <c r="V84" s="26"/>
      <c r="W84" s="26"/>
      <c r="X84" s="26"/>
      <c r="Y84" s="26"/>
      <c r="Z84" s="26"/>
      <c r="AA84" s="26"/>
      <c r="AB84" s="26"/>
      <c r="AC84" s="23"/>
      <c r="AD84" s="23"/>
      <c r="AE84" s="23"/>
      <c r="AF84" s="23"/>
      <c r="AG84" s="23"/>
      <c r="AH84" s="26"/>
      <c r="AI84" s="23"/>
      <c r="AJ84" s="23"/>
      <c r="AK84" s="23"/>
      <c r="AL84" s="23"/>
      <c r="AM84" s="23"/>
      <c r="AN84" s="23"/>
      <c r="AO84" s="23"/>
    </row>
    <row r="85" spans="3:41" ht="16.5" customHeight="1">
      <c r="C85" s="23"/>
      <c r="D85" s="23"/>
      <c r="E85" s="23"/>
      <c r="F85" s="23"/>
      <c r="G85" s="23"/>
      <c r="H85" s="23"/>
      <c r="I85" s="23"/>
      <c r="J85" s="23"/>
      <c r="K85" s="23"/>
      <c r="L85" s="23"/>
      <c r="M85" s="23"/>
      <c r="N85" s="23"/>
      <c r="O85" s="25"/>
      <c r="P85" s="25"/>
      <c r="Q85" s="25"/>
      <c r="R85" s="25"/>
      <c r="S85" s="26"/>
      <c r="T85" s="26"/>
      <c r="U85" s="26"/>
      <c r="V85" s="26"/>
      <c r="W85" s="26"/>
      <c r="X85" s="26"/>
      <c r="Y85" s="26"/>
      <c r="Z85" s="26"/>
      <c r="AA85" s="26"/>
      <c r="AB85" s="26"/>
      <c r="AC85" s="23"/>
      <c r="AD85" s="23"/>
      <c r="AE85" s="23"/>
      <c r="AF85" s="23"/>
      <c r="AG85" s="23"/>
      <c r="AH85" s="26"/>
      <c r="AI85" s="23"/>
      <c r="AJ85" s="23"/>
      <c r="AK85" s="23"/>
      <c r="AL85" s="23"/>
      <c r="AM85" s="23"/>
      <c r="AN85" s="23"/>
      <c r="AO85" s="23"/>
    </row>
    <row r="86" spans="3:41" ht="16.5" customHeight="1">
      <c r="C86" s="23"/>
      <c r="D86" s="23"/>
      <c r="E86" s="23"/>
      <c r="F86" s="23"/>
      <c r="G86" s="23"/>
      <c r="H86" s="23"/>
      <c r="I86" s="23"/>
      <c r="J86" s="23"/>
      <c r="K86" s="23"/>
      <c r="L86" s="23"/>
      <c r="M86" s="23"/>
      <c r="N86" s="23"/>
      <c r="O86" s="25"/>
      <c r="P86" s="25"/>
      <c r="Q86" s="25"/>
      <c r="R86" s="25"/>
      <c r="S86" s="26"/>
      <c r="T86" s="26"/>
      <c r="U86" s="26"/>
      <c r="V86" s="26"/>
      <c r="W86" s="26"/>
      <c r="X86" s="26"/>
      <c r="Y86" s="26"/>
      <c r="Z86" s="26"/>
      <c r="AA86" s="26"/>
      <c r="AB86" s="26"/>
      <c r="AC86" s="23"/>
      <c r="AD86" s="23"/>
      <c r="AE86" s="23"/>
      <c r="AF86" s="23"/>
      <c r="AG86" s="23"/>
      <c r="AH86" s="26"/>
      <c r="AI86" s="23"/>
      <c r="AJ86" s="23"/>
      <c r="AK86" s="23"/>
      <c r="AL86" s="23"/>
      <c r="AM86" s="23"/>
      <c r="AN86" s="23"/>
      <c r="AO86" s="23"/>
    </row>
    <row r="87" spans="3:41" ht="16.5" customHeight="1">
      <c r="C87" s="23"/>
      <c r="D87" s="23"/>
      <c r="E87" s="23"/>
      <c r="F87" s="23"/>
      <c r="G87" s="23"/>
      <c r="H87" s="23"/>
      <c r="I87" s="23"/>
      <c r="J87" s="23"/>
      <c r="K87" s="23"/>
      <c r="L87" s="23"/>
      <c r="M87" s="23"/>
      <c r="N87" s="23"/>
      <c r="O87" s="25"/>
      <c r="P87" s="25"/>
      <c r="Q87" s="25"/>
      <c r="R87" s="25"/>
      <c r="S87" s="26"/>
      <c r="T87" s="26"/>
      <c r="U87" s="26"/>
      <c r="V87" s="26"/>
      <c r="W87" s="26"/>
      <c r="X87" s="26"/>
      <c r="Y87" s="26"/>
      <c r="Z87" s="26"/>
      <c r="AA87" s="26"/>
      <c r="AB87" s="26"/>
      <c r="AC87" s="23"/>
      <c r="AD87" s="23"/>
      <c r="AE87" s="23"/>
      <c r="AF87" s="23"/>
      <c r="AG87" s="23"/>
      <c r="AH87" s="26"/>
      <c r="AI87" s="23"/>
      <c r="AJ87" s="23"/>
      <c r="AK87" s="23"/>
      <c r="AL87" s="23"/>
      <c r="AM87" s="23"/>
      <c r="AN87" s="23"/>
      <c r="AO87" s="23"/>
    </row>
    <row r="88" spans="3:41" ht="16.5" customHeight="1">
      <c r="C88" s="23"/>
      <c r="D88" s="23"/>
      <c r="E88" s="23"/>
      <c r="F88" s="23"/>
      <c r="G88" s="23"/>
      <c r="H88" s="23"/>
      <c r="I88" s="23"/>
      <c r="J88" s="23"/>
      <c r="K88" s="23"/>
      <c r="L88" s="23"/>
      <c r="M88" s="23"/>
      <c r="N88" s="23"/>
      <c r="O88" s="25"/>
      <c r="P88" s="25"/>
      <c r="Q88" s="25"/>
      <c r="R88" s="25"/>
      <c r="S88" s="26"/>
      <c r="T88" s="26"/>
      <c r="U88" s="26"/>
      <c r="V88" s="26"/>
      <c r="W88" s="26"/>
      <c r="X88" s="26"/>
      <c r="Y88" s="26"/>
      <c r="Z88" s="26"/>
      <c r="AA88" s="26"/>
      <c r="AB88" s="26"/>
      <c r="AC88" s="23"/>
      <c r="AD88" s="23"/>
      <c r="AE88" s="23"/>
      <c r="AF88" s="23"/>
      <c r="AG88" s="23"/>
      <c r="AH88" s="26"/>
      <c r="AI88" s="23"/>
      <c r="AJ88" s="23"/>
      <c r="AK88" s="23"/>
      <c r="AL88" s="23"/>
      <c r="AM88" s="23"/>
      <c r="AN88" s="23"/>
      <c r="AO88" s="23"/>
    </row>
    <row r="89" spans="3:41" ht="16.5" customHeight="1">
      <c r="C89" s="23"/>
      <c r="D89" s="23"/>
      <c r="E89" s="23"/>
      <c r="F89" s="23"/>
      <c r="G89" s="23"/>
      <c r="H89" s="23"/>
      <c r="I89" s="23"/>
      <c r="J89" s="23"/>
      <c r="K89" s="23"/>
      <c r="L89" s="23"/>
      <c r="M89" s="23"/>
      <c r="N89" s="23"/>
      <c r="O89" s="25"/>
      <c r="P89" s="25"/>
      <c r="Q89" s="25"/>
      <c r="R89" s="25"/>
      <c r="S89" s="26"/>
      <c r="T89" s="26"/>
      <c r="U89" s="26"/>
      <c r="V89" s="26"/>
      <c r="W89" s="26"/>
      <c r="X89" s="26"/>
      <c r="Y89" s="26"/>
      <c r="Z89" s="26"/>
      <c r="AA89" s="26"/>
      <c r="AB89" s="26"/>
      <c r="AC89" s="23"/>
      <c r="AD89" s="23"/>
      <c r="AE89" s="23"/>
      <c r="AF89" s="23"/>
      <c r="AG89" s="23"/>
      <c r="AH89" s="26"/>
      <c r="AI89" s="23"/>
      <c r="AJ89" s="23"/>
      <c r="AK89" s="23"/>
      <c r="AL89" s="23"/>
      <c r="AM89" s="23"/>
      <c r="AN89" s="23"/>
      <c r="AO89" s="23"/>
    </row>
    <row r="90" spans="3:41" ht="16.5" customHeight="1">
      <c r="C90" s="23"/>
      <c r="D90" s="23"/>
      <c r="E90" s="23"/>
      <c r="F90" s="23"/>
      <c r="G90" s="23"/>
      <c r="H90" s="23"/>
      <c r="I90" s="23"/>
      <c r="J90" s="23"/>
      <c r="K90" s="23"/>
      <c r="L90" s="23"/>
      <c r="M90" s="23"/>
      <c r="N90" s="23"/>
      <c r="O90" s="25"/>
      <c r="P90" s="25"/>
      <c r="Q90" s="25"/>
      <c r="R90" s="25"/>
      <c r="S90" s="26"/>
      <c r="T90" s="26"/>
      <c r="U90" s="26"/>
      <c r="V90" s="26"/>
      <c r="W90" s="26"/>
      <c r="X90" s="26"/>
      <c r="Y90" s="26"/>
      <c r="Z90" s="26"/>
      <c r="AA90" s="26"/>
      <c r="AB90" s="26"/>
      <c r="AC90" s="23"/>
      <c r="AD90" s="23"/>
      <c r="AE90" s="23"/>
      <c r="AF90" s="23"/>
      <c r="AG90" s="23"/>
      <c r="AH90" s="26"/>
      <c r="AI90" s="23"/>
      <c r="AJ90" s="23"/>
      <c r="AK90" s="23"/>
      <c r="AL90" s="23"/>
      <c r="AM90" s="23"/>
      <c r="AN90" s="23"/>
      <c r="AO90" s="23"/>
    </row>
    <row r="91" spans="3:41" ht="16.5" customHeight="1">
      <c r="C91" s="23"/>
      <c r="D91" s="23"/>
      <c r="E91" s="23"/>
      <c r="F91" s="23"/>
      <c r="G91" s="23"/>
      <c r="H91" s="23"/>
      <c r="I91" s="23"/>
      <c r="J91" s="23"/>
      <c r="K91" s="23"/>
      <c r="L91" s="23"/>
      <c r="M91" s="23"/>
      <c r="N91" s="23"/>
      <c r="O91" s="25"/>
      <c r="P91" s="25"/>
      <c r="Q91" s="25"/>
      <c r="R91" s="25"/>
      <c r="S91" s="26"/>
      <c r="T91" s="26"/>
      <c r="U91" s="26"/>
      <c r="V91" s="26"/>
      <c r="W91" s="26"/>
      <c r="X91" s="26"/>
      <c r="Y91" s="26"/>
      <c r="Z91" s="26"/>
      <c r="AA91" s="26"/>
      <c r="AB91" s="26"/>
      <c r="AC91" s="23"/>
      <c r="AD91" s="23"/>
      <c r="AE91" s="23"/>
      <c r="AF91" s="23"/>
      <c r="AG91" s="23"/>
      <c r="AH91" s="26"/>
      <c r="AI91" s="23"/>
      <c r="AJ91" s="23"/>
      <c r="AK91" s="23"/>
      <c r="AL91" s="23"/>
      <c r="AM91" s="23"/>
      <c r="AN91" s="23"/>
      <c r="AO91" s="23"/>
    </row>
    <row r="92" spans="3:41" ht="16.5" customHeight="1">
      <c r="C92" s="23"/>
      <c r="D92" s="23"/>
      <c r="E92" s="23"/>
      <c r="F92" s="23"/>
      <c r="G92" s="23"/>
      <c r="H92" s="23"/>
      <c r="I92" s="23"/>
      <c r="J92" s="23"/>
      <c r="K92" s="23"/>
      <c r="L92" s="23"/>
      <c r="M92" s="23"/>
      <c r="N92" s="23"/>
      <c r="O92" s="25"/>
      <c r="P92" s="25"/>
      <c r="Q92" s="25"/>
      <c r="R92" s="25"/>
      <c r="S92" s="26"/>
      <c r="T92" s="26"/>
      <c r="U92" s="26"/>
      <c r="V92" s="26"/>
      <c r="W92" s="26"/>
      <c r="X92" s="26"/>
      <c r="Y92" s="26"/>
      <c r="Z92" s="26"/>
      <c r="AA92" s="26"/>
      <c r="AB92" s="26"/>
      <c r="AC92" s="23"/>
      <c r="AD92" s="23"/>
      <c r="AE92" s="23"/>
      <c r="AF92" s="23"/>
      <c r="AG92" s="23"/>
      <c r="AH92" s="26"/>
      <c r="AI92" s="23"/>
      <c r="AJ92" s="23"/>
      <c r="AK92" s="23"/>
      <c r="AL92" s="23"/>
      <c r="AM92" s="23"/>
      <c r="AN92" s="23"/>
      <c r="AO92" s="23"/>
    </row>
    <row r="93" spans="3:41" ht="16.5" customHeight="1">
      <c r="C93" s="23"/>
      <c r="D93" s="23"/>
      <c r="E93" s="23"/>
      <c r="F93" s="23"/>
      <c r="G93" s="23"/>
      <c r="H93" s="23"/>
      <c r="I93" s="23"/>
      <c r="J93" s="23"/>
      <c r="K93" s="23"/>
      <c r="L93" s="23"/>
      <c r="M93" s="23"/>
      <c r="N93" s="23"/>
      <c r="O93" s="25"/>
      <c r="P93" s="25"/>
      <c r="Q93" s="25"/>
      <c r="R93" s="25"/>
      <c r="S93" s="26"/>
      <c r="T93" s="26"/>
      <c r="U93" s="26"/>
      <c r="V93" s="26"/>
      <c r="W93" s="26"/>
      <c r="X93" s="26"/>
      <c r="Y93" s="26"/>
      <c r="Z93" s="26"/>
      <c r="AA93" s="26"/>
      <c r="AB93" s="26"/>
      <c r="AC93" s="23"/>
      <c r="AD93" s="23"/>
      <c r="AE93" s="23"/>
      <c r="AF93" s="23"/>
      <c r="AG93" s="23"/>
      <c r="AH93" s="26"/>
      <c r="AI93" s="23"/>
      <c r="AJ93" s="23"/>
      <c r="AK93" s="23"/>
      <c r="AL93" s="23"/>
      <c r="AM93" s="23"/>
      <c r="AN93" s="23"/>
      <c r="AO93" s="23"/>
    </row>
    <row r="94" spans="3:41" ht="16.5" customHeight="1">
      <c r="C94" s="23"/>
      <c r="D94" s="23"/>
      <c r="E94" s="23"/>
      <c r="F94" s="23"/>
      <c r="G94" s="23"/>
      <c r="H94" s="23"/>
      <c r="I94" s="23"/>
      <c r="J94" s="23"/>
      <c r="K94" s="23"/>
      <c r="L94" s="23"/>
      <c r="M94" s="23"/>
      <c r="N94" s="23"/>
      <c r="O94" s="25"/>
      <c r="P94" s="25"/>
      <c r="Q94" s="25"/>
      <c r="R94" s="25"/>
      <c r="S94" s="26"/>
      <c r="T94" s="26"/>
      <c r="U94" s="26"/>
      <c r="V94" s="26"/>
      <c r="W94" s="26"/>
      <c r="X94" s="26"/>
      <c r="Y94" s="26"/>
      <c r="Z94" s="26"/>
      <c r="AA94" s="26"/>
      <c r="AB94" s="26"/>
      <c r="AC94" s="23"/>
      <c r="AD94" s="23"/>
      <c r="AE94" s="23"/>
      <c r="AF94" s="23"/>
      <c r="AG94" s="23"/>
      <c r="AH94" s="26"/>
      <c r="AI94" s="23"/>
      <c r="AJ94" s="23"/>
      <c r="AK94" s="23"/>
      <c r="AL94" s="23"/>
      <c r="AM94" s="23"/>
      <c r="AN94" s="23"/>
      <c r="AO94" s="23"/>
    </row>
    <row r="95" spans="3:41" ht="16.5" customHeight="1">
      <c r="C95" s="23"/>
      <c r="D95" s="23"/>
      <c r="E95" s="23"/>
      <c r="F95" s="23"/>
      <c r="G95" s="23"/>
      <c r="H95" s="23"/>
      <c r="I95" s="23"/>
      <c r="J95" s="23"/>
      <c r="K95" s="23"/>
      <c r="L95" s="23"/>
      <c r="M95" s="23"/>
      <c r="N95" s="23"/>
      <c r="O95" s="25"/>
      <c r="P95" s="25"/>
      <c r="Q95" s="25"/>
      <c r="R95" s="25"/>
      <c r="S95" s="26"/>
      <c r="T95" s="26"/>
      <c r="U95" s="26"/>
      <c r="V95" s="26"/>
      <c r="W95" s="26"/>
      <c r="X95" s="26"/>
      <c r="Y95" s="26"/>
      <c r="Z95" s="26"/>
      <c r="AA95" s="26"/>
      <c r="AB95" s="26"/>
      <c r="AC95" s="23"/>
      <c r="AD95" s="23"/>
      <c r="AE95" s="23"/>
      <c r="AF95" s="23"/>
      <c r="AG95" s="23"/>
      <c r="AH95" s="26"/>
      <c r="AI95" s="23"/>
      <c r="AJ95" s="23"/>
      <c r="AK95" s="23"/>
      <c r="AL95" s="23"/>
      <c r="AM95" s="23"/>
      <c r="AN95" s="23"/>
      <c r="AO95" s="23"/>
    </row>
    <row r="96" spans="3:41" ht="16.5" customHeight="1">
      <c r="C96" s="23"/>
      <c r="D96" s="23"/>
      <c r="E96" s="23"/>
      <c r="F96" s="23"/>
      <c r="G96" s="23"/>
      <c r="H96" s="23"/>
      <c r="I96" s="23"/>
      <c r="J96" s="23"/>
      <c r="K96" s="23"/>
      <c r="L96" s="23"/>
      <c r="M96" s="23"/>
      <c r="N96" s="23"/>
      <c r="O96" s="25"/>
      <c r="P96" s="25"/>
      <c r="Q96" s="25"/>
      <c r="R96" s="25"/>
      <c r="S96" s="26"/>
      <c r="T96" s="26"/>
      <c r="U96" s="26"/>
      <c r="V96" s="26"/>
      <c r="W96" s="26"/>
      <c r="X96" s="26"/>
      <c r="Y96" s="26"/>
      <c r="Z96" s="26"/>
      <c r="AA96" s="26"/>
      <c r="AB96" s="26"/>
      <c r="AC96" s="23"/>
      <c r="AD96" s="23"/>
      <c r="AE96" s="23"/>
      <c r="AF96" s="23"/>
      <c r="AG96" s="23"/>
      <c r="AH96" s="26"/>
      <c r="AI96" s="23"/>
      <c r="AJ96" s="23"/>
      <c r="AK96" s="23"/>
      <c r="AL96" s="23"/>
      <c r="AM96" s="23"/>
      <c r="AN96" s="23"/>
      <c r="AO96" s="23"/>
    </row>
    <row r="97" spans="3:41" ht="16.5" customHeight="1">
      <c r="C97" s="23"/>
      <c r="D97" s="23"/>
      <c r="E97" s="23"/>
      <c r="F97" s="23"/>
      <c r="G97" s="23"/>
      <c r="H97" s="23"/>
      <c r="I97" s="23"/>
      <c r="J97" s="23"/>
      <c r="K97" s="23"/>
      <c r="L97" s="23"/>
      <c r="M97" s="23"/>
      <c r="N97" s="23"/>
      <c r="O97" s="25"/>
      <c r="P97" s="25"/>
      <c r="Q97" s="25"/>
      <c r="R97" s="25"/>
      <c r="S97" s="26"/>
      <c r="T97" s="26"/>
      <c r="U97" s="26"/>
      <c r="V97" s="26"/>
      <c r="W97" s="26"/>
      <c r="X97" s="26"/>
      <c r="Y97" s="26"/>
      <c r="Z97" s="26"/>
      <c r="AA97" s="26"/>
      <c r="AB97" s="26"/>
      <c r="AC97" s="23"/>
      <c r="AD97" s="23"/>
      <c r="AE97" s="23"/>
      <c r="AF97" s="23"/>
      <c r="AG97" s="23"/>
      <c r="AH97" s="26"/>
      <c r="AI97" s="23"/>
      <c r="AJ97" s="23"/>
      <c r="AK97" s="23"/>
      <c r="AL97" s="23"/>
      <c r="AM97" s="23"/>
      <c r="AN97" s="23"/>
      <c r="AO97" s="23"/>
    </row>
    <row r="98" spans="3:41" ht="16.5" customHeight="1">
      <c r="C98" s="23"/>
      <c r="D98" s="23"/>
      <c r="E98" s="23"/>
      <c r="F98" s="23"/>
      <c r="G98" s="23"/>
      <c r="H98" s="23"/>
      <c r="I98" s="23"/>
      <c r="J98" s="23"/>
      <c r="K98" s="23"/>
      <c r="L98" s="23"/>
      <c r="M98" s="23"/>
      <c r="N98" s="23"/>
      <c r="O98" s="25"/>
      <c r="P98" s="25"/>
      <c r="Q98" s="25"/>
      <c r="R98" s="25"/>
      <c r="S98" s="26"/>
      <c r="T98" s="26"/>
      <c r="U98" s="26"/>
      <c r="V98" s="26"/>
      <c r="W98" s="26"/>
      <c r="X98" s="26"/>
      <c r="Y98" s="26"/>
      <c r="Z98" s="26"/>
      <c r="AA98" s="26"/>
      <c r="AB98" s="26"/>
      <c r="AC98" s="23"/>
      <c r="AD98" s="23"/>
      <c r="AE98" s="23"/>
      <c r="AF98" s="23"/>
      <c r="AG98" s="23"/>
      <c r="AH98" s="26"/>
      <c r="AI98" s="23"/>
      <c r="AJ98" s="23"/>
      <c r="AK98" s="23"/>
      <c r="AL98" s="23"/>
      <c r="AM98" s="23"/>
      <c r="AN98" s="23"/>
      <c r="AO98" s="23"/>
    </row>
    <row r="99" spans="3:41" ht="16.5" customHeight="1">
      <c r="C99" s="23"/>
      <c r="D99" s="23"/>
      <c r="E99" s="23"/>
      <c r="F99" s="23"/>
      <c r="G99" s="23"/>
      <c r="H99" s="23"/>
      <c r="I99" s="23"/>
      <c r="J99" s="23"/>
      <c r="K99" s="23"/>
      <c r="L99" s="23"/>
      <c r="M99" s="23"/>
      <c r="N99" s="23"/>
      <c r="O99" s="25"/>
      <c r="P99" s="25"/>
      <c r="Q99" s="25"/>
      <c r="R99" s="25"/>
      <c r="S99" s="26"/>
      <c r="T99" s="26"/>
      <c r="U99" s="26"/>
      <c r="V99" s="26"/>
      <c r="W99" s="26"/>
      <c r="X99" s="26"/>
      <c r="Y99" s="26"/>
      <c r="Z99" s="26"/>
      <c r="AA99" s="26"/>
      <c r="AB99" s="26"/>
      <c r="AC99" s="23"/>
      <c r="AD99" s="23"/>
      <c r="AE99" s="23"/>
      <c r="AF99" s="23"/>
      <c r="AG99" s="23"/>
      <c r="AH99" s="26"/>
      <c r="AI99" s="23"/>
      <c r="AJ99" s="23"/>
      <c r="AK99" s="23"/>
      <c r="AL99" s="23"/>
      <c r="AM99" s="23"/>
      <c r="AN99" s="23"/>
      <c r="AO99" s="23"/>
    </row>
    <row r="100" spans="3:41" ht="16.5" customHeight="1">
      <c r="C100" s="23"/>
      <c r="D100" s="23"/>
      <c r="E100" s="23"/>
      <c r="F100" s="23"/>
      <c r="G100" s="23"/>
      <c r="H100" s="23"/>
      <c r="I100" s="23"/>
      <c r="J100" s="23"/>
      <c r="K100" s="23"/>
      <c r="L100" s="23"/>
      <c r="M100" s="23"/>
      <c r="N100" s="23"/>
      <c r="O100" s="25"/>
      <c r="P100" s="25"/>
      <c r="Q100" s="25"/>
      <c r="R100" s="25"/>
      <c r="S100" s="26"/>
      <c r="T100" s="26"/>
      <c r="U100" s="26"/>
      <c r="V100" s="26"/>
      <c r="W100" s="26"/>
      <c r="X100" s="26"/>
      <c r="Y100" s="26"/>
      <c r="Z100" s="26"/>
      <c r="AA100" s="26"/>
      <c r="AB100" s="26"/>
      <c r="AC100" s="23"/>
      <c r="AD100" s="23"/>
      <c r="AE100" s="23"/>
      <c r="AF100" s="23"/>
      <c r="AG100" s="23"/>
      <c r="AH100" s="26"/>
      <c r="AI100" s="23"/>
      <c r="AJ100" s="23"/>
      <c r="AK100" s="23"/>
      <c r="AL100" s="23"/>
      <c r="AM100" s="23"/>
      <c r="AN100" s="23"/>
      <c r="AO100" s="23"/>
    </row>
    <row r="101" spans="3:41" ht="16.5" customHeight="1">
      <c r="C101" s="23"/>
      <c r="D101" s="23"/>
      <c r="E101" s="23"/>
      <c r="F101" s="23"/>
      <c r="G101" s="23"/>
      <c r="H101" s="23"/>
      <c r="I101" s="23"/>
      <c r="J101" s="23"/>
      <c r="K101" s="23"/>
      <c r="L101" s="23"/>
      <c r="M101" s="23"/>
      <c r="N101" s="23"/>
      <c r="O101" s="25"/>
      <c r="P101" s="25"/>
      <c r="Q101" s="25"/>
      <c r="R101" s="25"/>
      <c r="S101" s="26"/>
      <c r="T101" s="26"/>
      <c r="U101" s="26"/>
      <c r="V101" s="26"/>
      <c r="W101" s="26"/>
      <c r="X101" s="26"/>
      <c r="Y101" s="26"/>
      <c r="Z101" s="26"/>
      <c r="AA101" s="26"/>
      <c r="AB101" s="26"/>
      <c r="AC101" s="23"/>
      <c r="AD101" s="23"/>
      <c r="AE101" s="23"/>
      <c r="AF101" s="23"/>
      <c r="AG101" s="23"/>
      <c r="AH101" s="26"/>
      <c r="AI101" s="23"/>
      <c r="AJ101" s="23"/>
      <c r="AK101" s="23"/>
      <c r="AL101" s="23"/>
      <c r="AM101" s="23"/>
      <c r="AN101" s="23"/>
      <c r="AO101" s="23"/>
    </row>
    <row r="102" spans="3:41" ht="16.5" customHeight="1">
      <c r="C102" s="23"/>
      <c r="D102" s="23"/>
      <c r="E102" s="23"/>
      <c r="F102" s="23"/>
      <c r="G102" s="23"/>
      <c r="H102" s="23"/>
      <c r="I102" s="23"/>
      <c r="J102" s="23"/>
      <c r="K102" s="23"/>
      <c r="L102" s="23"/>
      <c r="M102" s="23"/>
      <c r="N102" s="23"/>
      <c r="O102" s="25"/>
      <c r="P102" s="25"/>
      <c r="Q102" s="25"/>
      <c r="R102" s="25"/>
      <c r="S102" s="26"/>
      <c r="T102" s="26"/>
      <c r="U102" s="26"/>
      <c r="V102" s="26"/>
      <c r="W102" s="26"/>
      <c r="X102" s="26"/>
      <c r="Y102" s="26"/>
      <c r="Z102" s="26"/>
      <c r="AA102" s="26"/>
      <c r="AB102" s="26"/>
      <c r="AC102" s="23"/>
      <c r="AD102" s="23"/>
      <c r="AE102" s="23"/>
      <c r="AF102" s="23"/>
      <c r="AG102" s="23"/>
      <c r="AH102" s="26"/>
      <c r="AI102" s="23"/>
      <c r="AJ102" s="23"/>
      <c r="AK102" s="23"/>
      <c r="AL102" s="23"/>
      <c r="AM102" s="23"/>
      <c r="AN102" s="23"/>
      <c r="AO102" s="23"/>
    </row>
    <row r="103" spans="3:41" ht="16.5" customHeight="1">
      <c r="C103" s="23"/>
      <c r="D103" s="23"/>
      <c r="E103" s="23"/>
      <c r="F103" s="23"/>
      <c r="G103" s="23"/>
      <c r="H103" s="23"/>
      <c r="I103" s="23"/>
      <c r="J103" s="23"/>
      <c r="K103" s="23"/>
      <c r="L103" s="23"/>
      <c r="M103" s="23"/>
      <c r="N103" s="23"/>
      <c r="O103" s="25"/>
      <c r="P103" s="25"/>
      <c r="Q103" s="25"/>
      <c r="R103" s="25"/>
      <c r="S103" s="26"/>
      <c r="T103" s="26"/>
      <c r="U103" s="26"/>
      <c r="V103" s="26"/>
      <c r="W103" s="26"/>
      <c r="X103" s="26"/>
      <c r="Y103" s="26"/>
      <c r="Z103" s="26"/>
      <c r="AA103" s="26"/>
      <c r="AB103" s="26"/>
      <c r="AC103" s="23"/>
      <c r="AD103" s="23"/>
      <c r="AE103" s="23"/>
      <c r="AF103" s="23"/>
      <c r="AG103" s="23"/>
      <c r="AH103" s="26"/>
      <c r="AI103" s="23"/>
      <c r="AJ103" s="23"/>
      <c r="AK103" s="23"/>
      <c r="AL103" s="23"/>
      <c r="AM103" s="23"/>
      <c r="AN103" s="23"/>
      <c r="AO103" s="23"/>
    </row>
    <row r="104" spans="3:41" ht="16.5" customHeight="1">
      <c r="C104" s="23"/>
      <c r="D104" s="23"/>
      <c r="E104" s="23"/>
      <c r="F104" s="23"/>
      <c r="G104" s="23"/>
      <c r="H104" s="23"/>
      <c r="I104" s="23"/>
      <c r="J104" s="23"/>
      <c r="K104" s="23"/>
      <c r="L104" s="23"/>
      <c r="M104" s="23"/>
      <c r="N104" s="23"/>
      <c r="O104" s="25"/>
      <c r="P104" s="25"/>
      <c r="Q104" s="25"/>
      <c r="R104" s="25"/>
      <c r="S104" s="26"/>
      <c r="T104" s="26"/>
      <c r="U104" s="26"/>
      <c r="V104" s="26"/>
      <c r="W104" s="26"/>
      <c r="X104" s="26"/>
      <c r="Y104" s="26"/>
      <c r="Z104" s="26"/>
      <c r="AA104" s="26"/>
      <c r="AB104" s="26"/>
      <c r="AC104" s="23"/>
      <c r="AD104" s="23"/>
      <c r="AE104" s="23"/>
      <c r="AF104" s="23"/>
      <c r="AG104" s="23"/>
      <c r="AH104" s="26"/>
      <c r="AI104" s="23"/>
      <c r="AJ104" s="23"/>
      <c r="AK104" s="23"/>
      <c r="AL104" s="23"/>
      <c r="AM104" s="23"/>
      <c r="AN104" s="23"/>
      <c r="AO104" s="23"/>
    </row>
    <row r="105" spans="3:41" ht="16.5" customHeight="1">
      <c r="C105" s="23"/>
      <c r="D105" s="23"/>
      <c r="E105" s="23"/>
      <c r="F105" s="23"/>
      <c r="G105" s="23"/>
      <c r="H105" s="23"/>
      <c r="I105" s="23"/>
      <c r="J105" s="23"/>
      <c r="K105" s="23"/>
      <c r="L105" s="23"/>
      <c r="M105" s="23"/>
      <c r="N105" s="23"/>
      <c r="O105" s="25"/>
      <c r="P105" s="25"/>
      <c r="Q105" s="25"/>
      <c r="R105" s="25"/>
      <c r="S105" s="26"/>
      <c r="T105" s="26"/>
      <c r="U105" s="26"/>
      <c r="V105" s="26"/>
      <c r="W105" s="26"/>
      <c r="X105" s="26"/>
      <c r="Y105" s="26"/>
      <c r="Z105" s="26"/>
      <c r="AA105" s="26"/>
      <c r="AB105" s="26"/>
      <c r="AC105" s="23"/>
      <c r="AD105" s="23"/>
      <c r="AE105" s="23"/>
      <c r="AF105" s="23"/>
      <c r="AG105" s="23"/>
      <c r="AH105" s="26"/>
      <c r="AI105" s="23"/>
      <c r="AJ105" s="23"/>
      <c r="AK105" s="23"/>
      <c r="AL105" s="23"/>
      <c r="AM105" s="23"/>
      <c r="AN105" s="23"/>
      <c r="AO105" s="23"/>
    </row>
    <row r="106" spans="3:41" ht="16.5" customHeight="1">
      <c r="C106" s="23"/>
      <c r="D106" s="23"/>
      <c r="E106" s="23"/>
      <c r="F106" s="23"/>
      <c r="G106" s="23"/>
      <c r="H106" s="23"/>
      <c r="I106" s="23"/>
      <c r="J106" s="23"/>
      <c r="K106" s="23"/>
      <c r="L106" s="23"/>
      <c r="M106" s="23"/>
      <c r="N106" s="23"/>
      <c r="O106" s="25"/>
      <c r="P106" s="25"/>
      <c r="Q106" s="25"/>
      <c r="R106" s="25"/>
      <c r="S106" s="26"/>
      <c r="T106" s="26"/>
      <c r="U106" s="26"/>
      <c r="V106" s="26"/>
      <c r="W106" s="26"/>
      <c r="X106" s="26"/>
      <c r="Y106" s="26"/>
      <c r="Z106" s="26"/>
      <c r="AA106" s="26"/>
      <c r="AB106" s="26"/>
      <c r="AC106" s="23"/>
      <c r="AD106" s="23"/>
      <c r="AE106" s="23"/>
      <c r="AF106" s="23"/>
      <c r="AG106" s="23"/>
      <c r="AH106" s="26"/>
      <c r="AI106" s="23"/>
      <c r="AJ106" s="23"/>
      <c r="AK106" s="23"/>
      <c r="AL106" s="23"/>
      <c r="AM106" s="23"/>
      <c r="AN106" s="23"/>
      <c r="AO106" s="23"/>
    </row>
    <row r="107" spans="3:41" ht="16.5" customHeight="1">
      <c r="C107" s="23"/>
      <c r="D107" s="23"/>
      <c r="E107" s="23"/>
      <c r="F107" s="23"/>
      <c r="G107" s="23"/>
      <c r="H107" s="23"/>
      <c r="I107" s="23"/>
      <c r="J107" s="23"/>
      <c r="K107" s="23"/>
      <c r="L107" s="23"/>
      <c r="M107" s="23"/>
      <c r="N107" s="23"/>
      <c r="O107" s="25"/>
      <c r="P107" s="25"/>
      <c r="Q107" s="25"/>
      <c r="R107" s="25"/>
      <c r="S107" s="26"/>
      <c r="T107" s="26"/>
      <c r="U107" s="26"/>
      <c r="V107" s="26"/>
      <c r="W107" s="26"/>
      <c r="X107" s="26"/>
      <c r="Y107" s="26"/>
      <c r="Z107" s="26"/>
      <c r="AA107" s="26"/>
      <c r="AB107" s="26"/>
      <c r="AC107" s="23"/>
      <c r="AD107" s="23"/>
      <c r="AE107" s="23"/>
      <c r="AF107" s="23"/>
      <c r="AG107" s="23"/>
      <c r="AH107" s="26"/>
      <c r="AI107" s="23"/>
      <c r="AJ107" s="23"/>
      <c r="AK107" s="23"/>
      <c r="AL107" s="23"/>
      <c r="AM107" s="23"/>
      <c r="AN107" s="23"/>
      <c r="AO107" s="23"/>
    </row>
    <row r="108" spans="3:41">
      <c r="C108" s="23"/>
      <c r="D108" s="23"/>
      <c r="E108" s="23"/>
      <c r="F108" s="23"/>
      <c r="G108" s="23"/>
      <c r="H108" s="23"/>
      <c r="I108" s="23"/>
      <c r="J108" s="23"/>
      <c r="K108" s="23"/>
      <c r="L108" s="23"/>
      <c r="M108" s="23"/>
      <c r="N108" s="23"/>
      <c r="O108" s="25"/>
      <c r="P108" s="25"/>
      <c r="Q108" s="25"/>
      <c r="R108" s="25"/>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3:41">
      <c r="C109" s="23"/>
      <c r="D109" s="23"/>
      <c r="E109" s="23"/>
      <c r="F109" s="23"/>
      <c r="G109" s="23"/>
      <c r="H109" s="23"/>
      <c r="I109" s="23"/>
      <c r="J109" s="23"/>
      <c r="K109" s="23"/>
      <c r="L109" s="23"/>
      <c r="M109" s="23"/>
      <c r="N109" s="23"/>
      <c r="O109" s="25"/>
      <c r="P109" s="25"/>
      <c r="Q109" s="25"/>
      <c r="R109" s="25"/>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row>
    <row r="110" spans="3:41">
      <c r="C110" s="23"/>
      <c r="D110" s="23"/>
      <c r="E110" s="23"/>
      <c r="F110" s="23"/>
      <c r="G110" s="23"/>
      <c r="H110" s="23"/>
      <c r="I110" s="23"/>
      <c r="J110" s="23"/>
      <c r="K110" s="23"/>
      <c r="L110" s="23"/>
      <c r="M110" s="23"/>
      <c r="N110" s="23"/>
      <c r="O110" s="25"/>
      <c r="P110" s="25"/>
      <c r="Q110" s="25"/>
      <c r="R110" s="25"/>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row>
    <row r="111" spans="3:41">
      <c r="C111" s="23"/>
      <c r="D111" s="23"/>
      <c r="E111" s="23"/>
      <c r="F111" s="23"/>
      <c r="G111" s="23"/>
      <c r="H111" s="23"/>
      <c r="I111" s="23"/>
      <c r="J111" s="23"/>
      <c r="K111" s="23"/>
      <c r="L111" s="23"/>
      <c r="M111" s="23"/>
      <c r="N111" s="23"/>
      <c r="O111" s="25"/>
      <c r="P111" s="25"/>
      <c r="Q111" s="25"/>
      <c r="R111" s="25"/>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row>
    <row r="112" spans="3:41">
      <c r="C112" s="23"/>
      <c r="D112" s="23"/>
      <c r="E112" s="23"/>
      <c r="F112" s="23"/>
      <c r="G112" s="23"/>
      <c r="H112" s="23"/>
      <c r="I112" s="23"/>
      <c r="J112" s="23"/>
      <c r="K112" s="23"/>
      <c r="L112" s="23"/>
      <c r="M112" s="23"/>
      <c r="N112" s="23"/>
      <c r="O112" s="25"/>
      <c r="P112" s="25"/>
      <c r="Q112" s="25"/>
      <c r="R112" s="25"/>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row>
    <row r="113" spans="3:41">
      <c r="C113" s="23"/>
      <c r="D113" s="23"/>
      <c r="E113" s="23"/>
      <c r="F113" s="23"/>
      <c r="G113" s="23"/>
      <c r="H113" s="23"/>
      <c r="I113" s="23"/>
      <c r="J113" s="23"/>
      <c r="K113" s="23"/>
      <c r="L113" s="23"/>
      <c r="M113" s="23"/>
      <c r="N113" s="23"/>
      <c r="O113" s="25"/>
      <c r="P113" s="25"/>
      <c r="Q113" s="25"/>
      <c r="R113" s="25"/>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row>
    <row r="114" spans="3:41">
      <c r="C114" s="23"/>
      <c r="D114" s="23"/>
      <c r="E114" s="23"/>
      <c r="F114" s="23"/>
      <c r="G114" s="23"/>
      <c r="H114" s="23"/>
      <c r="I114" s="23"/>
      <c r="J114" s="23"/>
      <c r="K114" s="23"/>
      <c r="L114" s="23"/>
      <c r="M114" s="23"/>
      <c r="N114" s="23"/>
      <c r="O114" s="25"/>
      <c r="P114" s="25"/>
      <c r="Q114" s="25"/>
      <c r="R114" s="25"/>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row>
    <row r="115" spans="3:41">
      <c r="C115" s="23"/>
      <c r="D115" s="23"/>
      <c r="E115" s="23"/>
      <c r="F115" s="23"/>
      <c r="G115" s="23"/>
      <c r="H115" s="23"/>
      <c r="I115" s="23"/>
      <c r="J115" s="23"/>
      <c r="K115" s="23"/>
      <c r="L115" s="23"/>
      <c r="M115" s="23"/>
      <c r="N115" s="23"/>
      <c r="O115" s="25"/>
      <c r="P115" s="25"/>
      <c r="Q115" s="25"/>
      <c r="R115" s="25"/>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row>
    <row r="116" spans="3:41">
      <c r="C116" s="23"/>
      <c r="D116" s="23"/>
      <c r="E116" s="23"/>
      <c r="F116" s="23"/>
      <c r="G116" s="23"/>
      <c r="H116" s="23"/>
      <c r="I116" s="23"/>
      <c r="J116" s="23"/>
      <c r="K116" s="23"/>
      <c r="L116" s="23"/>
      <c r="M116" s="23"/>
      <c r="N116" s="23"/>
      <c r="O116" s="25"/>
      <c r="P116" s="25"/>
      <c r="Q116" s="25"/>
      <c r="R116" s="25"/>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row>
    <row r="117" spans="3:41">
      <c r="C117" s="23"/>
      <c r="D117" s="23"/>
      <c r="E117" s="23"/>
      <c r="F117" s="23"/>
      <c r="G117" s="23"/>
      <c r="H117" s="23"/>
      <c r="I117" s="23"/>
      <c r="J117" s="23"/>
      <c r="K117" s="23"/>
      <c r="L117" s="23"/>
      <c r="M117" s="23"/>
      <c r="N117" s="23"/>
      <c r="O117" s="25"/>
      <c r="P117" s="25"/>
      <c r="Q117" s="25"/>
      <c r="R117" s="25"/>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row>
    <row r="118" spans="3:41">
      <c r="C118" s="23"/>
      <c r="D118" s="23"/>
      <c r="E118" s="23"/>
      <c r="F118" s="23"/>
      <c r="G118" s="23"/>
      <c r="H118" s="23"/>
      <c r="I118" s="23"/>
      <c r="J118" s="23"/>
      <c r="K118" s="23"/>
      <c r="L118" s="23"/>
      <c r="M118" s="23"/>
      <c r="N118" s="23"/>
      <c r="O118" s="25"/>
      <c r="P118" s="25"/>
      <c r="Q118" s="25"/>
      <c r="R118" s="25"/>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row>
    <row r="119" spans="3:41">
      <c r="C119" s="23"/>
      <c r="D119" s="23"/>
      <c r="E119" s="23"/>
      <c r="F119" s="23"/>
      <c r="G119" s="23"/>
      <c r="H119" s="23"/>
      <c r="I119" s="23"/>
      <c r="J119" s="23"/>
      <c r="K119" s="23"/>
      <c r="L119" s="23"/>
      <c r="M119" s="23"/>
      <c r="N119" s="23"/>
      <c r="O119" s="25"/>
      <c r="P119" s="25"/>
      <c r="Q119" s="25"/>
      <c r="R119" s="25"/>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row>
    <row r="120" spans="3:41">
      <c r="C120" s="23"/>
      <c r="D120" s="23"/>
      <c r="E120" s="23"/>
      <c r="F120" s="23"/>
      <c r="G120" s="23"/>
      <c r="H120" s="23"/>
      <c r="I120" s="23"/>
      <c r="J120" s="23"/>
      <c r="K120" s="23"/>
      <c r="L120" s="23"/>
      <c r="M120" s="23"/>
      <c r="N120" s="23"/>
      <c r="O120" s="25"/>
      <c r="P120" s="25"/>
      <c r="Q120" s="25"/>
      <c r="R120" s="25"/>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row>
    <row r="121" spans="3:41">
      <c r="C121" s="23"/>
      <c r="D121" s="23"/>
      <c r="E121" s="23"/>
      <c r="F121" s="23"/>
      <c r="G121" s="23"/>
      <c r="H121" s="23"/>
      <c r="I121" s="23"/>
      <c r="J121" s="23"/>
      <c r="K121" s="23"/>
      <c r="L121" s="23"/>
      <c r="M121" s="23"/>
      <c r="N121" s="23"/>
      <c r="O121" s="25"/>
      <c r="P121" s="25"/>
      <c r="Q121" s="25"/>
      <c r="R121" s="25"/>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row>
    <row r="122" spans="3:41">
      <c r="C122" s="23"/>
      <c r="D122" s="23"/>
      <c r="E122" s="23"/>
      <c r="F122" s="23"/>
      <c r="G122" s="23"/>
      <c r="H122" s="23"/>
      <c r="I122" s="23"/>
      <c r="J122" s="23"/>
      <c r="K122" s="23"/>
      <c r="L122" s="23"/>
      <c r="M122" s="23"/>
      <c r="N122" s="23"/>
      <c r="O122" s="25"/>
      <c r="P122" s="25"/>
      <c r="Q122" s="25"/>
      <c r="R122" s="25"/>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row>
    <row r="123" spans="3:41">
      <c r="C123" s="23"/>
      <c r="D123" s="23"/>
      <c r="E123" s="23"/>
      <c r="F123" s="23"/>
      <c r="G123" s="23"/>
      <c r="H123" s="23"/>
      <c r="I123" s="23"/>
      <c r="J123" s="23"/>
      <c r="K123" s="23"/>
      <c r="L123" s="23"/>
      <c r="M123" s="23"/>
      <c r="N123" s="23"/>
      <c r="O123" s="25"/>
      <c r="P123" s="25"/>
      <c r="Q123" s="25"/>
      <c r="R123" s="25"/>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row>
    <row r="124" spans="3:41">
      <c r="C124" s="23"/>
      <c r="D124" s="23"/>
      <c r="E124" s="23"/>
      <c r="F124" s="23"/>
      <c r="G124" s="23"/>
      <c r="H124" s="23"/>
      <c r="I124" s="23"/>
      <c r="J124" s="23"/>
      <c r="K124" s="23"/>
      <c r="L124" s="23"/>
      <c r="M124" s="23"/>
      <c r="N124" s="23"/>
      <c r="O124" s="25"/>
      <c r="P124" s="25"/>
      <c r="Q124" s="25"/>
      <c r="R124" s="25"/>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row>
    <row r="125" spans="3:41">
      <c r="C125" s="23"/>
      <c r="D125" s="23"/>
      <c r="E125" s="23"/>
      <c r="F125" s="23"/>
      <c r="G125" s="23"/>
      <c r="H125" s="23"/>
      <c r="I125" s="23"/>
      <c r="J125" s="23"/>
      <c r="K125" s="23"/>
      <c r="L125" s="23"/>
      <c r="M125" s="23"/>
      <c r="N125" s="23"/>
      <c r="O125" s="25"/>
      <c r="P125" s="25"/>
      <c r="Q125" s="25"/>
      <c r="R125" s="25"/>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row>
    <row r="126" spans="3:41">
      <c r="C126" s="23"/>
      <c r="D126" s="23"/>
      <c r="E126" s="23"/>
      <c r="F126" s="23"/>
      <c r="G126" s="23"/>
      <c r="H126" s="23"/>
      <c r="I126" s="23"/>
      <c r="J126" s="23"/>
      <c r="K126" s="23"/>
      <c r="L126" s="23"/>
      <c r="M126" s="23"/>
      <c r="N126" s="23"/>
      <c r="O126" s="25"/>
      <c r="P126" s="25"/>
      <c r="Q126" s="25"/>
      <c r="R126" s="25"/>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row>
    <row r="127" spans="3:41">
      <c r="C127" s="23"/>
      <c r="D127" s="23"/>
      <c r="E127" s="23"/>
      <c r="F127" s="23"/>
      <c r="G127" s="23"/>
      <c r="H127" s="23"/>
      <c r="I127" s="23"/>
      <c r="J127" s="23"/>
      <c r="K127" s="23"/>
      <c r="L127" s="23"/>
      <c r="M127" s="23"/>
      <c r="N127" s="23"/>
      <c r="O127" s="25"/>
      <c r="P127" s="25"/>
      <c r="Q127" s="25"/>
      <c r="R127" s="25"/>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row>
    <row r="128" spans="3:41">
      <c r="C128" s="23"/>
      <c r="D128" s="23"/>
      <c r="E128" s="23"/>
      <c r="F128" s="23"/>
      <c r="G128" s="23"/>
      <c r="H128" s="23"/>
      <c r="I128" s="23"/>
      <c r="J128" s="23"/>
      <c r="K128" s="23"/>
      <c r="L128" s="23"/>
      <c r="M128" s="23"/>
      <c r="N128" s="23"/>
      <c r="O128" s="25"/>
      <c r="P128" s="25"/>
      <c r="Q128" s="25"/>
      <c r="R128" s="25"/>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row>
    <row r="129" spans="3:41">
      <c r="C129" s="23"/>
      <c r="D129" s="23"/>
      <c r="E129" s="23"/>
      <c r="F129" s="23"/>
      <c r="G129" s="23"/>
      <c r="H129" s="23"/>
      <c r="I129" s="23"/>
      <c r="J129" s="23"/>
      <c r="K129" s="23"/>
      <c r="L129" s="23"/>
      <c r="M129" s="23"/>
      <c r="N129" s="23"/>
      <c r="O129" s="25"/>
      <c r="P129" s="25"/>
      <c r="Q129" s="25"/>
      <c r="R129" s="25"/>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row>
    <row r="130" spans="3:41">
      <c r="C130" s="23"/>
      <c r="D130" s="23"/>
      <c r="E130" s="23"/>
      <c r="F130" s="23"/>
      <c r="G130" s="23"/>
      <c r="H130" s="23"/>
      <c r="I130" s="23"/>
      <c r="J130" s="23"/>
      <c r="K130" s="23"/>
      <c r="L130" s="23"/>
      <c r="M130" s="23"/>
      <c r="N130" s="23"/>
      <c r="O130" s="25"/>
      <c r="P130" s="25"/>
      <c r="Q130" s="25"/>
      <c r="R130" s="25"/>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row>
    <row r="131" spans="3:41">
      <c r="C131" s="23"/>
      <c r="D131" s="23"/>
      <c r="E131" s="23"/>
      <c r="F131" s="23"/>
      <c r="G131" s="23"/>
      <c r="H131" s="23"/>
      <c r="I131" s="23"/>
      <c r="J131" s="23"/>
      <c r="K131" s="23"/>
      <c r="L131" s="23"/>
      <c r="M131" s="23"/>
      <c r="N131" s="23"/>
      <c r="O131" s="25"/>
      <c r="P131" s="25"/>
      <c r="Q131" s="25"/>
      <c r="R131" s="25"/>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row>
    <row r="132" spans="3:41">
      <c r="C132" s="23"/>
      <c r="D132" s="23"/>
      <c r="E132" s="23"/>
      <c r="F132" s="23"/>
      <c r="G132" s="23"/>
      <c r="H132" s="23"/>
      <c r="I132" s="23"/>
      <c r="J132" s="23"/>
      <c r="K132" s="23"/>
      <c r="L132" s="23"/>
      <c r="M132" s="23"/>
      <c r="N132" s="23"/>
      <c r="O132" s="25"/>
      <c r="P132" s="25"/>
      <c r="Q132" s="25"/>
      <c r="R132" s="25"/>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row>
    <row r="133" spans="3:41">
      <c r="C133" s="23"/>
      <c r="D133" s="23"/>
      <c r="E133" s="23"/>
      <c r="F133" s="23"/>
      <c r="G133" s="23"/>
      <c r="H133" s="23"/>
      <c r="I133" s="23"/>
      <c r="J133" s="23"/>
      <c r="K133" s="23"/>
      <c r="L133" s="23"/>
      <c r="M133" s="23"/>
      <c r="N133" s="23"/>
      <c r="O133" s="25"/>
      <c r="P133" s="25"/>
      <c r="Q133" s="25"/>
      <c r="R133" s="25"/>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row>
    <row r="134" spans="3:41">
      <c r="C134" s="23"/>
      <c r="D134" s="23"/>
      <c r="E134" s="23"/>
      <c r="F134" s="23"/>
      <c r="G134" s="23"/>
      <c r="H134" s="23"/>
      <c r="I134" s="23"/>
      <c r="J134" s="23"/>
      <c r="K134" s="23"/>
      <c r="L134" s="23"/>
      <c r="M134" s="23"/>
      <c r="N134" s="23"/>
      <c r="O134" s="25"/>
      <c r="P134" s="25"/>
      <c r="Q134" s="25"/>
      <c r="R134" s="25"/>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row>
    <row r="135" spans="3:41">
      <c r="C135" s="23"/>
      <c r="D135" s="23"/>
      <c r="E135" s="23"/>
      <c r="F135" s="23"/>
      <c r="G135" s="23"/>
      <c r="H135" s="23"/>
      <c r="I135" s="23"/>
      <c r="J135" s="23"/>
      <c r="K135" s="23"/>
      <c r="L135" s="23"/>
      <c r="M135" s="23"/>
      <c r="N135" s="23"/>
      <c r="O135" s="25"/>
      <c r="P135" s="25"/>
      <c r="Q135" s="25"/>
      <c r="R135" s="25"/>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row>
    <row r="136" spans="3:41">
      <c r="C136" s="23"/>
      <c r="D136" s="23"/>
      <c r="E136" s="23"/>
      <c r="F136" s="23"/>
      <c r="G136" s="23"/>
      <c r="H136" s="23"/>
      <c r="I136" s="23"/>
      <c r="J136" s="23"/>
      <c r="K136" s="23"/>
      <c r="L136" s="23"/>
      <c r="M136" s="23"/>
      <c r="N136" s="23"/>
      <c r="O136" s="25"/>
      <c r="P136" s="25"/>
      <c r="Q136" s="25"/>
      <c r="R136" s="25"/>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row>
    <row r="137" spans="3:41">
      <c r="C137" s="23"/>
      <c r="D137" s="23"/>
      <c r="E137" s="23"/>
      <c r="F137" s="23"/>
      <c r="G137" s="23"/>
      <c r="H137" s="23"/>
      <c r="I137" s="23"/>
      <c r="J137" s="23"/>
      <c r="K137" s="23"/>
      <c r="L137" s="23"/>
      <c r="M137" s="23"/>
      <c r="N137" s="23"/>
      <c r="O137" s="25"/>
      <c r="P137" s="25"/>
      <c r="Q137" s="25"/>
      <c r="R137" s="25"/>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row>
    <row r="138" spans="3:41">
      <c r="C138" s="23"/>
      <c r="D138" s="23"/>
      <c r="E138" s="23"/>
      <c r="F138" s="23"/>
      <c r="G138" s="23"/>
      <c r="H138" s="23"/>
      <c r="I138" s="23"/>
      <c r="J138" s="23"/>
      <c r="K138" s="23"/>
      <c r="L138" s="23"/>
      <c r="M138" s="23"/>
      <c r="N138" s="23"/>
      <c r="O138" s="25"/>
      <c r="P138" s="25"/>
      <c r="Q138" s="25"/>
      <c r="R138" s="25"/>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row>
    <row r="139" spans="3:41">
      <c r="C139" s="23"/>
      <c r="D139" s="23"/>
      <c r="E139" s="23"/>
      <c r="F139" s="23"/>
      <c r="G139" s="23"/>
      <c r="H139" s="23"/>
      <c r="I139" s="23"/>
      <c r="J139" s="23"/>
      <c r="K139" s="23"/>
      <c r="L139" s="23"/>
      <c r="M139" s="23"/>
      <c r="N139" s="23"/>
      <c r="O139" s="25"/>
      <c r="P139" s="25"/>
      <c r="Q139" s="25"/>
      <c r="R139" s="25"/>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row>
    <row r="140" spans="3:41">
      <c r="C140" s="23"/>
      <c r="D140" s="23"/>
      <c r="E140" s="23"/>
      <c r="F140" s="23"/>
      <c r="G140" s="23"/>
      <c r="H140" s="23"/>
      <c r="I140" s="23"/>
      <c r="J140" s="23"/>
      <c r="K140" s="23"/>
      <c r="L140" s="23"/>
      <c r="M140" s="23"/>
      <c r="N140" s="23"/>
      <c r="O140" s="25"/>
      <c r="P140" s="25"/>
      <c r="Q140" s="25"/>
      <c r="R140" s="25"/>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row>
    <row r="141" spans="3:41">
      <c r="C141" s="23"/>
      <c r="D141" s="23"/>
      <c r="E141" s="23"/>
      <c r="F141" s="23"/>
      <c r="G141" s="23"/>
      <c r="H141" s="23"/>
      <c r="I141" s="23"/>
      <c r="J141" s="23"/>
      <c r="K141" s="23"/>
      <c r="L141" s="23"/>
      <c r="M141" s="23"/>
      <c r="N141" s="23"/>
      <c r="O141" s="25"/>
      <c r="P141" s="25"/>
      <c r="Q141" s="25"/>
      <c r="R141" s="25"/>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row>
    <row r="142" spans="3:41">
      <c r="C142" s="23"/>
      <c r="D142" s="23"/>
      <c r="E142" s="23"/>
      <c r="F142" s="23"/>
      <c r="G142" s="23"/>
      <c r="H142" s="23"/>
      <c r="I142" s="23"/>
      <c r="J142" s="23"/>
      <c r="K142" s="23"/>
      <c r="L142" s="23"/>
      <c r="M142" s="23"/>
      <c r="N142" s="23"/>
      <c r="O142" s="25"/>
      <c r="P142" s="25"/>
      <c r="Q142" s="25"/>
      <c r="R142" s="25"/>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row>
    <row r="143" spans="3:41">
      <c r="C143" s="23"/>
      <c r="D143" s="23"/>
      <c r="E143" s="23"/>
      <c r="F143" s="23"/>
      <c r="G143" s="23"/>
      <c r="H143" s="23"/>
      <c r="I143" s="23"/>
      <c r="J143" s="23"/>
      <c r="K143" s="23"/>
      <c r="L143" s="23"/>
      <c r="M143" s="23"/>
      <c r="N143" s="23"/>
      <c r="O143" s="25"/>
      <c r="P143" s="25"/>
      <c r="Q143" s="25"/>
      <c r="R143" s="25"/>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row>
    <row r="144" spans="3:41">
      <c r="C144" s="23"/>
      <c r="D144" s="23"/>
      <c r="E144" s="23"/>
      <c r="F144" s="23"/>
      <c r="G144" s="23"/>
      <c r="H144" s="23"/>
      <c r="I144" s="23"/>
      <c r="J144" s="23"/>
      <c r="K144" s="23"/>
      <c r="L144" s="23"/>
      <c r="M144" s="23"/>
      <c r="N144" s="23"/>
      <c r="O144" s="25"/>
      <c r="P144" s="25"/>
      <c r="Q144" s="25"/>
      <c r="R144" s="25"/>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row>
    <row r="145" spans="3:41">
      <c r="C145" s="23"/>
      <c r="D145" s="23"/>
      <c r="E145" s="23"/>
      <c r="F145" s="23"/>
      <c r="G145" s="23"/>
      <c r="H145" s="23"/>
      <c r="I145" s="23"/>
      <c r="J145" s="23"/>
      <c r="K145" s="23"/>
      <c r="L145" s="23"/>
      <c r="M145" s="23"/>
      <c r="N145" s="23"/>
      <c r="O145" s="25"/>
      <c r="P145" s="25"/>
      <c r="Q145" s="25"/>
      <c r="R145" s="25"/>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row>
    <row r="146" spans="3:41">
      <c r="C146" s="23"/>
      <c r="D146" s="23"/>
      <c r="E146" s="23"/>
      <c r="F146" s="23"/>
      <c r="G146" s="23"/>
      <c r="H146" s="23"/>
      <c r="I146" s="23"/>
      <c r="J146" s="23"/>
      <c r="K146" s="23"/>
      <c r="L146" s="23"/>
      <c r="M146" s="23"/>
      <c r="N146" s="23"/>
      <c r="O146" s="25"/>
      <c r="P146" s="25"/>
      <c r="Q146" s="25"/>
      <c r="R146" s="25"/>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row>
    <row r="147" spans="3:41">
      <c r="C147" s="23"/>
      <c r="D147" s="23"/>
      <c r="E147" s="23"/>
      <c r="F147" s="23"/>
      <c r="G147" s="23"/>
      <c r="H147" s="23"/>
      <c r="I147" s="23"/>
      <c r="J147" s="23"/>
      <c r="K147" s="23"/>
      <c r="L147" s="23"/>
      <c r="M147" s="23"/>
      <c r="N147" s="23"/>
      <c r="O147" s="25"/>
      <c r="P147" s="25"/>
      <c r="Q147" s="25"/>
      <c r="R147" s="25"/>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row>
    <row r="148" spans="3:41">
      <c r="C148" s="23"/>
      <c r="D148" s="23"/>
      <c r="E148" s="23"/>
      <c r="F148" s="23"/>
      <c r="G148" s="23"/>
      <c r="H148" s="23"/>
      <c r="I148" s="23"/>
      <c r="J148" s="23"/>
      <c r="K148" s="23"/>
      <c r="L148" s="23"/>
      <c r="M148" s="23"/>
      <c r="N148" s="23"/>
      <c r="O148" s="25"/>
      <c r="P148" s="25"/>
      <c r="Q148" s="25"/>
      <c r="R148" s="25"/>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row>
    <row r="149" spans="3:41">
      <c r="C149" s="23"/>
      <c r="D149" s="23"/>
      <c r="E149" s="23"/>
      <c r="F149" s="23"/>
      <c r="G149" s="23"/>
      <c r="H149" s="23"/>
      <c r="I149" s="23"/>
      <c r="J149" s="23"/>
      <c r="K149" s="23"/>
      <c r="L149" s="23"/>
      <c r="M149" s="23"/>
      <c r="N149" s="23"/>
      <c r="O149" s="25"/>
      <c r="P149" s="25"/>
      <c r="Q149" s="25"/>
      <c r="R149" s="25"/>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row>
    <row r="150" spans="3:41">
      <c r="C150" s="23"/>
      <c r="D150" s="23"/>
      <c r="E150" s="23"/>
      <c r="F150" s="23"/>
      <c r="G150" s="23"/>
      <c r="H150" s="23"/>
      <c r="I150" s="23"/>
      <c r="J150" s="23"/>
      <c r="K150" s="23"/>
      <c r="L150" s="23"/>
      <c r="M150" s="23"/>
      <c r="N150" s="23"/>
      <c r="O150" s="25"/>
      <c r="P150" s="25"/>
      <c r="Q150" s="25"/>
      <c r="R150" s="25"/>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row>
    <row r="151" spans="3:41">
      <c r="C151" s="23"/>
      <c r="D151" s="23"/>
      <c r="E151" s="23"/>
      <c r="F151" s="23"/>
      <c r="G151" s="23"/>
      <c r="H151" s="23"/>
      <c r="I151" s="23"/>
      <c r="J151" s="23"/>
      <c r="K151" s="23"/>
      <c r="L151" s="23"/>
      <c r="M151" s="23"/>
      <c r="N151" s="23"/>
      <c r="O151" s="25"/>
      <c r="P151" s="25"/>
      <c r="Q151" s="25"/>
      <c r="R151" s="25"/>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row>
    <row r="152" spans="3:41">
      <c r="C152" s="23"/>
      <c r="D152" s="23"/>
      <c r="E152" s="23"/>
      <c r="F152" s="23"/>
      <c r="G152" s="23"/>
      <c r="H152" s="23"/>
      <c r="I152" s="23"/>
      <c r="J152" s="23"/>
      <c r="K152" s="23"/>
      <c r="L152" s="23"/>
      <c r="M152" s="23"/>
      <c r="N152" s="23"/>
      <c r="O152" s="25"/>
      <c r="P152" s="25"/>
      <c r="Q152" s="25"/>
      <c r="R152" s="25"/>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row>
    <row r="153" spans="3:41">
      <c r="C153" s="23"/>
      <c r="D153" s="23"/>
      <c r="E153" s="23"/>
      <c r="F153" s="23"/>
      <c r="G153" s="23"/>
      <c r="H153" s="23"/>
      <c r="I153" s="23"/>
      <c r="J153" s="23"/>
      <c r="K153" s="23"/>
      <c r="L153" s="23"/>
      <c r="M153" s="23"/>
      <c r="N153" s="23"/>
      <c r="O153" s="25"/>
      <c r="P153" s="25"/>
      <c r="Q153" s="25"/>
      <c r="R153" s="25"/>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row>
    <row r="154" spans="3:41">
      <c r="C154" s="23"/>
      <c r="D154" s="23"/>
      <c r="E154" s="23"/>
      <c r="F154" s="23"/>
      <c r="G154" s="23"/>
      <c r="H154" s="23"/>
      <c r="I154" s="23"/>
      <c r="J154" s="23"/>
      <c r="K154" s="23"/>
      <c r="L154" s="23"/>
      <c r="M154" s="23"/>
      <c r="N154" s="23"/>
      <c r="O154" s="25"/>
      <c r="P154" s="25"/>
      <c r="Q154" s="25"/>
      <c r="R154" s="25"/>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row>
    <row r="155" spans="3:41">
      <c r="C155" s="23"/>
      <c r="D155" s="23"/>
      <c r="E155" s="23"/>
      <c r="F155" s="23"/>
      <c r="G155" s="23"/>
      <c r="H155" s="23"/>
      <c r="I155" s="23"/>
      <c r="J155" s="23"/>
      <c r="K155" s="23"/>
      <c r="L155" s="23"/>
      <c r="M155" s="23"/>
      <c r="N155" s="23"/>
      <c r="O155" s="25"/>
      <c r="P155" s="25"/>
      <c r="Q155" s="25"/>
      <c r="R155" s="25"/>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row>
    <row r="156" spans="3:41">
      <c r="C156" s="23"/>
      <c r="D156" s="23"/>
      <c r="E156" s="23"/>
      <c r="F156" s="23"/>
      <c r="G156" s="23"/>
      <c r="H156" s="23"/>
      <c r="I156" s="23"/>
      <c r="J156" s="23"/>
      <c r="K156" s="23"/>
      <c r="L156" s="23"/>
      <c r="M156" s="23"/>
      <c r="N156" s="23"/>
      <c r="O156" s="25"/>
      <c r="P156" s="25"/>
      <c r="Q156" s="25"/>
      <c r="R156" s="25"/>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row>
    <row r="157" spans="3:41">
      <c r="C157" s="23"/>
      <c r="D157" s="23"/>
      <c r="E157" s="23"/>
      <c r="F157" s="23"/>
      <c r="G157" s="23"/>
      <c r="H157" s="23"/>
      <c r="I157" s="23"/>
      <c r="J157" s="23"/>
      <c r="K157" s="23"/>
      <c r="L157" s="23"/>
      <c r="M157" s="23"/>
      <c r="N157" s="23"/>
      <c r="O157" s="25"/>
      <c r="P157" s="25"/>
      <c r="Q157" s="25"/>
      <c r="R157" s="25"/>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row>
    <row r="158" spans="3:41">
      <c r="C158" s="23"/>
      <c r="D158" s="23"/>
      <c r="E158" s="23"/>
      <c r="F158" s="23"/>
      <c r="G158" s="23"/>
      <c r="H158" s="23"/>
      <c r="I158" s="23"/>
      <c r="J158" s="23"/>
      <c r="K158" s="23"/>
      <c r="L158" s="23"/>
      <c r="M158" s="23"/>
      <c r="N158" s="23"/>
      <c r="O158" s="25"/>
      <c r="P158" s="25"/>
      <c r="Q158" s="25"/>
      <c r="R158" s="25"/>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row>
    <row r="159" spans="3:41">
      <c r="C159" s="23"/>
      <c r="D159" s="23"/>
      <c r="E159" s="23"/>
      <c r="F159" s="23"/>
      <c r="G159" s="23"/>
      <c r="H159" s="23"/>
      <c r="I159" s="23"/>
      <c r="J159" s="23"/>
      <c r="K159" s="23"/>
      <c r="L159" s="23"/>
      <c r="M159" s="23"/>
      <c r="N159" s="23"/>
      <c r="O159" s="25"/>
      <c r="P159" s="25"/>
      <c r="Q159" s="25"/>
      <c r="R159" s="25"/>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row>
    <row r="160" spans="3:41">
      <c r="C160" s="23"/>
      <c r="D160" s="23"/>
      <c r="E160" s="23"/>
      <c r="F160" s="23"/>
      <c r="G160" s="23"/>
      <c r="H160" s="23"/>
      <c r="I160" s="23"/>
      <c r="J160" s="23"/>
      <c r="K160" s="23"/>
      <c r="L160" s="23"/>
      <c r="M160" s="23"/>
      <c r="N160" s="23"/>
      <c r="O160" s="25"/>
      <c r="P160" s="25"/>
      <c r="Q160" s="25"/>
      <c r="R160" s="25"/>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row>
    <row r="161" spans="3:41">
      <c r="C161" s="23"/>
      <c r="D161" s="23"/>
      <c r="E161" s="23"/>
      <c r="F161" s="23"/>
      <c r="G161" s="23"/>
      <c r="H161" s="23"/>
      <c r="I161" s="23"/>
      <c r="J161" s="23"/>
      <c r="K161" s="23"/>
      <c r="L161" s="23"/>
      <c r="M161" s="23"/>
      <c r="N161" s="23"/>
      <c r="O161" s="25"/>
      <c r="P161" s="25"/>
      <c r="Q161" s="25"/>
      <c r="R161" s="25"/>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row>
    <row r="162" spans="3:41">
      <c r="C162" s="23"/>
      <c r="D162" s="23"/>
      <c r="E162" s="23"/>
      <c r="F162" s="23"/>
      <c r="G162" s="23"/>
      <c r="H162" s="23"/>
      <c r="I162" s="23"/>
      <c r="J162" s="23"/>
      <c r="K162" s="23"/>
      <c r="L162" s="23"/>
      <c r="M162" s="23"/>
      <c r="N162" s="23"/>
      <c r="O162" s="25"/>
      <c r="P162" s="25"/>
      <c r="Q162" s="25"/>
      <c r="R162" s="25"/>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row>
    <row r="163" spans="3:41">
      <c r="C163" s="23"/>
      <c r="D163" s="23"/>
      <c r="E163" s="23"/>
      <c r="F163" s="23"/>
      <c r="G163" s="23"/>
      <c r="H163" s="23"/>
      <c r="I163" s="23"/>
      <c r="J163" s="23"/>
      <c r="K163" s="23"/>
      <c r="L163" s="23"/>
      <c r="M163" s="23"/>
      <c r="N163" s="23"/>
      <c r="O163" s="25"/>
      <c r="P163" s="25"/>
      <c r="Q163" s="25"/>
      <c r="R163" s="25"/>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row>
    <row r="164" spans="3:41">
      <c r="C164" s="23"/>
      <c r="D164" s="23"/>
      <c r="E164" s="23"/>
      <c r="F164" s="23"/>
      <c r="G164" s="23"/>
      <c r="H164" s="23"/>
      <c r="I164" s="23"/>
      <c r="J164" s="23"/>
      <c r="K164" s="23"/>
      <c r="L164" s="23"/>
      <c r="M164" s="23"/>
      <c r="N164" s="23"/>
      <c r="O164" s="25"/>
      <c r="P164" s="25"/>
      <c r="Q164" s="25"/>
      <c r="R164" s="25"/>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row>
    <row r="165" spans="3:41">
      <c r="C165" s="23"/>
      <c r="D165" s="23"/>
      <c r="E165" s="23"/>
      <c r="F165" s="23"/>
      <c r="G165" s="23"/>
      <c r="H165" s="23"/>
      <c r="I165" s="23"/>
      <c r="J165" s="23"/>
      <c r="K165" s="23"/>
      <c r="L165" s="23"/>
      <c r="M165" s="23"/>
      <c r="N165" s="23"/>
      <c r="O165" s="25"/>
      <c r="P165" s="25"/>
      <c r="Q165" s="25"/>
      <c r="R165" s="25"/>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row>
    <row r="166" spans="3:41">
      <c r="C166" s="23"/>
      <c r="D166" s="23"/>
      <c r="E166" s="23"/>
      <c r="F166" s="23"/>
      <c r="G166" s="23"/>
      <c r="H166" s="23"/>
      <c r="I166" s="23"/>
      <c r="J166" s="23"/>
      <c r="K166" s="23"/>
      <c r="L166" s="23"/>
      <c r="M166" s="23"/>
      <c r="N166" s="23"/>
      <c r="O166" s="25"/>
      <c r="P166" s="25"/>
      <c r="Q166" s="25"/>
      <c r="R166" s="25"/>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row>
    <row r="167" spans="3:41">
      <c r="C167" s="23"/>
      <c r="D167" s="23"/>
      <c r="E167" s="23"/>
      <c r="F167" s="23"/>
      <c r="G167" s="23"/>
      <c r="H167" s="23"/>
      <c r="I167" s="23"/>
      <c r="J167" s="23"/>
      <c r="K167" s="23"/>
      <c r="L167" s="23"/>
      <c r="M167" s="23"/>
      <c r="N167" s="23"/>
      <c r="O167" s="25"/>
      <c r="P167" s="25"/>
      <c r="Q167" s="25"/>
      <c r="R167" s="25"/>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row>
    <row r="168" spans="3:41">
      <c r="C168" s="23"/>
      <c r="D168" s="23"/>
      <c r="E168" s="23"/>
      <c r="F168" s="23"/>
      <c r="G168" s="23"/>
      <c r="H168" s="23"/>
      <c r="I168" s="23"/>
      <c r="J168" s="23"/>
      <c r="K168" s="23"/>
      <c r="L168" s="23"/>
      <c r="M168" s="23"/>
      <c r="N168" s="23"/>
      <c r="O168" s="25"/>
      <c r="P168" s="25"/>
      <c r="Q168" s="25"/>
      <c r="R168" s="25"/>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row>
    <row r="169" spans="3:41">
      <c r="C169" s="23"/>
      <c r="D169" s="23"/>
      <c r="E169" s="23"/>
      <c r="F169" s="23"/>
      <c r="G169" s="23"/>
      <c r="H169" s="23"/>
      <c r="I169" s="23"/>
      <c r="J169" s="23"/>
      <c r="K169" s="23"/>
      <c r="L169" s="23"/>
      <c r="M169" s="23"/>
      <c r="N169" s="23"/>
      <c r="O169" s="25"/>
      <c r="P169" s="25"/>
      <c r="Q169" s="25"/>
      <c r="R169" s="25"/>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row>
    <row r="170" spans="3:41">
      <c r="C170" s="23"/>
      <c r="D170" s="23"/>
      <c r="E170" s="23"/>
      <c r="F170" s="23"/>
      <c r="G170" s="23"/>
      <c r="H170" s="23"/>
      <c r="I170" s="23"/>
      <c r="J170" s="23"/>
      <c r="K170" s="23"/>
      <c r="L170" s="23"/>
      <c r="M170" s="23"/>
      <c r="N170" s="23"/>
      <c r="O170" s="25"/>
      <c r="P170" s="25"/>
      <c r="Q170" s="25"/>
      <c r="R170" s="25"/>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row>
    <row r="171" spans="3:41">
      <c r="C171" s="23"/>
      <c r="D171" s="23"/>
      <c r="E171" s="23"/>
      <c r="F171" s="23"/>
      <c r="G171" s="23"/>
      <c r="H171" s="23"/>
      <c r="I171" s="23"/>
      <c r="J171" s="23"/>
      <c r="K171" s="23"/>
      <c r="L171" s="23"/>
      <c r="M171" s="23"/>
      <c r="N171" s="23"/>
      <c r="O171" s="25"/>
      <c r="P171" s="25"/>
      <c r="Q171" s="25"/>
      <c r="R171" s="25"/>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row>
    <row r="172" spans="3:41">
      <c r="C172" s="23"/>
      <c r="D172" s="23"/>
      <c r="E172" s="23"/>
      <c r="F172" s="23"/>
      <c r="G172" s="23"/>
      <c r="H172" s="23"/>
      <c r="I172" s="23"/>
      <c r="J172" s="23"/>
      <c r="K172" s="23"/>
      <c r="L172" s="23"/>
      <c r="M172" s="23"/>
      <c r="N172" s="23"/>
      <c r="O172" s="25"/>
      <c r="P172" s="25"/>
      <c r="Q172" s="25"/>
      <c r="R172" s="25"/>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row>
    <row r="173" spans="3:41">
      <c r="C173" s="23"/>
      <c r="D173" s="23"/>
      <c r="E173" s="23"/>
      <c r="F173" s="23"/>
      <c r="G173" s="23"/>
      <c r="H173" s="23"/>
      <c r="I173" s="23"/>
      <c r="J173" s="23"/>
      <c r="K173" s="23"/>
      <c r="L173" s="23"/>
      <c r="M173" s="23"/>
      <c r="N173" s="23"/>
      <c r="O173" s="25"/>
      <c r="P173" s="25"/>
      <c r="Q173" s="25"/>
      <c r="R173" s="25"/>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row>
    <row r="174" spans="3:41">
      <c r="C174" s="23"/>
      <c r="D174" s="23"/>
      <c r="E174" s="23"/>
      <c r="F174" s="23"/>
      <c r="G174" s="23"/>
      <c r="H174" s="23"/>
      <c r="I174" s="23"/>
      <c r="J174" s="23"/>
      <c r="K174" s="23"/>
      <c r="L174" s="23"/>
      <c r="M174" s="23"/>
      <c r="N174" s="23"/>
      <c r="O174" s="25"/>
      <c r="P174" s="25"/>
      <c r="Q174" s="25"/>
      <c r="R174" s="25"/>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row>
    <row r="175" spans="3:41">
      <c r="C175" s="23"/>
      <c r="D175" s="23"/>
      <c r="E175" s="23"/>
      <c r="F175" s="23"/>
      <c r="G175" s="23"/>
      <c r="H175" s="23"/>
      <c r="I175" s="23"/>
      <c r="J175" s="23"/>
      <c r="K175" s="23"/>
      <c r="L175" s="23"/>
      <c r="M175" s="23"/>
      <c r="N175" s="23"/>
      <c r="O175" s="25"/>
      <c r="P175" s="25"/>
      <c r="Q175" s="25"/>
      <c r="R175" s="25"/>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row>
    <row r="176" spans="3:41">
      <c r="C176" s="23"/>
      <c r="D176" s="23"/>
      <c r="E176" s="23"/>
      <c r="F176" s="23"/>
      <c r="G176" s="23"/>
      <c r="H176" s="23"/>
      <c r="I176" s="23"/>
      <c r="J176" s="23"/>
      <c r="K176" s="23"/>
      <c r="L176" s="23"/>
      <c r="M176" s="23"/>
      <c r="N176" s="23"/>
      <c r="O176" s="25"/>
      <c r="P176" s="25"/>
      <c r="Q176" s="25"/>
      <c r="R176" s="25"/>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row>
    <row r="177" spans="3:41">
      <c r="C177" s="23"/>
      <c r="D177" s="23"/>
      <c r="E177" s="23"/>
      <c r="F177" s="23"/>
      <c r="G177" s="23"/>
      <c r="H177" s="23"/>
      <c r="I177" s="23"/>
      <c r="J177" s="23"/>
      <c r="K177" s="23"/>
      <c r="L177" s="23"/>
      <c r="M177" s="23"/>
      <c r="N177" s="23"/>
      <c r="O177" s="25"/>
      <c r="P177" s="25"/>
      <c r="Q177" s="25"/>
      <c r="R177" s="25"/>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row>
    <row r="178" spans="3:41">
      <c r="C178" s="23"/>
      <c r="D178" s="23"/>
      <c r="E178" s="23"/>
      <c r="F178" s="23"/>
      <c r="G178" s="23"/>
      <c r="H178" s="23"/>
      <c r="I178" s="23"/>
      <c r="J178" s="23"/>
      <c r="K178" s="23"/>
      <c r="L178" s="23"/>
      <c r="M178" s="23"/>
      <c r="N178" s="23"/>
      <c r="O178" s="25"/>
      <c r="P178" s="25"/>
      <c r="Q178" s="25"/>
      <c r="R178" s="25"/>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row>
    <row r="179" spans="3:41">
      <c r="C179" s="23"/>
      <c r="D179" s="23"/>
      <c r="E179" s="23"/>
      <c r="F179" s="23"/>
      <c r="G179" s="23"/>
      <c r="H179" s="23"/>
      <c r="I179" s="23"/>
      <c r="J179" s="23"/>
      <c r="K179" s="23"/>
      <c r="L179" s="23"/>
      <c r="M179" s="23"/>
      <c r="N179" s="23"/>
      <c r="O179" s="25"/>
      <c r="P179" s="25"/>
      <c r="Q179" s="25"/>
      <c r="R179" s="25"/>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row>
    <row r="180" spans="3:41">
      <c r="C180" s="23"/>
      <c r="D180" s="23"/>
      <c r="E180" s="23"/>
      <c r="F180" s="23"/>
      <c r="G180" s="23"/>
      <c r="H180" s="23"/>
      <c r="I180" s="23"/>
      <c r="J180" s="23"/>
      <c r="K180" s="23"/>
      <c r="L180" s="23"/>
      <c r="M180" s="23"/>
      <c r="N180" s="23"/>
      <c r="O180" s="25"/>
      <c r="P180" s="25"/>
      <c r="Q180" s="25"/>
      <c r="R180" s="25"/>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row>
    <row r="181" spans="3:41">
      <c r="C181" s="23"/>
      <c r="D181" s="23"/>
      <c r="E181" s="23"/>
      <c r="F181" s="23"/>
      <c r="G181" s="23"/>
      <c r="H181" s="23"/>
      <c r="I181" s="23"/>
      <c r="J181" s="23"/>
      <c r="K181" s="23"/>
      <c r="L181" s="23"/>
      <c r="M181" s="23"/>
      <c r="N181" s="23"/>
      <c r="O181" s="25"/>
      <c r="P181" s="25"/>
      <c r="Q181" s="25"/>
      <c r="R181" s="25"/>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row>
    <row r="182" spans="3:41">
      <c r="C182" s="23"/>
      <c r="D182" s="23"/>
      <c r="E182" s="23"/>
      <c r="F182" s="23"/>
      <c r="G182" s="23"/>
      <c r="H182" s="23"/>
      <c r="I182" s="23"/>
      <c r="J182" s="23"/>
      <c r="K182" s="23"/>
      <c r="L182" s="23"/>
      <c r="M182" s="23"/>
      <c r="N182" s="23"/>
      <c r="O182" s="25"/>
      <c r="P182" s="25"/>
      <c r="Q182" s="25"/>
      <c r="R182" s="25"/>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row>
    <row r="183" spans="3:41">
      <c r="C183" s="23"/>
      <c r="D183" s="23"/>
      <c r="E183" s="23"/>
      <c r="F183" s="23"/>
      <c r="G183" s="23"/>
      <c r="H183" s="23"/>
      <c r="I183" s="23"/>
      <c r="J183" s="23"/>
      <c r="K183" s="23"/>
      <c r="L183" s="23"/>
      <c r="M183" s="23"/>
      <c r="N183" s="23"/>
      <c r="O183" s="25"/>
      <c r="P183" s="25"/>
      <c r="Q183" s="25"/>
      <c r="R183" s="25"/>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row>
    <row r="184" spans="3:41">
      <c r="C184" s="23"/>
      <c r="D184" s="23"/>
      <c r="E184" s="23"/>
      <c r="F184" s="23"/>
      <c r="G184" s="23"/>
      <c r="H184" s="23"/>
      <c r="I184" s="23"/>
      <c r="J184" s="23"/>
      <c r="K184" s="23"/>
      <c r="L184" s="23"/>
      <c r="M184" s="23"/>
      <c r="N184" s="23"/>
      <c r="O184" s="25"/>
      <c r="P184" s="25"/>
      <c r="Q184" s="25"/>
      <c r="R184" s="25"/>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row>
    <row r="185" spans="3:41">
      <c r="C185" s="23"/>
      <c r="D185" s="23"/>
      <c r="E185" s="23"/>
      <c r="F185" s="23"/>
      <c r="G185" s="23"/>
      <c r="H185" s="23"/>
      <c r="I185" s="23"/>
      <c r="J185" s="23"/>
      <c r="K185" s="23"/>
      <c r="L185" s="23"/>
      <c r="M185" s="23"/>
      <c r="N185" s="23"/>
      <c r="O185" s="25"/>
      <c r="P185" s="25"/>
      <c r="Q185" s="25"/>
      <c r="R185" s="25"/>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row>
    <row r="186" spans="3:41">
      <c r="C186" s="23"/>
      <c r="D186" s="23"/>
      <c r="E186" s="23"/>
      <c r="F186" s="23"/>
      <c r="G186" s="23"/>
      <c r="H186" s="23"/>
      <c r="I186" s="23"/>
      <c r="J186" s="23"/>
      <c r="K186" s="23"/>
      <c r="L186" s="23"/>
      <c r="M186" s="23"/>
      <c r="N186" s="23"/>
      <c r="O186" s="25"/>
      <c r="P186" s="25"/>
      <c r="Q186" s="25"/>
      <c r="R186" s="25"/>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row>
    <row r="187" spans="3:41">
      <c r="C187" s="23"/>
      <c r="D187" s="23"/>
      <c r="E187" s="23"/>
      <c r="F187" s="23"/>
      <c r="G187" s="23"/>
      <c r="H187" s="23"/>
      <c r="I187" s="23"/>
      <c r="J187" s="23"/>
      <c r="K187" s="23"/>
      <c r="L187" s="23"/>
      <c r="M187" s="23"/>
      <c r="N187" s="23"/>
      <c r="O187" s="25"/>
      <c r="P187" s="25"/>
      <c r="Q187" s="25"/>
      <c r="R187" s="25"/>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row>
    <row r="188" spans="3:41">
      <c r="C188" s="23"/>
      <c r="D188" s="23"/>
      <c r="E188" s="23"/>
      <c r="F188" s="23"/>
      <c r="G188" s="23"/>
      <c r="H188" s="23"/>
      <c r="I188" s="23"/>
      <c r="J188" s="23"/>
      <c r="K188" s="23"/>
      <c r="L188" s="23"/>
      <c r="M188" s="23"/>
      <c r="N188" s="23"/>
      <c r="O188" s="25"/>
      <c r="P188" s="25"/>
      <c r="Q188" s="25"/>
      <c r="R188" s="25"/>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row>
    <row r="189" spans="3:41">
      <c r="C189" s="23"/>
      <c r="D189" s="23"/>
      <c r="E189" s="23"/>
      <c r="F189" s="23"/>
      <c r="G189" s="23"/>
      <c r="H189" s="23"/>
      <c r="I189" s="23"/>
      <c r="J189" s="23"/>
      <c r="K189" s="23"/>
      <c r="L189" s="23"/>
      <c r="M189" s="23"/>
      <c r="N189" s="23"/>
      <c r="O189" s="25"/>
      <c r="P189" s="25"/>
      <c r="Q189" s="25"/>
      <c r="R189" s="25"/>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row>
    <row r="190" spans="3:41">
      <c r="C190" s="23"/>
      <c r="D190" s="23"/>
      <c r="E190" s="23"/>
      <c r="F190" s="23"/>
      <c r="G190" s="23"/>
      <c r="H190" s="23"/>
      <c r="I190" s="23"/>
      <c r="J190" s="23"/>
      <c r="K190" s="23"/>
      <c r="L190" s="23"/>
      <c r="M190" s="23"/>
      <c r="N190" s="23"/>
      <c r="O190" s="25"/>
      <c r="P190" s="25"/>
      <c r="Q190" s="25"/>
      <c r="R190" s="25"/>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row>
    <row r="191" spans="3:41">
      <c r="C191" s="23"/>
      <c r="D191" s="23"/>
      <c r="E191" s="23"/>
      <c r="F191" s="23"/>
      <c r="G191" s="23"/>
      <c r="H191" s="23"/>
      <c r="I191" s="23"/>
      <c r="J191" s="23"/>
      <c r="K191" s="23"/>
      <c r="L191" s="23"/>
      <c r="M191" s="23"/>
      <c r="N191" s="23"/>
      <c r="O191" s="25"/>
      <c r="P191" s="25"/>
      <c r="Q191" s="25"/>
      <c r="R191" s="25"/>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row>
    <row r="192" spans="3:41">
      <c r="C192" s="23"/>
      <c r="D192" s="23"/>
      <c r="E192" s="23"/>
      <c r="F192" s="23"/>
      <c r="G192" s="23"/>
      <c r="H192" s="23"/>
      <c r="I192" s="23"/>
      <c r="J192" s="23"/>
      <c r="K192" s="23"/>
      <c r="L192" s="23"/>
      <c r="M192" s="23"/>
      <c r="N192" s="23"/>
      <c r="O192" s="25"/>
      <c r="P192" s="25"/>
      <c r="Q192" s="25"/>
      <c r="R192" s="25"/>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row>
    <row r="193" spans="3:41">
      <c r="C193" s="23"/>
      <c r="D193" s="23"/>
      <c r="E193" s="23"/>
      <c r="F193" s="23"/>
      <c r="G193" s="23"/>
      <c r="H193" s="23"/>
      <c r="I193" s="23"/>
      <c r="J193" s="23"/>
      <c r="K193" s="23"/>
      <c r="L193" s="23"/>
      <c r="M193" s="23"/>
      <c r="N193" s="23"/>
      <c r="O193" s="25"/>
      <c r="P193" s="25"/>
      <c r="Q193" s="25"/>
      <c r="R193" s="25"/>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row>
    <row r="194" spans="3:41">
      <c r="C194" s="23"/>
      <c r="D194" s="23"/>
      <c r="E194" s="23"/>
      <c r="F194" s="23"/>
      <c r="G194" s="23"/>
      <c r="H194" s="23"/>
      <c r="I194" s="23"/>
      <c r="J194" s="23"/>
      <c r="K194" s="23"/>
      <c r="L194" s="23"/>
      <c r="M194" s="23"/>
      <c r="N194" s="23"/>
      <c r="O194" s="25"/>
      <c r="P194" s="25"/>
      <c r="Q194" s="25"/>
      <c r="R194" s="25"/>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row>
    <row r="195" spans="3:41">
      <c r="C195" s="23"/>
      <c r="D195" s="23"/>
      <c r="E195" s="23"/>
      <c r="F195" s="23"/>
      <c r="G195" s="23"/>
      <c r="H195" s="23"/>
      <c r="I195" s="23"/>
      <c r="J195" s="23"/>
      <c r="K195" s="23"/>
      <c r="L195" s="23"/>
      <c r="M195" s="23"/>
      <c r="N195" s="23"/>
      <c r="O195" s="25"/>
      <c r="P195" s="25"/>
      <c r="Q195" s="25"/>
      <c r="R195" s="25"/>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row>
    <row r="196" spans="3:41">
      <c r="C196" s="23"/>
      <c r="D196" s="23"/>
      <c r="E196" s="23"/>
      <c r="F196" s="23"/>
      <c r="G196" s="23"/>
      <c r="H196" s="23"/>
      <c r="I196" s="23"/>
      <c r="J196" s="23"/>
      <c r="K196" s="23"/>
      <c r="L196" s="23"/>
      <c r="M196" s="23"/>
      <c r="N196" s="23"/>
      <c r="O196" s="25"/>
      <c r="P196" s="25"/>
      <c r="Q196" s="25"/>
      <c r="R196" s="25"/>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row>
    <row r="197" spans="3:41">
      <c r="C197" s="23"/>
      <c r="D197" s="23"/>
      <c r="E197" s="23"/>
      <c r="F197" s="23"/>
      <c r="G197" s="23"/>
      <c r="H197" s="23"/>
      <c r="I197" s="23"/>
      <c r="J197" s="23"/>
      <c r="K197" s="23"/>
      <c r="L197" s="23"/>
      <c r="M197" s="23"/>
      <c r="N197" s="23"/>
      <c r="O197" s="25"/>
      <c r="P197" s="25"/>
      <c r="Q197" s="25"/>
      <c r="R197" s="25"/>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row>
    <row r="198" spans="3:41">
      <c r="C198" s="23"/>
      <c r="D198" s="23"/>
      <c r="E198" s="23"/>
      <c r="F198" s="23"/>
      <c r="G198" s="23"/>
      <c r="H198" s="23"/>
      <c r="I198" s="23"/>
      <c r="J198" s="23"/>
      <c r="K198" s="23"/>
      <c r="L198" s="23"/>
      <c r="M198" s="23"/>
      <c r="N198" s="23"/>
      <c r="O198" s="25"/>
      <c r="P198" s="25"/>
      <c r="Q198" s="25"/>
      <c r="R198" s="25"/>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row>
    <row r="199" spans="3:41">
      <c r="C199" s="23"/>
      <c r="D199" s="23"/>
      <c r="E199" s="23"/>
      <c r="F199" s="23"/>
      <c r="G199" s="23"/>
      <c r="H199" s="23"/>
      <c r="I199" s="23"/>
      <c r="J199" s="23"/>
      <c r="K199" s="23"/>
      <c r="L199" s="23"/>
      <c r="M199" s="23"/>
      <c r="N199" s="23"/>
      <c r="O199" s="25"/>
      <c r="P199" s="25"/>
      <c r="Q199" s="25"/>
      <c r="R199" s="25"/>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row>
    <row r="200" spans="3:41">
      <c r="C200" s="23"/>
      <c r="D200" s="23"/>
      <c r="E200" s="23"/>
      <c r="F200" s="23"/>
      <c r="G200" s="23"/>
      <c r="H200" s="23"/>
      <c r="I200" s="23"/>
      <c r="J200" s="23"/>
      <c r="K200" s="23"/>
      <c r="L200" s="23"/>
      <c r="M200" s="23"/>
      <c r="N200" s="23"/>
      <c r="O200" s="25"/>
      <c r="P200" s="25"/>
      <c r="Q200" s="25"/>
      <c r="R200" s="25"/>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row>
    <row r="201" spans="3:41">
      <c r="C201" s="23"/>
      <c r="D201" s="23"/>
      <c r="E201" s="23"/>
      <c r="F201" s="23"/>
      <c r="G201" s="23"/>
      <c r="H201" s="23"/>
      <c r="I201" s="23"/>
      <c r="J201" s="23"/>
      <c r="K201" s="23"/>
      <c r="L201" s="23"/>
      <c r="M201" s="23"/>
      <c r="N201" s="23"/>
      <c r="O201" s="25"/>
      <c r="P201" s="25"/>
      <c r="Q201" s="25"/>
      <c r="R201" s="25"/>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row>
    <row r="202" spans="3:41">
      <c r="C202" s="23"/>
      <c r="D202" s="23"/>
      <c r="E202" s="23"/>
      <c r="F202" s="23"/>
      <c r="G202" s="23"/>
      <c r="H202" s="23"/>
      <c r="I202" s="23"/>
      <c r="J202" s="23"/>
      <c r="K202" s="23"/>
      <c r="L202" s="23"/>
      <c r="M202" s="23"/>
      <c r="N202" s="23"/>
      <c r="O202" s="25"/>
      <c r="P202" s="25"/>
      <c r="Q202" s="25"/>
      <c r="R202" s="25"/>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row>
    <row r="203" spans="3:41">
      <c r="C203" s="23"/>
      <c r="D203" s="23"/>
      <c r="E203" s="23"/>
      <c r="F203" s="23"/>
      <c r="G203" s="23"/>
      <c r="H203" s="23"/>
      <c r="I203" s="23"/>
      <c r="J203" s="23"/>
      <c r="K203" s="23"/>
      <c r="L203" s="23"/>
      <c r="M203" s="23"/>
      <c r="N203" s="23"/>
      <c r="O203" s="25"/>
      <c r="P203" s="25"/>
      <c r="Q203" s="25"/>
      <c r="R203" s="25"/>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row>
    <row r="204" spans="3:41">
      <c r="C204" s="23"/>
      <c r="D204" s="23"/>
      <c r="E204" s="23"/>
      <c r="F204" s="23"/>
      <c r="G204" s="23"/>
      <c r="H204" s="23"/>
      <c r="I204" s="23"/>
      <c r="J204" s="23"/>
      <c r="K204" s="23"/>
      <c r="L204" s="23"/>
      <c r="M204" s="23"/>
      <c r="N204" s="23"/>
      <c r="O204" s="25"/>
      <c r="P204" s="25"/>
      <c r="Q204" s="25"/>
      <c r="R204" s="25"/>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row>
    <row r="205" spans="3:41">
      <c r="C205" s="23"/>
      <c r="D205" s="23"/>
      <c r="E205" s="23"/>
      <c r="F205" s="23"/>
      <c r="G205" s="23"/>
      <c r="H205" s="23"/>
      <c r="I205" s="23"/>
      <c r="J205" s="23"/>
      <c r="K205" s="23"/>
      <c r="L205" s="23"/>
      <c r="M205" s="23"/>
      <c r="N205" s="23"/>
      <c r="O205" s="25"/>
      <c r="P205" s="25"/>
      <c r="Q205" s="25"/>
      <c r="R205" s="25"/>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row>
    <row r="206" spans="3:41">
      <c r="C206" s="23"/>
      <c r="D206" s="23"/>
      <c r="E206" s="23"/>
      <c r="F206" s="23"/>
      <c r="G206" s="23"/>
      <c r="H206" s="23"/>
      <c r="I206" s="23"/>
      <c r="J206" s="23"/>
      <c r="K206" s="23"/>
      <c r="L206" s="23"/>
      <c r="M206" s="23"/>
      <c r="N206" s="23"/>
      <c r="O206" s="25"/>
      <c r="P206" s="25"/>
      <c r="Q206" s="25"/>
      <c r="R206" s="25"/>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row>
    <row r="207" spans="3:41">
      <c r="C207" s="23"/>
      <c r="D207" s="23"/>
      <c r="E207" s="23"/>
      <c r="F207" s="23"/>
      <c r="G207" s="23"/>
      <c r="H207" s="23"/>
      <c r="I207" s="23"/>
      <c r="J207" s="23"/>
      <c r="K207" s="23"/>
      <c r="L207" s="23"/>
      <c r="M207" s="23"/>
      <c r="N207" s="23"/>
      <c r="O207" s="25"/>
      <c r="P207" s="25"/>
      <c r="Q207" s="25"/>
      <c r="R207" s="25"/>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row>
    <row r="208" spans="3:41">
      <c r="C208" s="23"/>
      <c r="D208" s="23"/>
      <c r="E208" s="23"/>
      <c r="F208" s="23"/>
      <c r="G208" s="23"/>
      <c r="H208" s="23"/>
      <c r="I208" s="23"/>
      <c r="J208" s="23"/>
      <c r="K208" s="23"/>
      <c r="L208" s="23"/>
      <c r="M208" s="23"/>
      <c r="N208" s="23"/>
      <c r="O208" s="25"/>
      <c r="P208" s="25"/>
      <c r="Q208" s="25"/>
      <c r="R208" s="25"/>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row>
    <row r="209" spans="3:41">
      <c r="C209" s="23"/>
      <c r="D209" s="23"/>
      <c r="E209" s="23"/>
      <c r="F209" s="23"/>
      <c r="G209" s="23"/>
      <c r="H209" s="23"/>
      <c r="I209" s="23"/>
      <c r="J209" s="23"/>
      <c r="K209" s="23"/>
      <c r="L209" s="23"/>
      <c r="M209" s="23"/>
      <c r="N209" s="23"/>
      <c r="O209" s="25"/>
      <c r="P209" s="25"/>
      <c r="Q209" s="25"/>
      <c r="R209" s="25"/>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row>
    <row r="210" spans="3:41">
      <c r="C210" s="23"/>
      <c r="D210" s="23"/>
      <c r="E210" s="23"/>
      <c r="F210" s="23"/>
      <c r="G210" s="23"/>
      <c r="H210" s="23"/>
      <c r="I210" s="23"/>
      <c r="J210" s="23"/>
      <c r="K210" s="23"/>
      <c r="L210" s="23"/>
      <c r="M210" s="23"/>
      <c r="N210" s="23"/>
      <c r="O210" s="25"/>
      <c r="P210" s="25"/>
      <c r="Q210" s="25"/>
      <c r="R210" s="25"/>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row>
    <row r="211" spans="3:41">
      <c r="C211" s="23"/>
      <c r="D211" s="23"/>
      <c r="E211" s="23"/>
      <c r="F211" s="23"/>
      <c r="G211" s="23"/>
      <c r="H211" s="23"/>
      <c r="I211" s="23"/>
      <c r="J211" s="23"/>
      <c r="K211" s="23"/>
      <c r="L211" s="23"/>
      <c r="M211" s="23"/>
      <c r="N211" s="23"/>
      <c r="O211" s="25"/>
      <c r="P211" s="25"/>
      <c r="Q211" s="25"/>
      <c r="R211" s="25"/>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row>
    <row r="212" spans="3:41">
      <c r="C212" s="23"/>
      <c r="D212" s="23"/>
      <c r="E212" s="23"/>
      <c r="F212" s="23"/>
      <c r="G212" s="23"/>
      <c r="H212" s="23"/>
      <c r="I212" s="23"/>
      <c r="J212" s="23"/>
      <c r="K212" s="23"/>
      <c r="L212" s="23"/>
      <c r="M212" s="23"/>
      <c r="N212" s="23"/>
      <c r="O212" s="25"/>
      <c r="P212" s="25"/>
      <c r="Q212" s="25"/>
      <c r="R212" s="25"/>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row>
    <row r="213" spans="3:41">
      <c r="C213" s="23"/>
      <c r="D213" s="23"/>
      <c r="E213" s="23"/>
      <c r="F213" s="23"/>
      <c r="G213" s="23"/>
      <c r="H213" s="23"/>
      <c r="I213" s="23"/>
      <c r="J213" s="23"/>
      <c r="K213" s="23"/>
      <c r="L213" s="23"/>
      <c r="M213" s="23"/>
      <c r="N213" s="23"/>
      <c r="O213" s="25"/>
      <c r="P213" s="25"/>
      <c r="Q213" s="25"/>
      <c r="R213" s="25"/>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row>
    <row r="214" spans="3:41">
      <c r="C214" s="23"/>
      <c r="D214" s="23"/>
      <c r="E214" s="23"/>
      <c r="F214" s="23"/>
      <c r="G214" s="23"/>
      <c r="H214" s="23"/>
      <c r="I214" s="23"/>
      <c r="J214" s="23"/>
      <c r="K214" s="23"/>
      <c r="L214" s="23"/>
      <c r="M214" s="23"/>
      <c r="N214" s="23"/>
      <c r="O214" s="25"/>
      <c r="P214" s="25"/>
      <c r="Q214" s="25"/>
      <c r="R214" s="25"/>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row>
    <row r="215" spans="3:41">
      <c r="C215" s="23"/>
      <c r="D215" s="23"/>
      <c r="E215" s="23"/>
      <c r="F215" s="23"/>
      <c r="G215" s="23"/>
      <c r="H215" s="23"/>
      <c r="I215" s="23"/>
      <c r="J215" s="23"/>
      <c r="K215" s="23"/>
      <c r="L215" s="23"/>
      <c r="M215" s="23"/>
      <c r="N215" s="23"/>
      <c r="O215" s="25"/>
      <c r="P215" s="25"/>
      <c r="Q215" s="25"/>
      <c r="R215" s="25"/>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row>
    <row r="216" spans="3:41">
      <c r="C216" s="23"/>
      <c r="D216" s="23"/>
      <c r="E216" s="23"/>
      <c r="F216" s="23"/>
      <c r="G216" s="23"/>
      <c r="H216" s="23"/>
      <c r="I216" s="23"/>
      <c r="J216" s="23"/>
      <c r="K216" s="23"/>
      <c r="L216" s="23"/>
      <c r="M216" s="23"/>
      <c r="N216" s="23"/>
      <c r="O216" s="25"/>
      <c r="P216" s="25"/>
      <c r="Q216" s="25"/>
      <c r="R216" s="25"/>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row>
    <row r="217" spans="3:41">
      <c r="C217" s="23"/>
      <c r="D217" s="23"/>
      <c r="E217" s="23"/>
      <c r="F217" s="23"/>
      <c r="G217" s="23"/>
      <c r="H217" s="23"/>
      <c r="I217" s="23"/>
      <c r="J217" s="23"/>
      <c r="K217" s="23"/>
      <c r="L217" s="23"/>
      <c r="M217" s="23"/>
      <c r="N217" s="23"/>
      <c r="O217" s="25"/>
      <c r="P217" s="25"/>
      <c r="Q217" s="25"/>
      <c r="R217" s="25"/>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row>
    <row r="218" spans="3:41">
      <c r="C218" s="23"/>
      <c r="D218" s="23"/>
      <c r="E218" s="23"/>
      <c r="F218" s="23"/>
      <c r="G218" s="23"/>
      <c r="H218" s="23"/>
      <c r="I218" s="23"/>
      <c r="J218" s="23"/>
      <c r="K218" s="23"/>
      <c r="L218" s="23"/>
      <c r="M218" s="23"/>
      <c r="N218" s="23"/>
      <c r="O218" s="25"/>
      <c r="P218" s="25"/>
      <c r="Q218" s="25"/>
      <c r="R218" s="25"/>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row>
    <row r="219" spans="3:41">
      <c r="C219" s="23"/>
      <c r="D219" s="23"/>
      <c r="E219" s="23"/>
      <c r="F219" s="23"/>
      <c r="G219" s="23"/>
      <c r="H219" s="23"/>
      <c r="I219" s="23"/>
      <c r="J219" s="23"/>
      <c r="K219" s="23"/>
      <c r="L219" s="23"/>
      <c r="M219" s="23"/>
      <c r="N219" s="23"/>
      <c r="O219" s="25"/>
      <c r="P219" s="25"/>
      <c r="Q219" s="25"/>
      <c r="R219" s="25"/>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row>
    <row r="220" spans="3:41">
      <c r="C220" s="23"/>
      <c r="D220" s="23"/>
      <c r="E220" s="23"/>
      <c r="F220" s="23"/>
      <c r="G220" s="23"/>
      <c r="H220" s="23"/>
      <c r="I220" s="23"/>
      <c r="J220" s="23"/>
      <c r="K220" s="23"/>
      <c r="L220" s="23"/>
      <c r="M220" s="23"/>
      <c r="N220" s="23"/>
      <c r="O220" s="25"/>
      <c r="P220" s="25"/>
      <c r="Q220" s="25"/>
      <c r="R220" s="25"/>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row>
    <row r="221" spans="3:41">
      <c r="C221" s="23"/>
      <c r="D221" s="23"/>
      <c r="E221" s="23"/>
      <c r="F221" s="23"/>
      <c r="G221" s="23"/>
      <c r="H221" s="23"/>
      <c r="I221" s="23"/>
      <c r="J221" s="23"/>
      <c r="K221" s="23"/>
      <c r="L221" s="23"/>
      <c r="M221" s="23"/>
      <c r="N221" s="23"/>
      <c r="O221" s="25"/>
      <c r="P221" s="25"/>
      <c r="Q221" s="25"/>
      <c r="R221" s="25"/>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row>
    <row r="222" spans="3:41">
      <c r="C222" s="23"/>
      <c r="D222" s="23"/>
      <c r="E222" s="23"/>
      <c r="F222" s="23"/>
      <c r="G222" s="23"/>
      <c r="H222" s="23"/>
      <c r="I222" s="23"/>
      <c r="J222" s="23"/>
      <c r="K222" s="23"/>
      <c r="L222" s="23"/>
      <c r="M222" s="23"/>
      <c r="N222" s="23"/>
      <c r="O222" s="25"/>
      <c r="P222" s="25"/>
      <c r="Q222" s="25"/>
      <c r="R222" s="25"/>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row>
    <row r="223" spans="3:41">
      <c r="C223" s="23"/>
      <c r="D223" s="23"/>
      <c r="E223" s="23"/>
      <c r="F223" s="23"/>
      <c r="G223" s="23"/>
      <c r="H223" s="23"/>
      <c r="I223" s="23"/>
      <c r="J223" s="23"/>
      <c r="K223" s="23"/>
      <c r="L223" s="23"/>
      <c r="M223" s="23"/>
      <c r="N223" s="23"/>
      <c r="O223" s="25"/>
      <c r="P223" s="25"/>
      <c r="Q223" s="25"/>
      <c r="R223" s="25"/>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row>
    <row r="224" spans="3:41">
      <c r="C224" s="23"/>
      <c r="D224" s="23"/>
      <c r="E224" s="23"/>
      <c r="F224" s="23"/>
      <c r="G224" s="23"/>
      <c r="H224" s="23"/>
      <c r="I224" s="23"/>
      <c r="J224" s="23"/>
      <c r="K224" s="23"/>
      <c r="L224" s="23"/>
      <c r="M224" s="23"/>
      <c r="N224" s="23"/>
      <c r="O224" s="25"/>
      <c r="P224" s="25"/>
      <c r="Q224" s="25"/>
      <c r="R224" s="25"/>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row>
    <row r="225" spans="3:41">
      <c r="C225" s="23"/>
      <c r="D225" s="23"/>
      <c r="E225" s="23"/>
      <c r="F225" s="23"/>
      <c r="G225" s="23"/>
      <c r="H225" s="23"/>
      <c r="I225" s="23"/>
      <c r="J225" s="23"/>
      <c r="K225" s="23"/>
      <c r="L225" s="23"/>
      <c r="M225" s="23"/>
      <c r="N225" s="23"/>
      <c r="O225" s="25"/>
      <c r="P225" s="25"/>
      <c r="Q225" s="25"/>
      <c r="R225" s="25"/>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row>
    <row r="226" spans="3:41">
      <c r="C226" s="23"/>
      <c r="D226" s="23"/>
      <c r="E226" s="23"/>
      <c r="F226" s="23"/>
      <c r="G226" s="23"/>
      <c r="H226" s="23"/>
      <c r="I226" s="23"/>
      <c r="J226" s="23"/>
      <c r="K226" s="23"/>
      <c r="L226" s="23"/>
      <c r="M226" s="23"/>
      <c r="N226" s="23"/>
      <c r="O226" s="25"/>
      <c r="P226" s="25"/>
      <c r="Q226" s="25"/>
      <c r="R226" s="25"/>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row>
    <row r="227" spans="3:41">
      <c r="C227" s="23"/>
      <c r="D227" s="23"/>
      <c r="E227" s="23"/>
      <c r="F227" s="23"/>
      <c r="G227" s="23"/>
      <c r="H227" s="23"/>
      <c r="I227" s="23"/>
      <c r="J227" s="23"/>
      <c r="K227" s="23"/>
      <c r="L227" s="23"/>
      <c r="M227" s="23"/>
      <c r="N227" s="23"/>
      <c r="O227" s="25"/>
      <c r="P227" s="25"/>
      <c r="Q227" s="25"/>
      <c r="R227" s="25"/>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row>
  </sheetData>
  <dataConsolidate/>
  <mergeCells count="10">
    <mergeCell ref="AH3:AO3"/>
    <mergeCell ref="X4:AB4"/>
    <mergeCell ref="AC4:AG4"/>
    <mergeCell ref="N4:R4"/>
    <mergeCell ref="I4:M4"/>
    <mergeCell ref="AH4:AI4"/>
    <mergeCell ref="AJ4:AK4"/>
    <mergeCell ref="AN4:AO4"/>
    <mergeCell ref="AL4:AM4"/>
    <mergeCell ref="S4:W4"/>
  </mergeCells>
  <phoneticPr fontId="259" type="noConversion"/>
  <dataValidations disablePrompts="1" count="3">
    <dataValidation type="list" allowBlank="1" showInputMessage="1" showErrorMessage="1" sqref="G22" xr:uid="{00000000-0002-0000-0600-000002000000}">
      <formula1>"Yes, No"</formula1>
    </dataValidation>
    <dataValidation type="list" allowBlank="1" showInputMessage="1" showErrorMessage="1" sqref="D22" xr:uid="{00000000-0002-0000-0600-000003000000}">
      <formula1>"Technical losses, Non-technical losses, other"</formula1>
    </dataValidation>
    <dataValidation type="list" allowBlank="1" showInputMessage="1" showErrorMessage="1" sqref="E22"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&amp;C&amp;G&amp;R&amp;G</oddHeader>
    <oddFooter>&amp;L&amp;F&amp;C_x000D_&amp;1#&amp;"Calibri"&amp;10&amp;K000000 OFFICIAL-InternalOnly</oddFooter>
  </headerFooter>
  <colBreaks count="3" manualBreakCount="3">
    <brk id="8" min="1" max="38" man="1"/>
    <brk id="33" min="1" max="38" man="1"/>
    <brk id="18" min="1" max="38" man="1"/>
  </colBreaks>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365"/>
  <sheetViews>
    <sheetView zoomScale="80" zoomScaleNormal="80" workbookViewId="0"/>
  </sheetViews>
  <sheetFormatPr defaultColWidth="9.42578125" defaultRowHeight="12.75"/>
  <cols>
    <col min="1" max="1" width="6.5703125" style="21" customWidth="1"/>
    <col min="2" max="3" width="1.5703125" style="21" customWidth="1"/>
    <col min="4" max="4" width="85" style="21" bestFit="1" customWidth="1"/>
    <col min="5" max="11" width="2.42578125" style="21" customWidth="1"/>
    <col min="12" max="26" width="10.5703125" style="21" customWidth="1"/>
    <col min="27" max="27" width="10.42578125" style="21" bestFit="1" customWidth="1"/>
    <col min="28" max="43" width="10.5703125" style="21" hidden="1" customWidth="1"/>
    <col min="44" max="44" width="2.42578125" style="21" hidden="1" customWidth="1"/>
    <col min="45" max="16384" width="9.42578125" style="21"/>
  </cols>
  <sheetData>
    <row r="1" spans="1:45" s="2" customFormat="1">
      <c r="A1" s="19" t="e">
        <f ca="1">MID(CELL("filename",A1),FIND("]",CELL("filename",A1))+1,256)</f>
        <v>#VALUE!</v>
      </c>
      <c r="F1" s="9"/>
      <c r="AA1" s="3"/>
      <c r="AS1" s="4"/>
    </row>
    <row r="2" spans="1:45" s="2" customFormat="1">
      <c r="A2" s="20" t="str">
        <f>'Cover Sheet'!$D$13</f>
        <v>SSEH</v>
      </c>
      <c r="F2" s="9"/>
      <c r="L2" s="7"/>
      <c r="AA2" s="3"/>
      <c r="AB2" s="7"/>
      <c r="AS2" s="4"/>
    </row>
    <row r="3" spans="1:45" s="2" customFormat="1">
      <c r="A3" s="95">
        <f>'Cover Sheet'!$D$15</f>
        <v>2024</v>
      </c>
      <c r="F3" s="9"/>
      <c r="M3" s="11" t="s">
        <v>191</v>
      </c>
      <c r="N3" s="5"/>
      <c r="O3" s="5"/>
      <c r="P3" s="5"/>
      <c r="Q3" s="5"/>
      <c r="R3" s="5"/>
      <c r="S3" s="5"/>
      <c r="T3" s="12"/>
      <c r="U3" s="5"/>
      <c r="V3" s="5"/>
      <c r="W3" s="5" t="s">
        <v>192</v>
      </c>
      <c r="X3" s="5"/>
      <c r="Y3" s="5"/>
      <c r="Z3" s="5"/>
      <c r="AA3" s="3"/>
      <c r="AB3" s="2" t="s">
        <v>304</v>
      </c>
      <c r="AC3" s="11" t="s">
        <v>190</v>
      </c>
      <c r="AD3" s="5"/>
      <c r="AE3" s="5"/>
      <c r="AF3" s="5"/>
      <c r="AG3" s="12"/>
      <c r="AH3" s="11" t="s">
        <v>191</v>
      </c>
      <c r="AI3" s="5"/>
      <c r="AJ3" s="5"/>
      <c r="AK3" s="5"/>
      <c r="AL3" s="5"/>
      <c r="AM3" s="5"/>
      <c r="AN3" s="5"/>
      <c r="AO3" s="12"/>
      <c r="AP3" s="5" t="s">
        <v>102</v>
      </c>
      <c r="AQ3" s="5"/>
    </row>
    <row r="4" spans="1:45" s="2" customFormat="1">
      <c r="D4" s="10"/>
      <c r="F4" s="9"/>
      <c r="M4" s="13">
        <v>2016</v>
      </c>
      <c r="N4" s="2">
        <v>2017</v>
      </c>
      <c r="O4" s="2">
        <v>2018</v>
      </c>
      <c r="P4" s="2">
        <v>2019</v>
      </c>
      <c r="Q4" s="2">
        <v>2020</v>
      </c>
      <c r="R4" s="2">
        <v>2021</v>
      </c>
      <c r="S4" s="2">
        <v>2022</v>
      </c>
      <c r="T4" s="14">
        <v>2023</v>
      </c>
      <c r="U4" s="2">
        <v>2024</v>
      </c>
      <c r="V4" s="2">
        <v>2025</v>
      </c>
      <c r="W4" s="2">
        <v>2026</v>
      </c>
      <c r="X4" s="2">
        <v>2027</v>
      </c>
      <c r="Y4" s="14">
        <v>2028</v>
      </c>
      <c r="Z4" s="2" t="s">
        <v>191</v>
      </c>
      <c r="AA4" s="2" t="s">
        <v>192</v>
      </c>
      <c r="AB4" s="2">
        <v>2010</v>
      </c>
      <c r="AC4" s="13">
        <v>2011</v>
      </c>
      <c r="AD4" s="2">
        <v>2012</v>
      </c>
      <c r="AE4" s="2">
        <v>2013</v>
      </c>
      <c r="AF4" s="2">
        <v>2014</v>
      </c>
      <c r="AG4" s="14">
        <v>2015</v>
      </c>
      <c r="AH4" s="13">
        <v>2016</v>
      </c>
      <c r="AI4" s="2">
        <v>2017</v>
      </c>
      <c r="AJ4" s="2">
        <v>2018</v>
      </c>
      <c r="AK4" s="2">
        <v>2019</v>
      </c>
      <c r="AL4" s="2">
        <v>2020</v>
      </c>
      <c r="AM4" s="2">
        <v>2021</v>
      </c>
      <c r="AN4" s="2">
        <v>2022</v>
      </c>
      <c r="AO4" s="14">
        <v>2023</v>
      </c>
      <c r="AP4" s="2" t="s">
        <v>190</v>
      </c>
      <c r="AQ4" s="2" t="s">
        <v>191</v>
      </c>
    </row>
    <row r="5" spans="1:45" s="2" customFormat="1">
      <c r="D5" s="10"/>
      <c r="F5" s="9"/>
      <c r="L5" s="6"/>
      <c r="M5" s="15" t="s">
        <v>194</v>
      </c>
      <c r="N5" s="6" t="s">
        <v>194</v>
      </c>
      <c r="O5" s="6" t="s">
        <v>194</v>
      </c>
      <c r="P5" s="6" t="s">
        <v>194</v>
      </c>
      <c r="Q5" s="6" t="s">
        <v>194</v>
      </c>
      <c r="R5" s="6" t="s">
        <v>194</v>
      </c>
      <c r="S5" s="6" t="s">
        <v>194</v>
      </c>
      <c r="T5" s="16" t="s">
        <v>194</v>
      </c>
      <c r="U5" s="6" t="s">
        <v>195</v>
      </c>
      <c r="V5" s="6" t="s">
        <v>195</v>
      </c>
      <c r="W5" s="6" t="s">
        <v>195</v>
      </c>
      <c r="X5" s="6" t="s">
        <v>195</v>
      </c>
      <c r="Y5" s="16" t="s">
        <v>195</v>
      </c>
      <c r="Z5" s="6" t="s">
        <v>194</v>
      </c>
      <c r="AA5" s="6" t="s">
        <v>194</v>
      </c>
      <c r="AB5" s="6" t="s">
        <v>194</v>
      </c>
      <c r="AC5" s="15" t="s">
        <v>194</v>
      </c>
      <c r="AD5" s="6" t="s">
        <v>194</v>
      </c>
      <c r="AE5" s="6" t="s">
        <v>194</v>
      </c>
      <c r="AF5" s="6" t="s">
        <v>194</v>
      </c>
      <c r="AG5" s="16" t="s">
        <v>194</v>
      </c>
      <c r="AH5" s="15" t="s">
        <v>194</v>
      </c>
      <c r="AI5" s="6" t="s">
        <v>194</v>
      </c>
      <c r="AJ5" s="6" t="s">
        <v>194</v>
      </c>
      <c r="AK5" s="6" t="s">
        <v>194</v>
      </c>
      <c r="AL5" s="6" t="s">
        <v>194</v>
      </c>
      <c r="AM5" s="6" t="s">
        <v>194</v>
      </c>
      <c r="AN5" s="6" t="s">
        <v>194</v>
      </c>
      <c r="AO5" s="16" t="s">
        <v>194</v>
      </c>
      <c r="AP5" s="6" t="s">
        <v>194</v>
      </c>
      <c r="AQ5" s="6" t="s">
        <v>194</v>
      </c>
    </row>
    <row r="6" spans="1:4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54"/>
      <c r="AD6" s="354"/>
      <c r="AE6" s="354"/>
      <c r="AF6" s="354"/>
      <c r="AG6" s="354"/>
      <c r="AH6" s="354"/>
      <c r="AI6" s="354"/>
      <c r="AJ6" s="354"/>
      <c r="AK6" s="354"/>
      <c r="AL6" s="354"/>
      <c r="AM6" s="354"/>
      <c r="AN6" s="354"/>
      <c r="AO6" s="354"/>
      <c r="AP6" s="354"/>
      <c r="AQ6" s="354"/>
      <c r="AR6" s="329"/>
      <c r="AS6" s="329"/>
    </row>
    <row r="7" spans="1:45">
      <c r="A7" s="329"/>
      <c r="B7" s="329"/>
      <c r="C7" s="8" t="s">
        <v>305</v>
      </c>
      <c r="D7" s="329"/>
      <c r="E7" s="329"/>
      <c r="F7" s="329"/>
      <c r="G7" s="329"/>
      <c r="H7" s="329"/>
      <c r="I7" s="329"/>
      <c r="J7" s="329"/>
      <c r="K7" s="329"/>
      <c r="L7" s="329"/>
      <c r="M7" s="17" t="s">
        <v>306</v>
      </c>
      <c r="N7" s="354"/>
      <c r="O7" s="354"/>
      <c r="P7" s="354"/>
      <c r="Q7" s="354"/>
      <c r="R7" s="354"/>
      <c r="S7" s="354"/>
      <c r="T7" s="354"/>
      <c r="U7" s="354"/>
      <c r="V7" s="354"/>
      <c r="W7" s="354"/>
      <c r="X7" s="354"/>
      <c r="Y7" s="354"/>
      <c r="Z7" s="354"/>
      <c r="AA7" s="329"/>
      <c r="AB7" s="329"/>
      <c r="AC7" s="354"/>
      <c r="AD7" s="354"/>
      <c r="AE7" s="354"/>
      <c r="AF7" s="354"/>
      <c r="AG7" s="354"/>
      <c r="AH7" s="354"/>
      <c r="AI7" s="354"/>
      <c r="AJ7" s="354"/>
      <c r="AK7" s="354"/>
      <c r="AL7" s="354"/>
      <c r="AM7" s="354"/>
      <c r="AN7" s="354"/>
      <c r="AO7" s="354"/>
      <c r="AP7" s="354"/>
      <c r="AQ7" s="354"/>
      <c r="AR7" s="329"/>
      <c r="AS7" s="329"/>
    </row>
    <row r="8" spans="1:45">
      <c r="A8" s="329"/>
      <c r="B8" s="329"/>
      <c r="C8" s="329"/>
      <c r="D8" s="329"/>
      <c r="E8" s="329"/>
      <c r="F8" s="329"/>
      <c r="G8" s="329"/>
      <c r="H8" s="329"/>
      <c r="I8" s="329"/>
      <c r="J8" s="329"/>
      <c r="K8" s="329"/>
      <c r="L8" s="329"/>
      <c r="M8" s="354"/>
      <c r="N8" s="354"/>
      <c r="O8" s="354"/>
      <c r="P8" s="354"/>
      <c r="Q8" s="354"/>
      <c r="R8" s="354"/>
      <c r="S8" s="354"/>
      <c r="T8" s="354"/>
      <c r="U8" s="354"/>
      <c r="V8" s="354"/>
      <c r="W8" s="354"/>
      <c r="X8" s="354"/>
      <c r="Y8" s="354"/>
      <c r="Z8" s="354"/>
      <c r="AA8" s="329"/>
      <c r="AB8" s="329"/>
      <c r="AC8" s="354"/>
      <c r="AD8" s="354"/>
      <c r="AE8" s="354"/>
      <c r="AF8" s="354"/>
      <c r="AG8" s="354"/>
      <c r="AH8" s="354"/>
      <c r="AI8" s="354"/>
      <c r="AJ8" s="354"/>
      <c r="AK8" s="354"/>
      <c r="AL8" s="354"/>
      <c r="AM8" s="354"/>
      <c r="AN8" s="354"/>
      <c r="AO8" s="354"/>
      <c r="AP8" s="354"/>
      <c r="AQ8" s="354"/>
      <c r="AR8" s="329"/>
      <c r="AS8" s="329"/>
    </row>
    <row r="9" spans="1:45">
      <c r="A9" s="329"/>
      <c r="B9" s="329"/>
      <c r="C9" s="329"/>
      <c r="D9" s="329" t="s">
        <v>307</v>
      </c>
      <c r="E9" s="329"/>
      <c r="F9" s="329"/>
      <c r="G9" s="329"/>
      <c r="H9" s="329"/>
      <c r="I9" s="329"/>
      <c r="J9" s="329"/>
      <c r="K9" s="329"/>
      <c r="L9" s="329"/>
      <c r="M9" s="347">
        <v>0.2311</v>
      </c>
      <c r="N9" s="347">
        <v>0.48299999999999998</v>
      </c>
      <c r="O9" s="347">
        <v>0.502</v>
      </c>
      <c r="P9" s="347">
        <v>0.73199999999999998</v>
      </c>
      <c r="Q9" s="347">
        <v>0.89300000000000002</v>
      </c>
      <c r="R9" s="347">
        <v>1.0871088900000001</v>
      </c>
      <c r="S9" s="347">
        <v>0.96337651999999996</v>
      </c>
      <c r="T9" s="347">
        <v>1.04005595</v>
      </c>
      <c r="U9" s="347">
        <v>1.0511930300000001</v>
      </c>
      <c r="V9" s="347"/>
      <c r="W9" s="347"/>
      <c r="X9" s="347"/>
      <c r="Y9" s="347"/>
      <c r="Z9" s="97">
        <f>SUM(M9:T9)</f>
        <v>5.9316413600000004</v>
      </c>
      <c r="AA9" s="97">
        <f>SUM(U9:Y9)</f>
        <v>1.0511930300000001</v>
      </c>
      <c r="AB9" s="329"/>
      <c r="AC9" s="354"/>
      <c r="AD9" s="354"/>
      <c r="AE9" s="354"/>
      <c r="AF9" s="354"/>
      <c r="AG9" s="354"/>
      <c r="AH9" s="354"/>
      <c r="AI9" s="354"/>
      <c r="AJ9" s="354"/>
      <c r="AK9" s="354"/>
      <c r="AL9" s="354"/>
      <c r="AM9" s="354"/>
      <c r="AN9" s="354"/>
      <c r="AO9" s="354"/>
      <c r="AP9" s="354"/>
      <c r="AQ9" s="354"/>
      <c r="AR9" s="329"/>
      <c r="AS9" s="329"/>
    </row>
    <row r="10" spans="1:45">
      <c r="A10" s="329"/>
      <c r="B10" s="329"/>
      <c r="C10" s="329"/>
      <c r="D10" s="329" t="s">
        <v>308</v>
      </c>
      <c r="E10" s="329"/>
      <c r="F10" s="329"/>
      <c r="G10" s="329"/>
      <c r="H10" s="329"/>
      <c r="I10" s="329"/>
      <c r="J10" s="329"/>
      <c r="K10" s="329"/>
      <c r="L10" s="329"/>
      <c r="M10" s="347">
        <v>1.55</v>
      </c>
      <c r="N10" s="347">
        <v>1.07</v>
      </c>
      <c r="O10" s="347">
        <v>0.51400000000000001</v>
      </c>
      <c r="P10" s="347">
        <v>0.13400000000000001</v>
      </c>
      <c r="Q10" s="347">
        <v>6.4000000000000001E-2</v>
      </c>
      <c r="R10" s="347">
        <v>8.4279809999999997E-2</v>
      </c>
      <c r="S10" s="347">
        <v>8.4758070000000005E-2</v>
      </c>
      <c r="T10" s="347">
        <v>0.16566771999999999</v>
      </c>
      <c r="U10" s="347">
        <v>0.54399792000000002</v>
      </c>
      <c r="V10" s="347"/>
      <c r="W10" s="347"/>
      <c r="X10" s="347"/>
      <c r="Y10" s="347"/>
      <c r="Z10" s="97">
        <f>SUM(M10:T10)</f>
        <v>3.6667056000000002</v>
      </c>
      <c r="AA10" s="97">
        <f>SUM(U10:Y10)</f>
        <v>0.54399792000000002</v>
      </c>
      <c r="AB10" s="329"/>
      <c r="AC10" s="354"/>
      <c r="AD10" s="354"/>
      <c r="AE10" s="354"/>
      <c r="AF10" s="354"/>
      <c r="AG10" s="354"/>
      <c r="AH10" s="354"/>
      <c r="AI10" s="354"/>
      <c r="AJ10" s="354"/>
      <c r="AK10" s="354"/>
      <c r="AL10" s="354"/>
      <c r="AM10" s="354"/>
      <c r="AN10" s="354"/>
      <c r="AO10" s="354"/>
      <c r="AP10" s="354"/>
      <c r="AQ10" s="354"/>
      <c r="AR10" s="329"/>
      <c r="AS10" s="329"/>
    </row>
    <row r="11" spans="1:45">
      <c r="A11" s="329"/>
      <c r="B11" s="329"/>
      <c r="C11" s="329"/>
      <c r="D11" s="329" t="s">
        <v>309</v>
      </c>
      <c r="E11" s="329"/>
      <c r="F11" s="329"/>
      <c r="G11" s="329"/>
      <c r="H11" s="329"/>
      <c r="I11" s="329"/>
      <c r="J11" s="329"/>
      <c r="K11" s="329"/>
      <c r="L11" s="329"/>
      <c r="M11" s="347">
        <v>0</v>
      </c>
      <c r="N11" s="347">
        <v>0</v>
      </c>
      <c r="O11" s="347">
        <v>0</v>
      </c>
      <c r="P11" s="347">
        <v>0</v>
      </c>
      <c r="Q11" s="347">
        <v>0</v>
      </c>
      <c r="R11" s="347">
        <v>0</v>
      </c>
      <c r="S11" s="347">
        <v>0</v>
      </c>
      <c r="T11" s="347">
        <v>0</v>
      </c>
      <c r="U11" s="347">
        <v>0</v>
      </c>
      <c r="V11" s="347"/>
      <c r="W11" s="347"/>
      <c r="X11" s="347"/>
      <c r="Y11" s="347"/>
      <c r="Z11" s="97">
        <f>SUM(M11:T11)</f>
        <v>0</v>
      </c>
      <c r="AA11" s="97">
        <f>SUM(U11:Y11)</f>
        <v>0</v>
      </c>
      <c r="AB11" s="329"/>
      <c r="AC11" s="354"/>
      <c r="AD11" s="354"/>
      <c r="AE11" s="354"/>
      <c r="AF11" s="354"/>
      <c r="AG11" s="354"/>
      <c r="AH11" s="354"/>
      <c r="AI11" s="354"/>
      <c r="AJ11" s="354"/>
      <c r="AK11" s="354"/>
      <c r="AL11" s="354"/>
      <c r="AM11" s="354"/>
      <c r="AN11" s="354"/>
      <c r="AO11" s="354"/>
      <c r="AP11" s="354"/>
      <c r="AQ11" s="354"/>
      <c r="AR11" s="329"/>
      <c r="AS11" s="329"/>
    </row>
    <row r="12" spans="1:45">
      <c r="A12" s="329"/>
      <c r="B12" s="329"/>
      <c r="C12" s="329"/>
      <c r="D12" s="329" t="s">
        <v>310</v>
      </c>
      <c r="E12" s="329"/>
      <c r="F12" s="329"/>
      <c r="G12" s="329"/>
      <c r="H12" s="329"/>
      <c r="I12" s="329"/>
      <c r="J12" s="329"/>
      <c r="K12" s="329"/>
      <c r="L12" s="329"/>
      <c r="M12" s="74"/>
      <c r="N12" s="74"/>
      <c r="O12" s="74"/>
      <c r="P12" s="74"/>
      <c r="Q12" s="74"/>
      <c r="R12" s="74"/>
      <c r="S12" s="74"/>
      <c r="T12" s="74"/>
      <c r="U12" s="347">
        <v>0</v>
      </c>
      <c r="V12" s="347"/>
      <c r="W12" s="347"/>
      <c r="X12" s="347"/>
      <c r="Y12" s="347"/>
      <c r="Z12" s="97">
        <f>SUM(M12:T12)</f>
        <v>0</v>
      </c>
      <c r="AA12" s="97">
        <f>SUM(U12:Y12)</f>
        <v>0</v>
      </c>
      <c r="AB12" s="329"/>
      <c r="AC12" s="354"/>
      <c r="AD12" s="354"/>
      <c r="AE12" s="354"/>
      <c r="AF12" s="354"/>
      <c r="AG12" s="354"/>
      <c r="AH12" s="354"/>
      <c r="AI12" s="354"/>
      <c r="AJ12" s="354"/>
      <c r="AK12" s="354"/>
      <c r="AL12" s="354"/>
      <c r="AM12" s="354"/>
      <c r="AN12" s="354"/>
      <c r="AO12" s="354"/>
      <c r="AP12" s="354"/>
      <c r="AQ12" s="354"/>
      <c r="AR12" s="329"/>
      <c r="AS12" s="329"/>
    </row>
    <row r="13" spans="1:45">
      <c r="A13" s="329"/>
      <c r="B13" s="329"/>
      <c r="C13" s="329"/>
      <c r="D13" s="17" t="s">
        <v>102</v>
      </c>
      <c r="E13" s="329"/>
      <c r="F13" s="329"/>
      <c r="G13" s="329"/>
      <c r="H13" s="329"/>
      <c r="I13" s="329"/>
      <c r="J13" s="329"/>
      <c r="K13" s="329"/>
      <c r="L13" s="329"/>
      <c r="M13" s="136">
        <f t="shared" ref="M13:Z13" si="0">SUM(M9:M12)</f>
        <v>1.7811000000000001</v>
      </c>
      <c r="N13" s="136">
        <f t="shared" si="0"/>
        <v>1.5529999999999999</v>
      </c>
      <c r="O13" s="136">
        <f t="shared" si="0"/>
        <v>1.016</v>
      </c>
      <c r="P13" s="136">
        <f t="shared" si="0"/>
        <v>0.86599999999999999</v>
      </c>
      <c r="Q13" s="136">
        <f t="shared" si="0"/>
        <v>0.95700000000000007</v>
      </c>
      <c r="R13" s="136">
        <f t="shared" si="0"/>
        <v>1.1713887000000001</v>
      </c>
      <c r="S13" s="136">
        <f t="shared" si="0"/>
        <v>1.0481345899999999</v>
      </c>
      <c r="T13" s="136">
        <f t="shared" si="0"/>
        <v>1.20572367</v>
      </c>
      <c r="U13" s="136">
        <f t="shared" si="0"/>
        <v>1.5951909500000001</v>
      </c>
      <c r="V13" s="136">
        <f t="shared" si="0"/>
        <v>0</v>
      </c>
      <c r="W13" s="136">
        <f t="shared" si="0"/>
        <v>0</v>
      </c>
      <c r="X13" s="136">
        <f t="shared" si="0"/>
        <v>0</v>
      </c>
      <c r="Y13" s="136">
        <f>SUM(Y9:Y12)</f>
        <v>0</v>
      </c>
      <c r="Z13" s="136">
        <f t="shared" si="0"/>
        <v>9.5983469600000006</v>
      </c>
      <c r="AA13" s="97">
        <f>SUM(U13:Y13)</f>
        <v>1.5951909500000001</v>
      </c>
      <c r="AB13" s="329"/>
      <c r="AC13" s="354"/>
      <c r="AD13" s="354"/>
      <c r="AE13" s="354"/>
      <c r="AF13" s="354"/>
      <c r="AG13" s="354"/>
      <c r="AH13" s="354"/>
      <c r="AI13" s="354"/>
      <c r="AJ13" s="354"/>
      <c r="AK13" s="354"/>
      <c r="AL13" s="354"/>
      <c r="AM13" s="354"/>
      <c r="AN13" s="354"/>
      <c r="AO13" s="354"/>
      <c r="AP13" s="354"/>
      <c r="AQ13" s="354"/>
      <c r="AR13" s="329"/>
      <c r="AS13" s="329"/>
    </row>
    <row r="14" spans="1:45">
      <c r="A14" s="329"/>
      <c r="B14" s="329"/>
      <c r="C14" s="329"/>
      <c r="D14" s="329"/>
      <c r="E14" s="329"/>
      <c r="F14" s="329"/>
      <c r="G14" s="329"/>
      <c r="H14" s="329"/>
      <c r="I14" s="329"/>
      <c r="J14" s="329"/>
      <c r="K14" s="329"/>
      <c r="L14" s="329"/>
      <c r="M14" s="354"/>
      <c r="N14" s="354"/>
      <c r="O14" s="354"/>
      <c r="P14" s="354"/>
      <c r="Q14" s="354"/>
      <c r="R14" s="354"/>
      <c r="S14" s="354"/>
      <c r="T14" s="354"/>
      <c r="U14" s="354"/>
      <c r="V14" s="354"/>
      <c r="W14" s="354"/>
      <c r="X14" s="354"/>
      <c r="Y14" s="354"/>
      <c r="Z14" s="354"/>
      <c r="AA14" s="354"/>
      <c r="AB14" s="329"/>
      <c r="AC14" s="354"/>
      <c r="AD14" s="354"/>
      <c r="AE14" s="354"/>
      <c r="AF14" s="354"/>
      <c r="AG14" s="354"/>
      <c r="AH14" s="354"/>
      <c r="AI14" s="354"/>
      <c r="AJ14" s="354"/>
      <c r="AK14" s="354"/>
      <c r="AL14" s="354"/>
      <c r="AM14" s="354"/>
      <c r="AN14" s="354"/>
      <c r="AO14" s="354"/>
      <c r="AP14" s="354"/>
      <c r="AQ14" s="354"/>
      <c r="AR14" s="329"/>
      <c r="AS14" s="329"/>
    </row>
    <row r="15" spans="1:45">
      <c r="A15" s="329"/>
      <c r="B15" s="329"/>
      <c r="C15" s="329"/>
      <c r="D15" s="329"/>
      <c r="E15" s="329"/>
      <c r="F15" s="329"/>
      <c r="G15" s="329"/>
      <c r="H15" s="329"/>
      <c r="I15" s="329"/>
      <c r="J15" s="329"/>
      <c r="K15" s="329"/>
      <c r="L15" s="329"/>
      <c r="M15" s="354"/>
      <c r="N15" s="354"/>
      <c r="O15" s="354"/>
      <c r="P15" s="354"/>
      <c r="Q15" s="354"/>
      <c r="R15" s="354"/>
      <c r="S15" s="354"/>
      <c r="T15" s="354"/>
      <c r="U15" s="354"/>
      <c r="V15" s="354"/>
      <c r="W15" s="354"/>
      <c r="X15" s="354"/>
      <c r="Y15" s="354"/>
      <c r="Z15" s="354"/>
      <c r="AA15" s="354"/>
      <c r="AB15" s="329"/>
      <c r="AC15" s="354"/>
      <c r="AD15" s="354"/>
      <c r="AE15" s="354"/>
      <c r="AF15" s="354"/>
      <c r="AG15" s="354"/>
      <c r="AH15" s="354"/>
      <c r="AI15" s="354"/>
      <c r="AJ15" s="354"/>
      <c r="AK15" s="354"/>
      <c r="AL15" s="354"/>
      <c r="AM15" s="354"/>
      <c r="AN15" s="354"/>
      <c r="AO15" s="354"/>
      <c r="AP15" s="354"/>
      <c r="AQ15" s="354"/>
      <c r="AR15" s="329"/>
      <c r="AS15" s="329"/>
    </row>
    <row r="16" spans="1:45">
      <c r="A16" s="329"/>
      <c r="B16" s="329"/>
      <c r="C16" s="8" t="s">
        <v>311</v>
      </c>
      <c r="D16" s="329"/>
      <c r="E16" s="329"/>
      <c r="F16" s="329"/>
      <c r="G16" s="329"/>
      <c r="H16" s="329"/>
      <c r="I16" s="329"/>
      <c r="J16" s="329"/>
      <c r="K16" s="329"/>
      <c r="L16" s="329"/>
      <c r="M16" s="17" t="s">
        <v>312</v>
      </c>
      <c r="N16" s="354"/>
      <c r="O16" s="354"/>
      <c r="P16" s="354"/>
      <c r="Q16" s="354"/>
      <c r="R16" s="354"/>
      <c r="S16" s="354"/>
      <c r="T16" s="354"/>
      <c r="U16" s="354"/>
      <c r="V16" s="354"/>
      <c r="W16" s="354"/>
      <c r="X16" s="354"/>
      <c r="Y16" s="354"/>
      <c r="Z16" s="354"/>
      <c r="AA16" s="354"/>
      <c r="AB16" s="329"/>
      <c r="AC16" s="354"/>
      <c r="AD16" s="354"/>
      <c r="AE16" s="354"/>
      <c r="AF16" s="354"/>
      <c r="AG16" s="354"/>
      <c r="AH16" s="354"/>
      <c r="AI16" s="354"/>
      <c r="AJ16" s="354"/>
      <c r="AK16" s="354"/>
      <c r="AL16" s="354"/>
      <c r="AM16" s="354"/>
      <c r="AN16" s="354"/>
      <c r="AO16" s="354"/>
      <c r="AP16" s="354"/>
      <c r="AQ16" s="354"/>
      <c r="AR16" s="329"/>
      <c r="AS16" s="329"/>
    </row>
    <row r="17" spans="4:43">
      <c r="D17" s="329"/>
      <c r="E17" s="329"/>
      <c r="F17" s="329"/>
      <c r="G17" s="329"/>
      <c r="H17" s="329"/>
      <c r="I17" s="329"/>
      <c r="J17" s="329"/>
      <c r="K17" s="329"/>
      <c r="L17" s="329"/>
      <c r="M17" s="354"/>
      <c r="N17" s="354"/>
      <c r="O17" s="354"/>
      <c r="P17" s="354"/>
      <c r="Q17" s="354"/>
      <c r="R17" s="354"/>
      <c r="S17" s="354"/>
      <c r="T17" s="354"/>
      <c r="U17" s="354"/>
      <c r="V17" s="354"/>
      <c r="W17" s="354"/>
      <c r="X17" s="354"/>
      <c r="Y17" s="354"/>
      <c r="Z17" s="354"/>
      <c r="AA17" s="354"/>
      <c r="AB17" s="329"/>
      <c r="AC17" s="354"/>
      <c r="AD17" s="354"/>
      <c r="AE17" s="354"/>
      <c r="AF17" s="354"/>
      <c r="AG17" s="354"/>
      <c r="AH17" s="354"/>
      <c r="AI17" s="354"/>
      <c r="AJ17" s="354"/>
      <c r="AK17" s="354"/>
      <c r="AL17" s="354"/>
      <c r="AM17" s="354"/>
      <c r="AN17" s="354"/>
      <c r="AO17" s="354"/>
      <c r="AP17" s="354"/>
      <c r="AQ17" s="354"/>
    </row>
    <row r="18" spans="4:43">
      <c r="D18" s="329" t="s">
        <v>313</v>
      </c>
      <c r="E18" s="329"/>
      <c r="F18" s="329"/>
      <c r="G18" s="329"/>
      <c r="H18" s="329"/>
      <c r="I18" s="329"/>
      <c r="J18" s="329"/>
      <c r="K18" s="329"/>
      <c r="L18" s="329"/>
      <c r="M18" s="347">
        <v>0</v>
      </c>
      <c r="N18" s="347">
        <v>0</v>
      </c>
      <c r="O18" s="347">
        <v>0</v>
      </c>
      <c r="P18" s="347">
        <v>0</v>
      </c>
      <c r="Q18" s="347">
        <v>0</v>
      </c>
      <c r="R18" s="347">
        <v>0</v>
      </c>
      <c r="S18" s="347">
        <v>0</v>
      </c>
      <c r="T18" s="347">
        <v>0</v>
      </c>
      <c r="U18" s="347">
        <v>0</v>
      </c>
      <c r="V18" s="347"/>
      <c r="W18" s="347"/>
      <c r="X18" s="347"/>
      <c r="Y18" s="347"/>
      <c r="Z18" s="97">
        <f t="shared" ref="Z18:Z24" si="1">SUM(M18:T18)</f>
        <v>0</v>
      </c>
      <c r="AA18" s="97">
        <f t="shared" ref="AA18:AA25" si="2">SUM(U18:Y18)</f>
        <v>0</v>
      </c>
      <c r="AB18" s="329"/>
      <c r="AC18" s="354"/>
      <c r="AD18" s="354"/>
      <c r="AE18" s="354"/>
      <c r="AF18" s="354"/>
      <c r="AG18" s="354"/>
      <c r="AH18" s="354"/>
      <c r="AI18" s="354"/>
      <c r="AJ18" s="354"/>
      <c r="AK18" s="354"/>
      <c r="AL18" s="354"/>
      <c r="AM18" s="354"/>
      <c r="AN18" s="354"/>
      <c r="AO18" s="354"/>
      <c r="AP18" s="354"/>
      <c r="AQ18" s="354"/>
    </row>
    <row r="19" spans="4:43">
      <c r="D19" s="329" t="s">
        <v>314</v>
      </c>
      <c r="E19" s="329"/>
      <c r="F19" s="329"/>
      <c r="G19" s="329"/>
      <c r="H19" s="329"/>
      <c r="I19" s="329"/>
      <c r="J19" s="329"/>
      <c r="K19" s="329"/>
      <c r="L19" s="329"/>
      <c r="M19" s="347">
        <v>0</v>
      </c>
      <c r="N19" s="347">
        <v>0</v>
      </c>
      <c r="O19" s="347">
        <v>0</v>
      </c>
      <c r="P19" s="347">
        <v>0</v>
      </c>
      <c r="Q19" s="347">
        <v>0</v>
      </c>
      <c r="R19" s="347">
        <v>0</v>
      </c>
      <c r="S19" s="347">
        <v>0</v>
      </c>
      <c r="T19" s="347">
        <v>0</v>
      </c>
      <c r="U19" s="347">
        <v>0</v>
      </c>
      <c r="V19" s="347"/>
      <c r="W19" s="347"/>
      <c r="X19" s="347"/>
      <c r="Y19" s="347"/>
      <c r="Z19" s="97">
        <f t="shared" si="1"/>
        <v>0</v>
      </c>
      <c r="AA19" s="97">
        <f t="shared" si="2"/>
        <v>0</v>
      </c>
      <c r="AB19" s="329"/>
      <c r="AC19" s="354"/>
      <c r="AD19" s="354"/>
      <c r="AE19" s="354"/>
      <c r="AF19" s="354"/>
      <c r="AG19" s="354"/>
      <c r="AH19" s="354"/>
      <c r="AI19" s="354"/>
      <c r="AJ19" s="354"/>
      <c r="AK19" s="354"/>
      <c r="AL19" s="354"/>
      <c r="AM19" s="354"/>
      <c r="AN19" s="354"/>
      <c r="AO19" s="354"/>
      <c r="AP19" s="354"/>
      <c r="AQ19" s="354"/>
    </row>
    <row r="20" spans="4:43">
      <c r="D20" s="329" t="s">
        <v>315</v>
      </c>
      <c r="E20" s="329"/>
      <c r="F20" s="329"/>
      <c r="G20" s="329"/>
      <c r="H20" s="329"/>
      <c r="I20" s="329"/>
      <c r="J20" s="329"/>
      <c r="K20" s="329"/>
      <c r="L20" s="329"/>
      <c r="M20" s="347">
        <v>0</v>
      </c>
      <c r="N20" s="347">
        <v>0</v>
      </c>
      <c r="O20" s="347">
        <v>0</v>
      </c>
      <c r="P20" s="347">
        <v>0</v>
      </c>
      <c r="Q20" s="347">
        <v>0</v>
      </c>
      <c r="R20" s="347">
        <v>0</v>
      </c>
      <c r="S20" s="347">
        <v>0</v>
      </c>
      <c r="T20" s="347">
        <v>0</v>
      </c>
      <c r="U20" s="347">
        <v>0</v>
      </c>
      <c r="V20" s="347"/>
      <c r="W20" s="347"/>
      <c r="X20" s="347"/>
      <c r="Y20" s="347"/>
      <c r="Z20" s="97">
        <f t="shared" si="1"/>
        <v>0</v>
      </c>
      <c r="AA20" s="97">
        <f t="shared" si="2"/>
        <v>0</v>
      </c>
      <c r="AB20" s="329"/>
      <c r="AC20" s="354"/>
      <c r="AD20" s="354"/>
      <c r="AE20" s="354"/>
      <c r="AF20" s="354"/>
      <c r="AG20" s="354"/>
      <c r="AH20" s="354"/>
      <c r="AI20" s="354"/>
      <c r="AJ20" s="354"/>
      <c r="AK20" s="354"/>
      <c r="AL20" s="354"/>
      <c r="AM20" s="354"/>
      <c r="AN20" s="354"/>
      <c r="AO20" s="354"/>
      <c r="AP20" s="354"/>
      <c r="AQ20" s="354"/>
    </row>
    <row r="21" spans="4:43">
      <c r="D21" s="329" t="s">
        <v>316</v>
      </c>
      <c r="E21" s="329"/>
      <c r="F21" s="329"/>
      <c r="G21" s="329"/>
      <c r="H21" s="329"/>
      <c r="I21" s="329"/>
      <c r="J21" s="329"/>
      <c r="K21" s="329"/>
      <c r="L21" s="329"/>
      <c r="M21" s="347">
        <v>0</v>
      </c>
      <c r="N21" s="347">
        <v>0</v>
      </c>
      <c r="O21" s="347">
        <v>0</v>
      </c>
      <c r="P21" s="347">
        <v>0</v>
      </c>
      <c r="Q21" s="347">
        <v>0</v>
      </c>
      <c r="R21" s="347">
        <v>0</v>
      </c>
      <c r="S21" s="347">
        <v>0</v>
      </c>
      <c r="T21" s="347">
        <v>0</v>
      </c>
      <c r="U21" s="347">
        <v>0</v>
      </c>
      <c r="V21" s="347"/>
      <c r="W21" s="347"/>
      <c r="X21" s="347"/>
      <c r="Y21" s="347"/>
      <c r="Z21" s="97">
        <f t="shared" si="1"/>
        <v>0</v>
      </c>
      <c r="AA21" s="97">
        <f t="shared" si="2"/>
        <v>0</v>
      </c>
      <c r="AB21" s="329"/>
      <c r="AC21" s="354"/>
      <c r="AD21" s="354"/>
      <c r="AE21" s="354"/>
      <c r="AF21" s="354"/>
      <c r="AG21" s="354"/>
      <c r="AH21" s="354"/>
      <c r="AI21" s="354"/>
      <c r="AJ21" s="354"/>
      <c r="AK21" s="354"/>
      <c r="AL21" s="354"/>
      <c r="AM21" s="354"/>
      <c r="AN21" s="354"/>
      <c r="AO21" s="354"/>
      <c r="AP21" s="354"/>
      <c r="AQ21" s="354"/>
    </row>
    <row r="22" spans="4:43">
      <c r="D22" s="329" t="s">
        <v>317</v>
      </c>
      <c r="E22" s="329"/>
      <c r="F22" s="329"/>
      <c r="G22" s="329"/>
      <c r="H22" s="329"/>
      <c r="I22" s="329"/>
      <c r="J22" s="329"/>
      <c r="K22" s="329"/>
      <c r="L22" s="329"/>
      <c r="M22" s="347">
        <v>0</v>
      </c>
      <c r="N22" s="347">
        <v>0</v>
      </c>
      <c r="O22" s="347">
        <v>0</v>
      </c>
      <c r="P22" s="347">
        <v>0</v>
      </c>
      <c r="Q22" s="347">
        <v>0</v>
      </c>
      <c r="R22" s="347">
        <v>0</v>
      </c>
      <c r="S22" s="347">
        <v>0</v>
      </c>
      <c r="T22" s="347">
        <v>0</v>
      </c>
      <c r="U22" s="347">
        <v>0</v>
      </c>
      <c r="V22" s="347"/>
      <c r="W22" s="347"/>
      <c r="X22" s="347"/>
      <c r="Y22" s="347"/>
      <c r="Z22" s="97">
        <f t="shared" si="1"/>
        <v>0</v>
      </c>
      <c r="AA22" s="97">
        <f t="shared" si="2"/>
        <v>0</v>
      </c>
      <c r="AB22" s="329"/>
      <c r="AC22" s="354"/>
      <c r="AD22" s="354"/>
      <c r="AE22" s="354"/>
      <c r="AF22" s="354"/>
      <c r="AG22" s="354"/>
      <c r="AH22" s="354"/>
      <c r="AI22" s="354"/>
      <c r="AJ22" s="354"/>
      <c r="AK22" s="354"/>
      <c r="AL22" s="354"/>
      <c r="AM22" s="354"/>
      <c r="AN22" s="354"/>
      <c r="AO22" s="354"/>
      <c r="AP22" s="354"/>
      <c r="AQ22" s="354"/>
    </row>
    <row r="23" spans="4:43">
      <c r="D23" s="329" t="s">
        <v>318</v>
      </c>
      <c r="E23" s="329"/>
      <c r="F23" s="329"/>
      <c r="G23" s="329"/>
      <c r="H23" s="329"/>
      <c r="I23" s="329"/>
      <c r="J23" s="329"/>
      <c r="K23" s="329"/>
      <c r="L23" s="329"/>
      <c r="M23" s="347">
        <v>0</v>
      </c>
      <c r="N23" s="347">
        <v>0</v>
      </c>
      <c r="O23" s="347">
        <v>0</v>
      </c>
      <c r="P23" s="347">
        <v>0</v>
      </c>
      <c r="Q23" s="347">
        <v>0</v>
      </c>
      <c r="R23" s="347">
        <v>0</v>
      </c>
      <c r="S23" s="347">
        <v>0</v>
      </c>
      <c r="T23" s="347">
        <v>0</v>
      </c>
      <c r="U23" s="347">
        <v>0</v>
      </c>
      <c r="V23" s="347"/>
      <c r="W23" s="347"/>
      <c r="X23" s="347"/>
      <c r="Y23" s="347"/>
      <c r="Z23" s="97">
        <f t="shared" si="1"/>
        <v>0</v>
      </c>
      <c r="AA23" s="97">
        <f t="shared" si="2"/>
        <v>0</v>
      </c>
      <c r="AB23" s="329"/>
      <c r="AC23" s="354"/>
      <c r="AD23" s="354"/>
      <c r="AE23" s="354"/>
      <c r="AF23" s="354"/>
      <c r="AG23" s="354"/>
      <c r="AH23" s="354"/>
      <c r="AI23" s="354"/>
      <c r="AJ23" s="354"/>
      <c r="AK23" s="354"/>
      <c r="AL23" s="354"/>
      <c r="AM23" s="354"/>
      <c r="AN23" s="354"/>
      <c r="AO23" s="354"/>
      <c r="AP23" s="354"/>
      <c r="AQ23" s="354"/>
    </row>
    <row r="24" spans="4:43">
      <c r="D24" s="329" t="s">
        <v>319</v>
      </c>
      <c r="E24" s="329"/>
      <c r="F24" s="329"/>
      <c r="G24" s="329"/>
      <c r="H24" s="329"/>
      <c r="I24" s="329"/>
      <c r="J24" s="329"/>
      <c r="K24" s="329"/>
      <c r="L24" s="329"/>
      <c r="M24" s="347">
        <v>0</v>
      </c>
      <c r="N24" s="347">
        <v>0</v>
      </c>
      <c r="O24" s="347">
        <v>0</v>
      </c>
      <c r="P24" s="347">
        <v>0</v>
      </c>
      <c r="Q24" s="347">
        <v>0</v>
      </c>
      <c r="R24" s="347">
        <v>0</v>
      </c>
      <c r="S24" s="347">
        <v>0</v>
      </c>
      <c r="T24" s="347">
        <v>0</v>
      </c>
      <c r="U24" s="347">
        <v>0</v>
      </c>
      <c r="V24" s="347"/>
      <c r="W24" s="347"/>
      <c r="X24" s="347"/>
      <c r="Y24" s="347"/>
      <c r="Z24" s="97">
        <f t="shared" si="1"/>
        <v>0</v>
      </c>
      <c r="AA24" s="97">
        <f t="shared" si="2"/>
        <v>0</v>
      </c>
      <c r="AB24" s="329"/>
      <c r="AC24" s="354"/>
      <c r="AD24" s="354"/>
      <c r="AE24" s="354"/>
      <c r="AF24" s="354"/>
      <c r="AG24" s="354"/>
      <c r="AH24" s="354"/>
      <c r="AI24" s="354"/>
      <c r="AJ24" s="354"/>
      <c r="AK24" s="354"/>
      <c r="AL24" s="354"/>
      <c r="AM24" s="354"/>
      <c r="AN24" s="354"/>
      <c r="AO24" s="354"/>
      <c r="AP24" s="354"/>
      <c r="AQ24" s="354"/>
    </row>
    <row r="25" spans="4:43">
      <c r="D25" s="17" t="s">
        <v>102</v>
      </c>
      <c r="E25" s="329"/>
      <c r="F25" s="329"/>
      <c r="G25" s="329"/>
      <c r="H25" s="329"/>
      <c r="I25" s="329"/>
      <c r="J25" s="329"/>
      <c r="K25" s="329"/>
      <c r="L25" s="329"/>
      <c r="M25" s="136">
        <f t="shared" ref="M25:Z25" si="3">SUM(M18:M24)</f>
        <v>0</v>
      </c>
      <c r="N25" s="136">
        <f t="shared" si="3"/>
        <v>0</v>
      </c>
      <c r="O25" s="136">
        <f t="shared" si="3"/>
        <v>0</v>
      </c>
      <c r="P25" s="136">
        <f t="shared" si="3"/>
        <v>0</v>
      </c>
      <c r="Q25" s="136">
        <f t="shared" si="3"/>
        <v>0</v>
      </c>
      <c r="R25" s="136">
        <f t="shared" si="3"/>
        <v>0</v>
      </c>
      <c r="S25" s="136">
        <f t="shared" si="3"/>
        <v>0</v>
      </c>
      <c r="T25" s="136">
        <f t="shared" si="3"/>
        <v>0</v>
      </c>
      <c r="U25" s="136">
        <f t="shared" si="3"/>
        <v>0</v>
      </c>
      <c r="V25" s="136">
        <f t="shared" si="3"/>
        <v>0</v>
      </c>
      <c r="W25" s="136">
        <f t="shared" si="3"/>
        <v>0</v>
      </c>
      <c r="X25" s="136">
        <f t="shared" si="3"/>
        <v>0</v>
      </c>
      <c r="Y25" s="136">
        <f t="shared" si="3"/>
        <v>0</v>
      </c>
      <c r="Z25" s="136">
        <f t="shared" si="3"/>
        <v>0</v>
      </c>
      <c r="AA25" s="97">
        <f t="shared" si="2"/>
        <v>0</v>
      </c>
      <c r="AB25" s="329"/>
      <c r="AC25" s="354"/>
      <c r="AD25" s="354"/>
      <c r="AE25" s="354"/>
      <c r="AF25" s="354"/>
      <c r="AG25" s="354"/>
      <c r="AH25" s="354"/>
      <c r="AI25" s="354"/>
      <c r="AJ25" s="354"/>
      <c r="AK25" s="354"/>
      <c r="AL25" s="354"/>
      <c r="AM25" s="354"/>
      <c r="AN25" s="354"/>
      <c r="AO25" s="354"/>
      <c r="AP25" s="354"/>
      <c r="AQ25" s="354"/>
    </row>
    <row r="26" spans="4:43">
      <c r="D26" s="329"/>
      <c r="E26" s="329"/>
      <c r="F26" s="329"/>
      <c r="G26" s="329"/>
      <c r="H26" s="329"/>
      <c r="I26" s="329"/>
      <c r="J26" s="329"/>
      <c r="K26" s="329"/>
      <c r="L26" s="329"/>
      <c r="M26" s="354"/>
      <c r="N26" s="354"/>
      <c r="O26" s="354"/>
      <c r="P26" s="354"/>
      <c r="Q26" s="354"/>
      <c r="R26" s="354"/>
      <c r="S26" s="354"/>
      <c r="T26" s="354"/>
      <c r="U26" s="354"/>
      <c r="V26" s="354"/>
      <c r="W26" s="354"/>
      <c r="X26" s="354"/>
      <c r="Y26" s="354"/>
      <c r="Z26" s="354"/>
      <c r="AA26" s="329"/>
      <c r="AB26" s="329"/>
      <c r="AC26" s="354"/>
      <c r="AD26" s="354"/>
      <c r="AE26" s="354"/>
      <c r="AF26" s="354"/>
      <c r="AG26" s="354"/>
      <c r="AH26" s="354"/>
      <c r="AI26" s="354"/>
      <c r="AJ26" s="354"/>
      <c r="AK26" s="354"/>
      <c r="AL26" s="354"/>
      <c r="AM26" s="354"/>
      <c r="AN26" s="354"/>
      <c r="AO26" s="354"/>
      <c r="AP26" s="354"/>
      <c r="AQ26" s="354"/>
    </row>
    <row r="27" spans="4:43">
      <c r="D27" s="329"/>
      <c r="E27" s="329"/>
      <c r="F27" s="329"/>
      <c r="G27" s="329"/>
      <c r="H27" s="329"/>
      <c r="I27" s="329"/>
      <c r="J27" s="329"/>
      <c r="K27" s="329"/>
      <c r="L27" s="329"/>
      <c r="M27" s="354"/>
      <c r="N27" s="354"/>
      <c r="O27" s="354"/>
      <c r="P27" s="354"/>
      <c r="Q27" s="354"/>
      <c r="R27" s="354"/>
      <c r="S27" s="354"/>
      <c r="T27" s="354"/>
      <c r="U27" s="354"/>
      <c r="V27" s="354"/>
      <c r="W27" s="354"/>
      <c r="X27" s="354"/>
      <c r="Y27" s="354"/>
      <c r="Z27" s="354"/>
      <c r="AA27" s="329"/>
      <c r="AB27" s="329"/>
      <c r="AC27" s="354"/>
      <c r="AD27" s="354"/>
      <c r="AE27" s="354"/>
      <c r="AF27" s="354"/>
      <c r="AG27" s="354"/>
      <c r="AH27" s="354"/>
      <c r="AI27" s="354"/>
      <c r="AJ27" s="354"/>
      <c r="AK27" s="354"/>
      <c r="AL27" s="354"/>
      <c r="AM27" s="354"/>
      <c r="AN27" s="354"/>
      <c r="AO27" s="354"/>
      <c r="AP27" s="354"/>
      <c r="AQ27" s="354"/>
    </row>
    <row r="28" spans="4:43">
      <c r="D28" s="329"/>
      <c r="E28" s="329"/>
      <c r="F28" s="329"/>
      <c r="G28" s="329"/>
      <c r="H28" s="329"/>
      <c r="I28" s="329"/>
      <c r="J28" s="329"/>
      <c r="K28" s="329"/>
      <c r="L28" s="329"/>
      <c r="M28" s="354"/>
      <c r="N28" s="354"/>
      <c r="O28" s="354"/>
      <c r="P28" s="354"/>
      <c r="Q28" s="354"/>
      <c r="R28" s="354"/>
      <c r="S28" s="354"/>
      <c r="T28" s="354"/>
      <c r="U28" s="354"/>
      <c r="V28" s="354"/>
      <c r="W28" s="354"/>
      <c r="X28" s="354"/>
      <c r="Y28" s="354"/>
      <c r="Z28" s="354"/>
      <c r="AA28" s="329"/>
      <c r="AB28" s="329"/>
      <c r="AC28" s="354"/>
      <c r="AD28" s="354"/>
      <c r="AE28" s="354"/>
      <c r="AF28" s="354"/>
      <c r="AG28" s="354"/>
      <c r="AH28" s="354"/>
      <c r="AI28" s="354"/>
      <c r="AJ28" s="354"/>
      <c r="AK28" s="354"/>
      <c r="AL28" s="354"/>
      <c r="AM28" s="354"/>
      <c r="AN28" s="354"/>
      <c r="AO28" s="354"/>
      <c r="AP28" s="354"/>
      <c r="AQ28" s="354"/>
    </row>
    <row r="29" spans="4:43">
      <c r="D29" s="329"/>
      <c r="E29" s="329"/>
      <c r="F29" s="329"/>
      <c r="G29" s="329"/>
      <c r="H29" s="329"/>
      <c r="I29" s="329"/>
      <c r="J29" s="329"/>
      <c r="K29" s="329"/>
      <c r="L29" s="329"/>
      <c r="M29" s="354"/>
      <c r="N29" s="354"/>
      <c r="O29" s="354"/>
      <c r="P29" s="354"/>
      <c r="Q29" s="354"/>
      <c r="R29" s="354"/>
      <c r="S29" s="354"/>
      <c r="T29" s="354"/>
      <c r="U29" s="354"/>
      <c r="V29" s="354"/>
      <c r="W29" s="354"/>
      <c r="X29" s="354"/>
      <c r="Y29" s="354"/>
      <c r="Z29" s="354"/>
      <c r="AA29" s="329"/>
      <c r="AB29" s="329"/>
      <c r="AC29" s="354"/>
      <c r="AD29" s="354"/>
      <c r="AE29" s="354"/>
      <c r="AF29" s="354"/>
      <c r="AG29" s="354"/>
      <c r="AH29" s="354"/>
      <c r="AI29" s="354"/>
      <c r="AJ29" s="354"/>
      <c r="AK29" s="354"/>
      <c r="AL29" s="354"/>
      <c r="AM29" s="354"/>
      <c r="AN29" s="354"/>
      <c r="AO29" s="354"/>
      <c r="AP29" s="354"/>
      <c r="AQ29" s="354"/>
    </row>
    <row r="30" spans="4:43">
      <c r="D30" s="329"/>
      <c r="E30" s="329"/>
      <c r="F30" s="329"/>
      <c r="G30" s="329"/>
      <c r="H30" s="329"/>
      <c r="I30" s="329"/>
      <c r="J30" s="329"/>
      <c r="K30" s="329"/>
      <c r="L30" s="329"/>
      <c r="M30" s="354"/>
      <c r="N30" s="354"/>
      <c r="O30" s="354"/>
      <c r="P30" s="354"/>
      <c r="Q30" s="354"/>
      <c r="R30" s="354"/>
      <c r="S30" s="354"/>
      <c r="T30" s="354"/>
      <c r="U30" s="354"/>
      <c r="V30" s="354"/>
      <c r="W30" s="354"/>
      <c r="X30" s="354"/>
      <c r="Y30" s="354"/>
      <c r="Z30" s="354"/>
      <c r="AA30" s="329"/>
      <c r="AB30" s="329"/>
      <c r="AC30" s="354"/>
      <c r="AD30" s="354"/>
      <c r="AE30" s="354"/>
      <c r="AF30" s="354"/>
      <c r="AG30" s="354"/>
      <c r="AH30" s="354"/>
      <c r="AI30" s="354"/>
      <c r="AJ30" s="354"/>
      <c r="AK30" s="354"/>
      <c r="AL30" s="354"/>
      <c r="AM30" s="354"/>
      <c r="AN30" s="354"/>
      <c r="AO30" s="354"/>
      <c r="AP30" s="354"/>
      <c r="AQ30" s="354"/>
    </row>
    <row r="31" spans="4:43">
      <c r="D31" s="329"/>
      <c r="E31" s="329"/>
      <c r="F31" s="329"/>
      <c r="G31" s="329"/>
      <c r="H31" s="329"/>
      <c r="I31" s="329"/>
      <c r="J31" s="329"/>
      <c r="K31" s="329"/>
      <c r="L31" s="329"/>
      <c r="M31" s="354"/>
      <c r="N31" s="354"/>
      <c r="O31" s="354"/>
      <c r="P31" s="354"/>
      <c r="Q31" s="354"/>
      <c r="R31" s="354"/>
      <c r="S31" s="354"/>
      <c r="T31" s="354"/>
      <c r="U31" s="354"/>
      <c r="V31" s="354"/>
      <c r="W31" s="354"/>
      <c r="X31" s="354"/>
      <c r="Y31" s="354"/>
      <c r="Z31" s="354"/>
      <c r="AA31" s="329"/>
      <c r="AB31" s="329"/>
      <c r="AC31" s="354"/>
      <c r="AD31" s="354"/>
      <c r="AE31" s="354"/>
      <c r="AF31" s="354"/>
      <c r="AG31" s="354"/>
      <c r="AH31" s="354"/>
      <c r="AI31" s="354"/>
      <c r="AJ31" s="354"/>
      <c r="AK31" s="354"/>
      <c r="AL31" s="354"/>
      <c r="AM31" s="354"/>
      <c r="AN31" s="354"/>
      <c r="AO31" s="354"/>
      <c r="AP31" s="354"/>
      <c r="AQ31" s="354"/>
    </row>
    <row r="32" spans="4:43">
      <c r="D32" s="329"/>
      <c r="E32" s="329"/>
      <c r="F32" s="329"/>
      <c r="G32" s="329"/>
      <c r="H32" s="329"/>
      <c r="I32" s="329"/>
      <c r="J32" s="329"/>
      <c r="K32" s="329"/>
      <c r="L32" s="329"/>
      <c r="M32" s="354"/>
      <c r="N32" s="354"/>
      <c r="O32" s="354"/>
      <c r="P32" s="354"/>
      <c r="Q32" s="354"/>
      <c r="R32" s="354"/>
      <c r="S32" s="354"/>
      <c r="T32" s="354"/>
      <c r="U32" s="354"/>
      <c r="V32" s="354"/>
      <c r="W32" s="354"/>
      <c r="X32" s="354"/>
      <c r="Y32" s="354"/>
      <c r="Z32" s="354"/>
      <c r="AA32" s="329"/>
      <c r="AB32" s="329"/>
      <c r="AC32" s="354"/>
      <c r="AD32" s="354"/>
      <c r="AE32" s="354"/>
      <c r="AF32" s="354"/>
      <c r="AG32" s="354"/>
      <c r="AH32" s="354"/>
      <c r="AI32" s="354"/>
      <c r="AJ32" s="354"/>
      <c r="AK32" s="354"/>
      <c r="AL32" s="354"/>
      <c r="AM32" s="354"/>
      <c r="AN32" s="354"/>
      <c r="AO32" s="354"/>
      <c r="AP32" s="354"/>
      <c r="AQ32" s="354"/>
    </row>
    <row r="33" spans="13:43">
      <c r="M33" s="354"/>
      <c r="N33" s="354"/>
      <c r="O33" s="354"/>
      <c r="P33" s="354"/>
      <c r="Q33" s="354"/>
      <c r="R33" s="354"/>
      <c r="S33" s="354"/>
      <c r="T33" s="354"/>
      <c r="U33" s="354"/>
      <c r="V33" s="354"/>
      <c r="W33" s="354"/>
      <c r="X33" s="354"/>
      <c r="Y33" s="354"/>
      <c r="Z33" s="354"/>
      <c r="AA33" s="329"/>
      <c r="AB33" s="329"/>
      <c r="AC33" s="354"/>
      <c r="AD33" s="354"/>
      <c r="AE33" s="354"/>
      <c r="AF33" s="354"/>
      <c r="AG33" s="354"/>
      <c r="AH33" s="354"/>
      <c r="AI33" s="354"/>
      <c r="AJ33" s="354"/>
      <c r="AK33" s="354"/>
      <c r="AL33" s="354"/>
      <c r="AM33" s="354"/>
      <c r="AN33" s="354"/>
      <c r="AO33" s="354"/>
      <c r="AP33" s="354"/>
      <c r="AQ33" s="354"/>
    </row>
    <row r="34" spans="13:43">
      <c r="M34" s="354"/>
      <c r="N34" s="354"/>
      <c r="O34" s="354"/>
      <c r="P34" s="354"/>
      <c r="Q34" s="354"/>
      <c r="R34" s="354"/>
      <c r="S34" s="354"/>
      <c r="T34" s="354"/>
      <c r="U34" s="354"/>
      <c r="V34" s="354"/>
      <c r="W34" s="354"/>
      <c r="X34" s="354"/>
      <c r="Y34" s="354"/>
      <c r="Z34" s="354"/>
      <c r="AA34" s="329"/>
      <c r="AB34" s="329"/>
      <c r="AC34" s="354"/>
      <c r="AD34" s="354"/>
      <c r="AE34" s="354"/>
      <c r="AF34" s="354"/>
      <c r="AG34" s="354"/>
      <c r="AH34" s="354"/>
      <c r="AI34" s="354"/>
      <c r="AJ34" s="354"/>
      <c r="AK34" s="354"/>
      <c r="AL34" s="354"/>
      <c r="AM34" s="354"/>
      <c r="AN34" s="354"/>
      <c r="AO34" s="354"/>
      <c r="AP34" s="354"/>
      <c r="AQ34" s="354"/>
    </row>
    <row r="35" spans="13:43">
      <c r="M35" s="354"/>
      <c r="N35" s="354"/>
      <c r="O35" s="354"/>
      <c r="P35" s="354"/>
      <c r="Q35" s="354"/>
      <c r="R35" s="354"/>
      <c r="S35" s="354"/>
      <c r="T35" s="354"/>
      <c r="U35" s="354"/>
      <c r="V35" s="354"/>
      <c r="W35" s="354"/>
      <c r="X35" s="354"/>
      <c r="Y35" s="354"/>
      <c r="Z35" s="354"/>
      <c r="AA35" s="329"/>
      <c r="AB35" s="329"/>
      <c r="AC35" s="354"/>
      <c r="AD35" s="354"/>
      <c r="AE35" s="354"/>
      <c r="AF35" s="354"/>
      <c r="AG35" s="354"/>
      <c r="AH35" s="354"/>
      <c r="AI35" s="354"/>
      <c r="AJ35" s="354"/>
      <c r="AK35" s="354"/>
      <c r="AL35" s="354"/>
      <c r="AM35" s="354"/>
      <c r="AN35" s="354"/>
      <c r="AO35" s="354"/>
      <c r="AP35" s="354"/>
      <c r="AQ35" s="354"/>
    </row>
    <row r="36" spans="13:43">
      <c r="M36" s="354"/>
      <c r="N36" s="354"/>
      <c r="O36" s="354"/>
      <c r="P36" s="354"/>
      <c r="Q36" s="354"/>
      <c r="R36" s="354"/>
      <c r="S36" s="354"/>
      <c r="T36" s="354"/>
      <c r="U36" s="354"/>
      <c r="V36" s="354"/>
      <c r="W36" s="354"/>
      <c r="X36" s="354"/>
      <c r="Y36" s="354"/>
      <c r="Z36" s="354"/>
      <c r="AA36" s="329"/>
      <c r="AB36" s="329"/>
      <c r="AC36" s="354"/>
      <c r="AD36" s="354"/>
      <c r="AE36" s="354"/>
      <c r="AF36" s="354"/>
      <c r="AG36" s="354"/>
      <c r="AH36" s="354"/>
      <c r="AI36" s="354"/>
      <c r="AJ36" s="354"/>
      <c r="AK36" s="354"/>
      <c r="AL36" s="354"/>
      <c r="AM36" s="354"/>
      <c r="AN36" s="354"/>
      <c r="AO36" s="354"/>
      <c r="AP36" s="354"/>
      <c r="AQ36" s="354"/>
    </row>
    <row r="37" spans="13:43">
      <c r="M37" s="354"/>
      <c r="N37" s="354"/>
      <c r="O37" s="354"/>
      <c r="P37" s="354"/>
      <c r="Q37" s="354"/>
      <c r="R37" s="354"/>
      <c r="S37" s="354"/>
      <c r="T37" s="354"/>
      <c r="U37" s="354"/>
      <c r="V37" s="354"/>
      <c r="W37" s="354"/>
      <c r="X37" s="354"/>
      <c r="Y37" s="354"/>
      <c r="Z37" s="354"/>
      <c r="AA37" s="329"/>
      <c r="AB37" s="329"/>
      <c r="AC37" s="354"/>
      <c r="AD37" s="354"/>
      <c r="AE37" s="354"/>
      <c r="AF37" s="354"/>
      <c r="AG37" s="354"/>
      <c r="AH37" s="354"/>
      <c r="AI37" s="354"/>
      <c r="AJ37" s="354"/>
      <c r="AK37" s="354"/>
      <c r="AL37" s="354"/>
      <c r="AM37" s="354"/>
      <c r="AN37" s="354"/>
      <c r="AO37" s="354"/>
      <c r="AP37" s="354"/>
      <c r="AQ37" s="354"/>
    </row>
    <row r="38" spans="13:43">
      <c r="M38" s="354"/>
      <c r="N38" s="354"/>
      <c r="O38" s="354"/>
      <c r="P38" s="354"/>
      <c r="Q38" s="354"/>
      <c r="R38" s="354"/>
      <c r="S38" s="354"/>
      <c r="T38" s="354"/>
      <c r="U38" s="354"/>
      <c r="V38" s="354"/>
      <c r="W38" s="354"/>
      <c r="X38" s="354"/>
      <c r="Y38" s="354"/>
      <c r="Z38" s="354"/>
      <c r="AA38" s="329"/>
      <c r="AB38" s="329"/>
      <c r="AC38" s="354"/>
      <c r="AD38" s="354"/>
      <c r="AE38" s="354"/>
      <c r="AF38" s="354"/>
      <c r="AG38" s="354"/>
      <c r="AH38" s="354"/>
      <c r="AI38" s="354"/>
      <c r="AJ38" s="354"/>
      <c r="AK38" s="354"/>
      <c r="AL38" s="354"/>
      <c r="AM38" s="354"/>
      <c r="AN38" s="354"/>
      <c r="AO38" s="354"/>
      <c r="AP38" s="354"/>
      <c r="AQ38" s="354"/>
    </row>
    <row r="39" spans="13:43">
      <c r="M39" s="354"/>
      <c r="N39" s="354"/>
      <c r="O39" s="354"/>
      <c r="P39" s="354"/>
      <c r="Q39" s="354"/>
      <c r="R39" s="354"/>
      <c r="S39" s="354"/>
      <c r="T39" s="354"/>
      <c r="U39" s="354"/>
      <c r="V39" s="354"/>
      <c r="W39" s="354"/>
      <c r="X39" s="354"/>
      <c r="Y39" s="354"/>
      <c r="Z39" s="354"/>
      <c r="AA39" s="329"/>
      <c r="AB39" s="329"/>
      <c r="AC39" s="354"/>
      <c r="AD39" s="354"/>
      <c r="AE39" s="354"/>
      <c r="AF39" s="354"/>
      <c r="AG39" s="354"/>
      <c r="AH39" s="354"/>
      <c r="AI39" s="354"/>
      <c r="AJ39" s="354"/>
      <c r="AK39" s="354"/>
      <c r="AL39" s="354"/>
      <c r="AM39" s="354"/>
      <c r="AN39" s="354"/>
      <c r="AO39" s="354"/>
      <c r="AP39" s="354"/>
      <c r="AQ39" s="354"/>
    </row>
    <row r="40" spans="13:43">
      <c r="M40" s="354"/>
      <c r="N40" s="354"/>
      <c r="O40" s="354"/>
      <c r="P40" s="354"/>
      <c r="Q40" s="354"/>
      <c r="R40" s="354"/>
      <c r="S40" s="354"/>
      <c r="T40" s="354"/>
      <c r="U40" s="354"/>
      <c r="V40" s="354"/>
      <c r="W40" s="354"/>
      <c r="X40" s="354"/>
      <c r="Y40" s="354"/>
      <c r="Z40" s="354"/>
      <c r="AA40" s="329"/>
      <c r="AB40" s="329"/>
      <c r="AC40" s="354"/>
      <c r="AD40" s="354"/>
      <c r="AE40" s="354"/>
      <c r="AF40" s="354"/>
      <c r="AG40" s="354"/>
      <c r="AH40" s="354"/>
      <c r="AI40" s="354"/>
      <c r="AJ40" s="354"/>
      <c r="AK40" s="354"/>
      <c r="AL40" s="354"/>
      <c r="AM40" s="354"/>
      <c r="AN40" s="354"/>
      <c r="AO40" s="354"/>
      <c r="AP40" s="354"/>
      <c r="AQ40" s="354"/>
    </row>
    <row r="41" spans="13:43">
      <c r="M41" s="354"/>
      <c r="N41" s="354"/>
      <c r="O41" s="354"/>
      <c r="P41" s="354"/>
      <c r="Q41" s="354"/>
      <c r="R41" s="354"/>
      <c r="S41" s="354"/>
      <c r="T41" s="354"/>
      <c r="U41" s="354"/>
      <c r="V41" s="354"/>
      <c r="W41" s="354"/>
      <c r="X41" s="354"/>
      <c r="Y41" s="354"/>
      <c r="Z41" s="354"/>
      <c r="AA41" s="329"/>
      <c r="AB41" s="329"/>
      <c r="AC41" s="354"/>
      <c r="AD41" s="354"/>
      <c r="AE41" s="354"/>
      <c r="AF41" s="354"/>
      <c r="AG41" s="354"/>
      <c r="AH41" s="354"/>
      <c r="AI41" s="354"/>
      <c r="AJ41" s="354"/>
      <c r="AK41" s="354"/>
      <c r="AL41" s="354"/>
      <c r="AM41" s="354"/>
      <c r="AN41" s="354"/>
      <c r="AO41" s="354"/>
      <c r="AP41" s="354"/>
      <c r="AQ41" s="354"/>
    </row>
    <row r="42" spans="13:43">
      <c r="M42" s="354"/>
      <c r="N42" s="354"/>
      <c r="O42" s="354"/>
      <c r="P42" s="354"/>
      <c r="Q42" s="354"/>
      <c r="R42" s="354"/>
      <c r="S42" s="354"/>
      <c r="T42" s="354"/>
      <c r="U42" s="354"/>
      <c r="V42" s="354"/>
      <c r="W42" s="354"/>
      <c r="X42" s="354"/>
      <c r="Y42" s="354"/>
      <c r="Z42" s="354"/>
      <c r="AA42" s="329"/>
      <c r="AB42" s="329"/>
      <c r="AC42" s="354"/>
      <c r="AD42" s="354"/>
      <c r="AE42" s="354"/>
      <c r="AF42" s="354"/>
      <c r="AG42" s="354"/>
      <c r="AH42" s="354"/>
      <c r="AI42" s="354"/>
      <c r="AJ42" s="354"/>
      <c r="AK42" s="354"/>
      <c r="AL42" s="354"/>
      <c r="AM42" s="354"/>
      <c r="AN42" s="354"/>
      <c r="AO42" s="354"/>
      <c r="AP42" s="354"/>
      <c r="AQ42" s="354"/>
    </row>
    <row r="43" spans="13:43">
      <c r="M43" s="354"/>
      <c r="N43" s="354"/>
      <c r="O43" s="354"/>
      <c r="P43" s="354"/>
      <c r="Q43" s="354"/>
      <c r="R43" s="354"/>
      <c r="S43" s="354"/>
      <c r="T43" s="354"/>
      <c r="U43" s="354"/>
      <c r="V43" s="354"/>
      <c r="W43" s="354"/>
      <c r="X43" s="354"/>
      <c r="Y43" s="354"/>
      <c r="Z43" s="354"/>
      <c r="AA43" s="329"/>
      <c r="AB43" s="329"/>
      <c r="AC43" s="354"/>
      <c r="AD43" s="354"/>
      <c r="AE43" s="354"/>
      <c r="AF43" s="354"/>
      <c r="AG43" s="354"/>
      <c r="AH43" s="354"/>
      <c r="AI43" s="354"/>
      <c r="AJ43" s="354"/>
      <c r="AK43" s="354"/>
      <c r="AL43" s="354"/>
      <c r="AM43" s="354"/>
      <c r="AN43" s="354"/>
      <c r="AO43" s="354"/>
      <c r="AP43" s="354"/>
      <c r="AQ43" s="354"/>
    </row>
    <row r="44" spans="13:43">
      <c r="M44" s="354"/>
      <c r="N44" s="354"/>
      <c r="O44" s="354"/>
      <c r="P44" s="354"/>
      <c r="Q44" s="354"/>
      <c r="R44" s="354"/>
      <c r="S44" s="354"/>
      <c r="T44" s="354"/>
      <c r="U44" s="354"/>
      <c r="V44" s="354"/>
      <c r="W44" s="354"/>
      <c r="X44" s="354"/>
      <c r="Y44" s="354"/>
      <c r="Z44" s="354"/>
      <c r="AA44" s="329"/>
      <c r="AB44" s="329"/>
      <c r="AC44" s="354"/>
      <c r="AD44" s="354"/>
      <c r="AE44" s="354"/>
      <c r="AF44" s="354"/>
      <c r="AG44" s="354"/>
      <c r="AH44" s="354"/>
      <c r="AI44" s="354"/>
      <c r="AJ44" s="354"/>
      <c r="AK44" s="354"/>
      <c r="AL44" s="354"/>
      <c r="AM44" s="354"/>
      <c r="AN44" s="354"/>
      <c r="AO44" s="354"/>
      <c r="AP44" s="354"/>
      <c r="AQ44" s="354"/>
    </row>
    <row r="45" spans="13:43">
      <c r="M45" s="354"/>
      <c r="N45" s="354"/>
      <c r="O45" s="354"/>
      <c r="P45" s="354"/>
      <c r="Q45" s="354"/>
      <c r="R45" s="354"/>
      <c r="S45" s="354"/>
      <c r="T45" s="354"/>
      <c r="U45" s="354"/>
      <c r="V45" s="354"/>
      <c r="W45" s="354"/>
      <c r="X45" s="354"/>
      <c r="Y45" s="354"/>
      <c r="Z45" s="354"/>
      <c r="AA45" s="329"/>
      <c r="AB45" s="329"/>
      <c r="AC45" s="354"/>
      <c r="AD45" s="354"/>
      <c r="AE45" s="354"/>
      <c r="AF45" s="354"/>
      <c r="AG45" s="354"/>
      <c r="AH45" s="354"/>
      <c r="AI45" s="354"/>
      <c r="AJ45" s="354"/>
      <c r="AK45" s="354"/>
      <c r="AL45" s="354"/>
      <c r="AM45" s="354"/>
      <c r="AN45" s="354"/>
      <c r="AO45" s="354"/>
      <c r="AP45" s="354"/>
      <c r="AQ45" s="354"/>
    </row>
    <row r="46" spans="13:43">
      <c r="M46" s="354"/>
      <c r="N46" s="354"/>
      <c r="O46" s="354"/>
      <c r="P46" s="354"/>
      <c r="Q46" s="354"/>
      <c r="R46" s="354"/>
      <c r="S46" s="354"/>
      <c r="T46" s="354"/>
      <c r="U46" s="354"/>
      <c r="V46" s="354"/>
      <c r="W46" s="354"/>
      <c r="X46" s="354"/>
      <c r="Y46" s="354"/>
      <c r="Z46" s="354"/>
      <c r="AA46" s="329"/>
      <c r="AB46" s="329"/>
      <c r="AC46" s="354"/>
      <c r="AD46" s="354"/>
      <c r="AE46" s="354"/>
      <c r="AF46" s="354"/>
      <c r="AG46" s="354"/>
      <c r="AH46" s="354"/>
      <c r="AI46" s="354"/>
      <c r="AJ46" s="354"/>
      <c r="AK46" s="354"/>
      <c r="AL46" s="354"/>
      <c r="AM46" s="354"/>
      <c r="AN46" s="354"/>
      <c r="AO46" s="354"/>
      <c r="AP46" s="354"/>
      <c r="AQ46" s="354"/>
    </row>
    <row r="47" spans="13:43">
      <c r="M47" s="354"/>
      <c r="N47" s="354"/>
      <c r="O47" s="354"/>
      <c r="P47" s="354"/>
      <c r="Q47" s="354"/>
      <c r="R47" s="354"/>
      <c r="S47" s="354"/>
      <c r="T47" s="354"/>
      <c r="U47" s="354"/>
      <c r="V47" s="354"/>
      <c r="W47" s="354"/>
      <c r="X47" s="354"/>
      <c r="Y47" s="354"/>
      <c r="Z47" s="354"/>
      <c r="AA47" s="329"/>
      <c r="AB47" s="329"/>
      <c r="AC47" s="354"/>
      <c r="AD47" s="354"/>
      <c r="AE47" s="354"/>
      <c r="AF47" s="354"/>
      <c r="AG47" s="354"/>
      <c r="AH47" s="354"/>
      <c r="AI47" s="354"/>
      <c r="AJ47" s="354"/>
      <c r="AK47" s="354"/>
      <c r="AL47" s="354"/>
      <c r="AM47" s="354"/>
      <c r="AN47" s="354"/>
      <c r="AO47" s="354"/>
      <c r="AP47" s="354"/>
      <c r="AQ47" s="354"/>
    </row>
    <row r="48" spans="13:43">
      <c r="M48" s="354"/>
      <c r="N48" s="354"/>
      <c r="O48" s="354"/>
      <c r="P48" s="354"/>
      <c r="Q48" s="354"/>
      <c r="R48" s="354"/>
      <c r="S48" s="354"/>
      <c r="T48" s="354"/>
      <c r="U48" s="354"/>
      <c r="V48" s="354"/>
      <c r="W48" s="354"/>
      <c r="X48" s="354"/>
      <c r="Y48" s="354"/>
      <c r="Z48" s="354"/>
      <c r="AA48" s="329"/>
      <c r="AB48" s="329"/>
      <c r="AC48" s="354"/>
      <c r="AD48" s="354"/>
      <c r="AE48" s="354"/>
      <c r="AF48" s="354"/>
      <c r="AG48" s="354"/>
      <c r="AH48" s="354"/>
      <c r="AI48" s="354"/>
      <c r="AJ48" s="354"/>
      <c r="AK48" s="354"/>
      <c r="AL48" s="354"/>
      <c r="AM48" s="354"/>
      <c r="AN48" s="354"/>
      <c r="AO48" s="354"/>
      <c r="AP48" s="354"/>
      <c r="AQ48" s="354"/>
    </row>
    <row r="49" spans="13:43">
      <c r="M49" s="354"/>
      <c r="N49" s="354"/>
      <c r="O49" s="354"/>
      <c r="P49" s="354"/>
      <c r="Q49" s="354"/>
      <c r="R49" s="354"/>
      <c r="S49" s="354"/>
      <c r="T49" s="354"/>
      <c r="U49" s="354"/>
      <c r="V49" s="354"/>
      <c r="W49" s="354"/>
      <c r="X49" s="354"/>
      <c r="Y49" s="354"/>
      <c r="Z49" s="354"/>
      <c r="AA49" s="329"/>
      <c r="AB49" s="329"/>
      <c r="AC49" s="354"/>
      <c r="AD49" s="354"/>
      <c r="AE49" s="354"/>
      <c r="AF49" s="354"/>
      <c r="AG49" s="354"/>
      <c r="AH49" s="354"/>
      <c r="AI49" s="354"/>
      <c r="AJ49" s="354"/>
      <c r="AK49" s="354"/>
      <c r="AL49" s="354"/>
      <c r="AM49" s="354"/>
      <c r="AN49" s="354"/>
      <c r="AO49" s="354"/>
      <c r="AP49" s="354"/>
      <c r="AQ49" s="354"/>
    </row>
    <row r="50" spans="13:43">
      <c r="M50" s="354"/>
      <c r="N50" s="354"/>
      <c r="O50" s="354"/>
      <c r="P50" s="354"/>
      <c r="Q50" s="354"/>
      <c r="R50" s="354"/>
      <c r="S50" s="354"/>
      <c r="T50" s="354"/>
      <c r="U50" s="354"/>
      <c r="V50" s="354"/>
      <c r="W50" s="354"/>
      <c r="X50" s="354"/>
      <c r="Y50" s="354"/>
      <c r="Z50" s="354"/>
      <c r="AA50" s="329"/>
      <c r="AB50" s="329"/>
      <c r="AC50" s="354"/>
      <c r="AD50" s="354"/>
      <c r="AE50" s="354"/>
      <c r="AF50" s="354"/>
      <c r="AG50" s="354"/>
      <c r="AH50" s="354"/>
      <c r="AI50" s="354"/>
      <c r="AJ50" s="354"/>
      <c r="AK50" s="354"/>
      <c r="AL50" s="354"/>
      <c r="AM50" s="354"/>
      <c r="AN50" s="354"/>
      <c r="AO50" s="354"/>
      <c r="AP50" s="354"/>
      <c r="AQ50" s="354"/>
    </row>
    <row r="51" spans="13:43">
      <c r="M51" s="354"/>
      <c r="N51" s="354"/>
      <c r="O51" s="354"/>
      <c r="P51" s="354"/>
      <c r="Q51" s="354"/>
      <c r="R51" s="354"/>
      <c r="S51" s="354"/>
      <c r="T51" s="354"/>
      <c r="U51" s="354"/>
      <c r="V51" s="354"/>
      <c r="W51" s="354"/>
      <c r="X51" s="354"/>
      <c r="Y51" s="354"/>
      <c r="Z51" s="354"/>
      <c r="AA51" s="329"/>
      <c r="AB51" s="329"/>
      <c r="AC51" s="354"/>
      <c r="AD51" s="354"/>
      <c r="AE51" s="354"/>
      <c r="AF51" s="354"/>
      <c r="AG51" s="354"/>
      <c r="AH51" s="354"/>
      <c r="AI51" s="354"/>
      <c r="AJ51" s="354"/>
      <c r="AK51" s="354"/>
      <c r="AL51" s="354"/>
      <c r="AM51" s="354"/>
      <c r="AN51" s="354"/>
      <c r="AO51" s="354"/>
      <c r="AP51" s="354"/>
      <c r="AQ51" s="354"/>
    </row>
    <row r="52" spans="13:43">
      <c r="M52" s="354"/>
      <c r="N52" s="354"/>
      <c r="O52" s="354"/>
      <c r="P52" s="354"/>
      <c r="Q52" s="354"/>
      <c r="R52" s="354"/>
      <c r="S52" s="354"/>
      <c r="T52" s="354"/>
      <c r="U52" s="354"/>
      <c r="V52" s="354"/>
      <c r="W52" s="354"/>
      <c r="X52" s="354"/>
      <c r="Y52" s="354"/>
      <c r="Z52" s="354"/>
      <c r="AA52" s="329"/>
      <c r="AB52" s="329"/>
      <c r="AC52" s="354"/>
      <c r="AD52" s="354"/>
      <c r="AE52" s="354"/>
      <c r="AF52" s="354"/>
      <c r="AG52" s="354"/>
      <c r="AH52" s="354"/>
      <c r="AI52" s="354"/>
      <c r="AJ52" s="354"/>
      <c r="AK52" s="354"/>
      <c r="AL52" s="354"/>
      <c r="AM52" s="354"/>
      <c r="AN52" s="354"/>
      <c r="AO52" s="354"/>
      <c r="AP52" s="354"/>
      <c r="AQ52" s="354"/>
    </row>
    <row r="53" spans="13:43">
      <c r="M53" s="354"/>
      <c r="N53" s="354"/>
      <c r="O53" s="354"/>
      <c r="P53" s="354"/>
      <c r="Q53" s="354"/>
      <c r="R53" s="354"/>
      <c r="S53" s="354"/>
      <c r="T53" s="354"/>
      <c r="U53" s="354"/>
      <c r="V53" s="354"/>
      <c r="W53" s="354"/>
      <c r="X53" s="354"/>
      <c r="Y53" s="354"/>
      <c r="Z53" s="354"/>
      <c r="AA53" s="329"/>
      <c r="AB53" s="329"/>
      <c r="AC53" s="354"/>
      <c r="AD53" s="354"/>
      <c r="AE53" s="354"/>
      <c r="AF53" s="354"/>
      <c r="AG53" s="354"/>
      <c r="AH53" s="354"/>
      <c r="AI53" s="354"/>
      <c r="AJ53" s="354"/>
      <c r="AK53" s="354"/>
      <c r="AL53" s="354"/>
      <c r="AM53" s="354"/>
      <c r="AN53" s="354"/>
      <c r="AO53" s="354"/>
      <c r="AP53" s="354"/>
      <c r="AQ53" s="354"/>
    </row>
    <row r="54" spans="13:43">
      <c r="M54" s="354"/>
      <c r="N54" s="354"/>
      <c r="O54" s="354"/>
      <c r="P54" s="354"/>
      <c r="Q54" s="354"/>
      <c r="R54" s="354"/>
      <c r="S54" s="354"/>
      <c r="T54" s="354"/>
      <c r="U54" s="354"/>
      <c r="V54" s="354"/>
      <c r="W54" s="354"/>
      <c r="X54" s="354"/>
      <c r="Y54" s="354"/>
      <c r="Z54" s="354"/>
      <c r="AA54" s="329"/>
      <c r="AB54" s="329"/>
      <c r="AC54" s="354"/>
      <c r="AD54" s="354"/>
      <c r="AE54" s="354"/>
      <c r="AF54" s="354"/>
      <c r="AG54" s="354"/>
      <c r="AH54" s="354"/>
      <c r="AI54" s="354"/>
      <c r="AJ54" s="354"/>
      <c r="AK54" s="354"/>
      <c r="AL54" s="354"/>
      <c r="AM54" s="354"/>
      <c r="AN54" s="354"/>
      <c r="AO54" s="354"/>
      <c r="AP54" s="354"/>
      <c r="AQ54" s="354"/>
    </row>
    <row r="55" spans="13:43">
      <c r="M55" s="354"/>
      <c r="N55" s="354"/>
      <c r="O55" s="354"/>
      <c r="P55" s="354"/>
      <c r="Q55" s="354"/>
      <c r="R55" s="354"/>
      <c r="S55" s="354"/>
      <c r="T55" s="354"/>
      <c r="U55" s="354"/>
      <c r="V55" s="354"/>
      <c r="W55" s="354"/>
      <c r="X55" s="354"/>
      <c r="Y55" s="354"/>
      <c r="Z55" s="354"/>
      <c r="AA55" s="329"/>
      <c r="AB55" s="329"/>
      <c r="AC55" s="354"/>
      <c r="AD55" s="354"/>
      <c r="AE55" s="354"/>
      <c r="AF55" s="354"/>
      <c r="AG55" s="354"/>
      <c r="AH55" s="354"/>
      <c r="AI55" s="354"/>
      <c r="AJ55" s="354"/>
      <c r="AK55" s="354"/>
      <c r="AL55" s="354"/>
      <c r="AM55" s="354"/>
      <c r="AN55" s="354"/>
      <c r="AO55" s="354"/>
      <c r="AP55" s="354"/>
      <c r="AQ55" s="354"/>
    </row>
    <row r="56" spans="13:43">
      <c r="M56" s="354"/>
      <c r="N56" s="354"/>
      <c r="O56" s="354"/>
      <c r="P56" s="354"/>
      <c r="Q56" s="354"/>
      <c r="R56" s="354"/>
      <c r="S56" s="354"/>
      <c r="T56" s="354"/>
      <c r="U56" s="354"/>
      <c r="V56" s="354"/>
      <c r="W56" s="354"/>
      <c r="X56" s="354"/>
      <c r="Y56" s="354"/>
      <c r="Z56" s="354"/>
      <c r="AA56" s="329"/>
      <c r="AB56" s="329"/>
      <c r="AC56" s="354"/>
      <c r="AD56" s="354"/>
      <c r="AE56" s="354"/>
      <c r="AF56" s="354"/>
      <c r="AG56" s="354"/>
      <c r="AH56" s="354"/>
      <c r="AI56" s="354"/>
      <c r="AJ56" s="354"/>
      <c r="AK56" s="354"/>
      <c r="AL56" s="354"/>
      <c r="AM56" s="354"/>
      <c r="AN56" s="354"/>
      <c r="AO56" s="354"/>
      <c r="AP56" s="354"/>
      <c r="AQ56" s="354"/>
    </row>
    <row r="57" spans="13:43">
      <c r="M57" s="354"/>
      <c r="N57" s="354"/>
      <c r="O57" s="354"/>
      <c r="P57" s="354"/>
      <c r="Q57" s="354"/>
      <c r="R57" s="354"/>
      <c r="S57" s="354"/>
      <c r="T57" s="354"/>
      <c r="U57" s="354"/>
      <c r="V57" s="354"/>
      <c r="W57" s="354"/>
      <c r="X57" s="354"/>
      <c r="Y57" s="354"/>
      <c r="Z57" s="354"/>
      <c r="AA57" s="329"/>
      <c r="AB57" s="329"/>
      <c r="AC57" s="354"/>
      <c r="AD57" s="354"/>
      <c r="AE57" s="354"/>
      <c r="AF57" s="354"/>
      <c r="AG57" s="354"/>
      <c r="AH57" s="354"/>
      <c r="AI57" s="354"/>
      <c r="AJ57" s="354"/>
      <c r="AK57" s="354"/>
      <c r="AL57" s="354"/>
      <c r="AM57" s="354"/>
      <c r="AN57" s="354"/>
      <c r="AO57" s="354"/>
      <c r="AP57" s="354"/>
      <c r="AQ57" s="354"/>
    </row>
    <row r="58" spans="13:43">
      <c r="M58" s="354"/>
      <c r="N58" s="354"/>
      <c r="O58" s="354"/>
      <c r="P58" s="354"/>
      <c r="Q58" s="354"/>
      <c r="R58" s="354"/>
      <c r="S58" s="354"/>
      <c r="T58" s="354"/>
      <c r="U58" s="354"/>
      <c r="V58" s="354"/>
      <c r="W58" s="354"/>
      <c r="X58" s="354"/>
      <c r="Y58" s="354"/>
      <c r="Z58" s="354"/>
      <c r="AA58" s="329"/>
      <c r="AB58" s="329"/>
      <c r="AC58" s="354"/>
      <c r="AD58" s="354"/>
      <c r="AE58" s="354"/>
      <c r="AF58" s="354"/>
      <c r="AG58" s="354"/>
      <c r="AH58" s="354"/>
      <c r="AI58" s="354"/>
      <c r="AJ58" s="354"/>
      <c r="AK58" s="354"/>
      <c r="AL58" s="354"/>
      <c r="AM58" s="354"/>
      <c r="AN58" s="354"/>
      <c r="AO58" s="354"/>
      <c r="AP58" s="354"/>
      <c r="AQ58" s="354"/>
    </row>
    <row r="59" spans="13:43">
      <c r="M59" s="354"/>
      <c r="N59" s="354"/>
      <c r="O59" s="354"/>
      <c r="P59" s="354"/>
      <c r="Q59" s="354"/>
      <c r="R59" s="354"/>
      <c r="S59" s="354"/>
      <c r="T59" s="354"/>
      <c r="U59" s="354"/>
      <c r="V59" s="354"/>
      <c r="W59" s="354"/>
      <c r="X59" s="354"/>
      <c r="Y59" s="354"/>
      <c r="Z59" s="354"/>
      <c r="AA59" s="329"/>
      <c r="AB59" s="329"/>
      <c r="AC59" s="354"/>
      <c r="AD59" s="354"/>
      <c r="AE59" s="354"/>
      <c r="AF59" s="354"/>
      <c r="AG59" s="354"/>
      <c r="AH59" s="354"/>
      <c r="AI59" s="354"/>
      <c r="AJ59" s="354"/>
      <c r="AK59" s="354"/>
      <c r="AL59" s="354"/>
      <c r="AM59" s="354"/>
      <c r="AN59" s="354"/>
      <c r="AO59" s="354"/>
      <c r="AP59" s="354"/>
      <c r="AQ59" s="354"/>
    </row>
    <row r="60" spans="13:43">
      <c r="M60" s="354"/>
      <c r="N60" s="354"/>
      <c r="O60" s="354"/>
      <c r="P60" s="354"/>
      <c r="Q60" s="354"/>
      <c r="R60" s="354"/>
      <c r="S60" s="354"/>
      <c r="T60" s="354"/>
      <c r="U60" s="354"/>
      <c r="V60" s="354"/>
      <c r="W60" s="354"/>
      <c r="X60" s="354"/>
      <c r="Y60" s="354"/>
      <c r="Z60" s="354"/>
      <c r="AA60" s="329"/>
      <c r="AB60" s="329"/>
      <c r="AC60" s="354"/>
      <c r="AD60" s="354"/>
      <c r="AE60" s="354"/>
      <c r="AF60" s="354"/>
      <c r="AG60" s="354"/>
      <c r="AH60" s="354"/>
      <c r="AI60" s="354"/>
      <c r="AJ60" s="354"/>
      <c r="AK60" s="354"/>
      <c r="AL60" s="354"/>
      <c r="AM60" s="354"/>
      <c r="AN60" s="354"/>
      <c r="AO60" s="354"/>
      <c r="AP60" s="354"/>
      <c r="AQ60" s="354"/>
    </row>
    <row r="61" spans="13:43">
      <c r="M61" s="354"/>
      <c r="N61" s="354"/>
      <c r="O61" s="354"/>
      <c r="P61" s="354"/>
      <c r="Q61" s="354"/>
      <c r="R61" s="354"/>
      <c r="S61" s="354"/>
      <c r="T61" s="354"/>
      <c r="U61" s="354"/>
      <c r="V61" s="354"/>
      <c r="W61" s="354"/>
      <c r="X61" s="354"/>
      <c r="Y61" s="354"/>
      <c r="Z61" s="354"/>
      <c r="AA61" s="329"/>
      <c r="AB61" s="329"/>
      <c r="AC61" s="354"/>
      <c r="AD61" s="354"/>
      <c r="AE61" s="354"/>
      <c r="AF61" s="354"/>
      <c r="AG61" s="354"/>
      <c r="AH61" s="354"/>
      <c r="AI61" s="354"/>
      <c r="AJ61" s="354"/>
      <c r="AK61" s="354"/>
      <c r="AL61" s="354"/>
      <c r="AM61" s="354"/>
      <c r="AN61" s="354"/>
      <c r="AO61" s="354"/>
      <c r="AP61" s="354"/>
      <c r="AQ61" s="354"/>
    </row>
    <row r="62" spans="13:43">
      <c r="M62" s="354"/>
      <c r="N62" s="354"/>
      <c r="O62" s="354"/>
      <c r="P62" s="354"/>
      <c r="Q62" s="354"/>
      <c r="R62" s="354"/>
      <c r="S62" s="354"/>
      <c r="T62" s="354"/>
      <c r="U62" s="354"/>
      <c r="V62" s="354"/>
      <c r="W62" s="354"/>
      <c r="X62" s="354"/>
      <c r="Y62" s="354"/>
      <c r="Z62" s="354"/>
      <c r="AA62" s="329"/>
      <c r="AB62" s="329"/>
      <c r="AC62" s="354"/>
      <c r="AD62" s="354"/>
      <c r="AE62" s="354"/>
      <c r="AF62" s="354"/>
      <c r="AG62" s="354"/>
      <c r="AH62" s="354"/>
      <c r="AI62" s="354"/>
      <c r="AJ62" s="354"/>
      <c r="AK62" s="354"/>
      <c r="AL62" s="354"/>
      <c r="AM62" s="354"/>
      <c r="AN62" s="354"/>
      <c r="AO62" s="354"/>
      <c r="AP62" s="354"/>
      <c r="AQ62" s="354"/>
    </row>
    <row r="63" spans="13:43">
      <c r="M63" s="354"/>
      <c r="N63" s="354"/>
      <c r="O63" s="354"/>
      <c r="P63" s="354"/>
      <c r="Q63" s="354"/>
      <c r="R63" s="354"/>
      <c r="S63" s="354"/>
      <c r="T63" s="354"/>
      <c r="U63" s="354"/>
      <c r="V63" s="354"/>
      <c r="W63" s="354"/>
      <c r="X63" s="354"/>
      <c r="Y63" s="354"/>
      <c r="Z63" s="354"/>
      <c r="AA63" s="329"/>
      <c r="AB63" s="329"/>
      <c r="AC63" s="354"/>
      <c r="AD63" s="354"/>
      <c r="AE63" s="354"/>
      <c r="AF63" s="354"/>
      <c r="AG63" s="354"/>
      <c r="AH63" s="354"/>
      <c r="AI63" s="354"/>
      <c r="AJ63" s="354"/>
      <c r="AK63" s="354"/>
      <c r="AL63" s="354"/>
      <c r="AM63" s="354"/>
      <c r="AN63" s="354"/>
      <c r="AO63" s="354"/>
      <c r="AP63" s="354"/>
      <c r="AQ63" s="354"/>
    </row>
    <row r="64" spans="13:43">
      <c r="M64" s="354"/>
      <c r="N64" s="354"/>
      <c r="O64" s="354"/>
      <c r="P64" s="354"/>
      <c r="Q64" s="354"/>
      <c r="R64" s="354"/>
      <c r="S64" s="354"/>
      <c r="T64" s="354"/>
      <c r="U64" s="354"/>
      <c r="V64" s="354"/>
      <c r="W64" s="354"/>
      <c r="X64" s="354"/>
      <c r="Y64" s="354"/>
      <c r="Z64" s="354"/>
      <c r="AA64" s="329"/>
      <c r="AB64" s="329"/>
      <c r="AC64" s="354"/>
      <c r="AD64" s="354"/>
      <c r="AE64" s="354"/>
      <c r="AF64" s="354"/>
      <c r="AG64" s="354"/>
      <c r="AH64" s="354"/>
      <c r="AI64" s="354"/>
      <c r="AJ64" s="354"/>
      <c r="AK64" s="354"/>
      <c r="AL64" s="354"/>
      <c r="AM64" s="354"/>
      <c r="AN64" s="354"/>
      <c r="AO64" s="354"/>
      <c r="AP64" s="354"/>
      <c r="AQ64" s="354"/>
    </row>
    <row r="65" spans="13:43">
      <c r="M65" s="354"/>
      <c r="N65" s="354"/>
      <c r="O65" s="354"/>
      <c r="P65" s="354"/>
      <c r="Q65" s="354"/>
      <c r="R65" s="354"/>
      <c r="S65" s="354"/>
      <c r="T65" s="354"/>
      <c r="U65" s="354"/>
      <c r="V65" s="354"/>
      <c r="W65" s="354"/>
      <c r="X65" s="354"/>
      <c r="Y65" s="354"/>
      <c r="Z65" s="354"/>
      <c r="AA65" s="329"/>
      <c r="AB65" s="329"/>
      <c r="AC65" s="354"/>
      <c r="AD65" s="354"/>
      <c r="AE65" s="354"/>
      <c r="AF65" s="354"/>
      <c r="AG65" s="354"/>
      <c r="AH65" s="354"/>
      <c r="AI65" s="354"/>
      <c r="AJ65" s="354"/>
      <c r="AK65" s="354"/>
      <c r="AL65" s="354"/>
      <c r="AM65" s="354"/>
      <c r="AN65" s="354"/>
      <c r="AO65" s="354"/>
      <c r="AP65" s="354"/>
      <c r="AQ65" s="354"/>
    </row>
    <row r="66" spans="13:43">
      <c r="M66" s="354"/>
      <c r="N66" s="354"/>
      <c r="O66" s="354"/>
      <c r="P66" s="354"/>
      <c r="Q66" s="354"/>
      <c r="R66" s="354"/>
      <c r="S66" s="354"/>
      <c r="T66" s="354"/>
      <c r="U66" s="354"/>
      <c r="V66" s="354"/>
      <c r="W66" s="354"/>
      <c r="X66" s="354"/>
      <c r="Y66" s="354"/>
      <c r="Z66" s="354"/>
      <c r="AA66" s="329"/>
      <c r="AB66" s="329"/>
      <c r="AC66" s="354"/>
      <c r="AD66" s="354"/>
      <c r="AE66" s="354"/>
      <c r="AF66" s="354"/>
      <c r="AG66" s="354"/>
      <c r="AH66" s="354"/>
      <c r="AI66" s="354"/>
      <c r="AJ66" s="354"/>
      <c r="AK66" s="354"/>
      <c r="AL66" s="354"/>
      <c r="AM66" s="354"/>
      <c r="AN66" s="354"/>
      <c r="AO66" s="354"/>
      <c r="AP66" s="354"/>
      <c r="AQ66" s="354"/>
    </row>
    <row r="67" spans="13:43">
      <c r="M67" s="354"/>
      <c r="N67" s="354"/>
      <c r="O67" s="354"/>
      <c r="P67" s="354"/>
      <c r="Q67" s="354"/>
      <c r="R67" s="354"/>
      <c r="S67" s="354"/>
      <c r="T67" s="354"/>
      <c r="U67" s="354"/>
      <c r="V67" s="354"/>
      <c r="W67" s="354"/>
      <c r="X67" s="354"/>
      <c r="Y67" s="354"/>
      <c r="Z67" s="354"/>
      <c r="AA67" s="329"/>
      <c r="AB67" s="329"/>
      <c r="AC67" s="354"/>
      <c r="AD67" s="354"/>
      <c r="AE67" s="354"/>
      <c r="AF67" s="354"/>
      <c r="AG67" s="354"/>
      <c r="AH67" s="354"/>
      <c r="AI67" s="354"/>
      <c r="AJ67" s="354"/>
      <c r="AK67" s="354"/>
      <c r="AL67" s="354"/>
      <c r="AM67" s="354"/>
      <c r="AN67" s="354"/>
      <c r="AO67" s="354"/>
      <c r="AP67" s="354"/>
      <c r="AQ67" s="354"/>
    </row>
    <row r="68" spans="13:43">
      <c r="M68" s="354"/>
      <c r="N68" s="354"/>
      <c r="O68" s="354"/>
      <c r="P68" s="354"/>
      <c r="Q68" s="354"/>
      <c r="R68" s="354"/>
      <c r="S68" s="354"/>
      <c r="T68" s="354"/>
      <c r="U68" s="354"/>
      <c r="V68" s="354"/>
      <c r="W68" s="354"/>
      <c r="X68" s="354"/>
      <c r="Y68" s="354"/>
      <c r="Z68" s="354"/>
      <c r="AA68" s="329"/>
      <c r="AB68" s="329"/>
      <c r="AC68" s="354"/>
      <c r="AD68" s="354"/>
      <c r="AE68" s="354"/>
      <c r="AF68" s="354"/>
      <c r="AG68" s="354"/>
      <c r="AH68" s="354"/>
      <c r="AI68" s="354"/>
      <c r="AJ68" s="354"/>
      <c r="AK68" s="354"/>
      <c r="AL68" s="354"/>
      <c r="AM68" s="354"/>
      <c r="AN68" s="354"/>
      <c r="AO68" s="354"/>
      <c r="AP68" s="354"/>
      <c r="AQ68" s="354"/>
    </row>
    <row r="69" spans="13:43">
      <c r="M69" s="354"/>
      <c r="N69" s="354"/>
      <c r="O69" s="354"/>
      <c r="P69" s="354"/>
      <c r="Q69" s="354"/>
      <c r="R69" s="354"/>
      <c r="S69" s="354"/>
      <c r="T69" s="354"/>
      <c r="U69" s="354"/>
      <c r="V69" s="354"/>
      <c r="W69" s="354"/>
      <c r="X69" s="354"/>
      <c r="Y69" s="354"/>
      <c r="Z69" s="354"/>
      <c r="AA69" s="329"/>
      <c r="AB69" s="329"/>
      <c r="AC69" s="354"/>
      <c r="AD69" s="354"/>
      <c r="AE69" s="354"/>
      <c r="AF69" s="354"/>
      <c r="AG69" s="354"/>
      <c r="AH69" s="354"/>
      <c r="AI69" s="354"/>
      <c r="AJ69" s="354"/>
      <c r="AK69" s="354"/>
      <c r="AL69" s="354"/>
      <c r="AM69" s="354"/>
      <c r="AN69" s="354"/>
      <c r="AO69" s="354"/>
      <c r="AP69" s="354"/>
      <c r="AQ69" s="354"/>
    </row>
    <row r="70" spans="13:43">
      <c r="M70" s="354"/>
      <c r="N70" s="354"/>
      <c r="O70" s="354"/>
      <c r="P70" s="354"/>
      <c r="Q70" s="354"/>
      <c r="R70" s="354"/>
      <c r="S70" s="354"/>
      <c r="T70" s="354"/>
      <c r="U70" s="354"/>
      <c r="V70" s="354"/>
      <c r="W70" s="354"/>
      <c r="X70" s="354"/>
      <c r="Y70" s="354"/>
      <c r="Z70" s="354"/>
      <c r="AA70" s="329"/>
      <c r="AB70" s="329"/>
      <c r="AC70" s="354"/>
      <c r="AD70" s="354"/>
      <c r="AE70" s="354"/>
      <c r="AF70" s="354"/>
      <c r="AG70" s="354"/>
      <c r="AH70" s="354"/>
      <c r="AI70" s="354"/>
      <c r="AJ70" s="354"/>
      <c r="AK70" s="354"/>
      <c r="AL70" s="354"/>
      <c r="AM70" s="354"/>
      <c r="AN70" s="354"/>
      <c r="AO70" s="354"/>
      <c r="AP70" s="354"/>
      <c r="AQ70" s="354"/>
    </row>
    <row r="71" spans="13:43">
      <c r="M71" s="354"/>
      <c r="N71" s="354"/>
      <c r="O71" s="354"/>
      <c r="P71" s="354"/>
      <c r="Q71" s="354"/>
      <c r="R71" s="354"/>
      <c r="S71" s="354"/>
      <c r="T71" s="354"/>
      <c r="U71" s="354"/>
      <c r="V71" s="354"/>
      <c r="W71" s="354"/>
      <c r="X71" s="354"/>
      <c r="Y71" s="354"/>
      <c r="Z71" s="354"/>
      <c r="AA71" s="329"/>
      <c r="AB71" s="329"/>
      <c r="AC71" s="354"/>
      <c r="AD71" s="354"/>
      <c r="AE71" s="354"/>
      <c r="AF71" s="354"/>
      <c r="AG71" s="354"/>
      <c r="AH71" s="354"/>
      <c r="AI71" s="354"/>
      <c r="AJ71" s="354"/>
      <c r="AK71" s="354"/>
      <c r="AL71" s="354"/>
      <c r="AM71" s="354"/>
      <c r="AN71" s="354"/>
      <c r="AO71" s="354"/>
      <c r="AP71" s="354"/>
      <c r="AQ71" s="354"/>
    </row>
    <row r="72" spans="13:43">
      <c r="M72" s="354"/>
      <c r="N72" s="354"/>
      <c r="O72" s="354"/>
      <c r="P72" s="354"/>
      <c r="Q72" s="354"/>
      <c r="R72" s="354"/>
      <c r="S72" s="354"/>
      <c r="T72" s="354"/>
      <c r="U72" s="354"/>
      <c r="V72" s="354"/>
      <c r="W72" s="354"/>
      <c r="X72" s="354"/>
      <c r="Y72" s="354"/>
      <c r="Z72" s="354"/>
      <c r="AA72" s="329"/>
      <c r="AB72" s="329"/>
      <c r="AC72" s="354"/>
      <c r="AD72" s="354"/>
      <c r="AE72" s="354"/>
      <c r="AF72" s="354"/>
      <c r="AG72" s="354"/>
      <c r="AH72" s="354"/>
      <c r="AI72" s="354"/>
      <c r="AJ72" s="354"/>
      <c r="AK72" s="354"/>
      <c r="AL72" s="354"/>
      <c r="AM72" s="354"/>
      <c r="AN72" s="354"/>
      <c r="AO72" s="354"/>
      <c r="AP72" s="354"/>
      <c r="AQ72" s="354"/>
    </row>
    <row r="73" spans="13:43">
      <c r="M73" s="354"/>
      <c r="N73" s="354"/>
      <c r="O73" s="354"/>
      <c r="P73" s="354"/>
      <c r="Q73" s="354"/>
      <c r="R73" s="354"/>
      <c r="S73" s="354"/>
      <c r="T73" s="354"/>
      <c r="U73" s="354"/>
      <c r="V73" s="354"/>
      <c r="W73" s="354"/>
      <c r="X73" s="354"/>
      <c r="Y73" s="354"/>
      <c r="Z73" s="354"/>
      <c r="AA73" s="329"/>
      <c r="AB73" s="329"/>
      <c r="AC73" s="354"/>
      <c r="AD73" s="354"/>
      <c r="AE73" s="354"/>
      <c r="AF73" s="354"/>
      <c r="AG73" s="354"/>
      <c r="AH73" s="354"/>
      <c r="AI73" s="354"/>
      <c r="AJ73" s="354"/>
      <c r="AK73" s="354"/>
      <c r="AL73" s="354"/>
      <c r="AM73" s="354"/>
      <c r="AN73" s="354"/>
      <c r="AO73" s="354"/>
      <c r="AP73" s="354"/>
      <c r="AQ73" s="354"/>
    </row>
    <row r="74" spans="13:43">
      <c r="M74" s="354"/>
      <c r="N74" s="354"/>
      <c r="O74" s="354"/>
      <c r="P74" s="354"/>
      <c r="Q74" s="354"/>
      <c r="R74" s="354"/>
      <c r="S74" s="354"/>
      <c r="T74" s="354"/>
      <c r="U74" s="354"/>
      <c r="V74" s="354"/>
      <c r="W74" s="354"/>
      <c r="X74" s="354"/>
      <c r="Y74" s="354"/>
      <c r="Z74" s="354"/>
      <c r="AA74" s="329"/>
      <c r="AB74" s="329"/>
      <c r="AC74" s="354"/>
      <c r="AD74" s="354"/>
      <c r="AE74" s="354"/>
      <c r="AF74" s="354"/>
      <c r="AG74" s="354"/>
      <c r="AH74" s="354"/>
      <c r="AI74" s="354"/>
      <c r="AJ74" s="354"/>
      <c r="AK74" s="354"/>
      <c r="AL74" s="354"/>
      <c r="AM74" s="354"/>
      <c r="AN74" s="354"/>
      <c r="AO74" s="354"/>
      <c r="AP74" s="354"/>
      <c r="AQ74" s="354"/>
    </row>
    <row r="75" spans="13:43">
      <c r="M75" s="354"/>
      <c r="N75" s="354"/>
      <c r="O75" s="354"/>
      <c r="P75" s="354"/>
      <c r="Q75" s="354"/>
      <c r="R75" s="354"/>
      <c r="S75" s="354"/>
      <c r="T75" s="354"/>
      <c r="U75" s="354"/>
      <c r="V75" s="354"/>
      <c r="W75" s="354"/>
      <c r="X75" s="354"/>
      <c r="Y75" s="354"/>
      <c r="Z75" s="354"/>
      <c r="AA75" s="329"/>
      <c r="AB75" s="329"/>
      <c r="AC75" s="354"/>
      <c r="AD75" s="354"/>
      <c r="AE75" s="354"/>
      <c r="AF75" s="354"/>
      <c r="AG75" s="354"/>
      <c r="AH75" s="354"/>
      <c r="AI75" s="354"/>
      <c r="AJ75" s="354"/>
      <c r="AK75" s="354"/>
      <c r="AL75" s="354"/>
      <c r="AM75" s="354"/>
      <c r="AN75" s="354"/>
      <c r="AO75" s="354"/>
      <c r="AP75" s="354"/>
      <c r="AQ75" s="354"/>
    </row>
    <row r="76" spans="13:43">
      <c r="M76" s="354"/>
      <c r="N76" s="354"/>
      <c r="O76" s="354"/>
      <c r="P76" s="354"/>
      <c r="Q76" s="354"/>
      <c r="R76" s="354"/>
      <c r="S76" s="354"/>
      <c r="T76" s="354"/>
      <c r="U76" s="354"/>
      <c r="V76" s="354"/>
      <c r="W76" s="354"/>
      <c r="X76" s="354"/>
      <c r="Y76" s="354"/>
      <c r="Z76" s="354"/>
      <c r="AA76" s="329"/>
      <c r="AB76" s="329"/>
      <c r="AC76" s="354"/>
      <c r="AD76" s="354"/>
      <c r="AE76" s="354"/>
      <c r="AF76" s="354"/>
      <c r="AG76" s="354"/>
      <c r="AH76" s="354"/>
      <c r="AI76" s="354"/>
      <c r="AJ76" s="354"/>
      <c r="AK76" s="354"/>
      <c r="AL76" s="354"/>
      <c r="AM76" s="354"/>
      <c r="AN76" s="354"/>
      <c r="AO76" s="354"/>
      <c r="AP76" s="354"/>
      <c r="AQ76" s="354"/>
    </row>
    <row r="77" spans="13:43">
      <c r="M77" s="354"/>
      <c r="N77" s="354"/>
      <c r="O77" s="354"/>
      <c r="P77" s="354"/>
      <c r="Q77" s="354"/>
      <c r="R77" s="354"/>
      <c r="S77" s="354"/>
      <c r="T77" s="354"/>
      <c r="U77" s="354"/>
      <c r="V77" s="354"/>
      <c r="W77" s="354"/>
      <c r="X77" s="354"/>
      <c r="Y77" s="354"/>
      <c r="Z77" s="354"/>
      <c r="AA77" s="329"/>
      <c r="AB77" s="329"/>
      <c r="AC77" s="354"/>
      <c r="AD77" s="354"/>
      <c r="AE77" s="354"/>
      <c r="AF77" s="354"/>
      <c r="AG77" s="354"/>
      <c r="AH77" s="354"/>
      <c r="AI77" s="354"/>
      <c r="AJ77" s="354"/>
      <c r="AK77" s="354"/>
      <c r="AL77" s="354"/>
      <c r="AM77" s="354"/>
      <c r="AN77" s="354"/>
      <c r="AO77" s="354"/>
      <c r="AP77" s="354"/>
      <c r="AQ77" s="354"/>
    </row>
    <row r="78" spans="13:43">
      <c r="M78" s="354"/>
      <c r="N78" s="354"/>
      <c r="O78" s="354"/>
      <c r="P78" s="354"/>
      <c r="Q78" s="354"/>
      <c r="R78" s="354"/>
      <c r="S78" s="354"/>
      <c r="T78" s="354"/>
      <c r="U78" s="354"/>
      <c r="V78" s="354"/>
      <c r="W78" s="354"/>
      <c r="X78" s="354"/>
      <c r="Y78" s="354"/>
      <c r="Z78" s="354"/>
      <c r="AA78" s="329"/>
      <c r="AB78" s="329"/>
      <c r="AC78" s="354"/>
      <c r="AD78" s="354"/>
      <c r="AE78" s="354"/>
      <c r="AF78" s="354"/>
      <c r="AG78" s="354"/>
      <c r="AH78" s="354"/>
      <c r="AI78" s="354"/>
      <c r="AJ78" s="354"/>
      <c r="AK78" s="354"/>
      <c r="AL78" s="354"/>
      <c r="AM78" s="354"/>
      <c r="AN78" s="354"/>
      <c r="AO78" s="354"/>
      <c r="AP78" s="354"/>
      <c r="AQ78" s="354"/>
    </row>
    <row r="79" spans="13:43">
      <c r="M79" s="354"/>
      <c r="N79" s="354"/>
      <c r="O79" s="354"/>
      <c r="P79" s="354"/>
      <c r="Q79" s="354"/>
      <c r="R79" s="354"/>
      <c r="S79" s="354"/>
      <c r="T79" s="354"/>
      <c r="U79" s="354"/>
      <c r="V79" s="354"/>
      <c r="W79" s="354"/>
      <c r="X79" s="354"/>
      <c r="Y79" s="354"/>
      <c r="Z79" s="354"/>
      <c r="AA79" s="329"/>
      <c r="AB79" s="329"/>
      <c r="AC79" s="354"/>
      <c r="AD79" s="354"/>
      <c r="AE79" s="354"/>
      <c r="AF79" s="354"/>
      <c r="AG79" s="354"/>
      <c r="AH79" s="354"/>
      <c r="AI79" s="354"/>
      <c r="AJ79" s="354"/>
      <c r="AK79" s="354"/>
      <c r="AL79" s="354"/>
      <c r="AM79" s="354"/>
      <c r="AN79" s="354"/>
      <c r="AO79" s="354"/>
      <c r="AP79" s="354"/>
      <c r="AQ79" s="354"/>
    </row>
    <row r="80" spans="13:43">
      <c r="M80" s="354"/>
      <c r="N80" s="354"/>
      <c r="O80" s="354"/>
      <c r="P80" s="354"/>
      <c r="Q80" s="354"/>
      <c r="R80" s="354"/>
      <c r="S80" s="354"/>
      <c r="T80" s="354"/>
      <c r="U80" s="354"/>
      <c r="V80" s="354"/>
      <c r="W80" s="354"/>
      <c r="X80" s="354"/>
      <c r="Y80" s="354"/>
      <c r="Z80" s="354"/>
      <c r="AA80" s="329"/>
      <c r="AB80" s="329"/>
      <c r="AC80" s="354"/>
      <c r="AD80" s="354"/>
      <c r="AE80" s="354"/>
      <c r="AF80" s="354"/>
      <c r="AG80" s="354"/>
      <c r="AH80" s="354"/>
      <c r="AI80" s="354"/>
      <c r="AJ80" s="354"/>
      <c r="AK80" s="354"/>
      <c r="AL80" s="354"/>
      <c r="AM80" s="354"/>
      <c r="AN80" s="354"/>
      <c r="AO80" s="354"/>
      <c r="AP80" s="354"/>
      <c r="AQ80" s="354"/>
    </row>
    <row r="81" spans="13:43">
      <c r="M81" s="354"/>
      <c r="N81" s="354"/>
      <c r="O81" s="354"/>
      <c r="P81" s="354"/>
      <c r="Q81" s="354"/>
      <c r="R81" s="354"/>
      <c r="S81" s="354"/>
      <c r="T81" s="354"/>
      <c r="U81" s="354"/>
      <c r="V81" s="354"/>
      <c r="W81" s="354"/>
      <c r="X81" s="354"/>
      <c r="Y81" s="354"/>
      <c r="Z81" s="354"/>
      <c r="AA81" s="329"/>
      <c r="AB81" s="329"/>
      <c r="AC81" s="354"/>
      <c r="AD81" s="354"/>
      <c r="AE81" s="354"/>
      <c r="AF81" s="354"/>
      <c r="AG81" s="354"/>
      <c r="AH81" s="354"/>
      <c r="AI81" s="354"/>
      <c r="AJ81" s="354"/>
      <c r="AK81" s="354"/>
      <c r="AL81" s="354"/>
      <c r="AM81" s="354"/>
      <c r="AN81" s="354"/>
      <c r="AO81" s="354"/>
      <c r="AP81" s="354"/>
      <c r="AQ81" s="354"/>
    </row>
    <row r="82" spans="13:43">
      <c r="M82" s="354"/>
      <c r="N82" s="354"/>
      <c r="O82" s="354"/>
      <c r="P82" s="354"/>
      <c r="Q82" s="354"/>
      <c r="R82" s="354"/>
      <c r="S82" s="354"/>
      <c r="T82" s="354"/>
      <c r="U82" s="354"/>
      <c r="V82" s="354"/>
      <c r="W82" s="354"/>
      <c r="X82" s="354"/>
      <c r="Y82" s="354"/>
      <c r="Z82" s="354"/>
      <c r="AA82" s="329"/>
      <c r="AB82" s="329"/>
      <c r="AC82" s="354"/>
      <c r="AD82" s="354"/>
      <c r="AE82" s="354"/>
      <c r="AF82" s="354"/>
      <c r="AG82" s="354"/>
      <c r="AH82" s="354"/>
      <c r="AI82" s="354"/>
      <c r="AJ82" s="354"/>
      <c r="AK82" s="354"/>
      <c r="AL82" s="354"/>
      <c r="AM82" s="354"/>
      <c r="AN82" s="354"/>
      <c r="AO82" s="354"/>
      <c r="AP82" s="354"/>
      <c r="AQ82" s="354"/>
    </row>
    <row r="83" spans="13:43">
      <c r="M83" s="354"/>
      <c r="N83" s="354"/>
      <c r="O83" s="354"/>
      <c r="P83" s="354"/>
      <c r="Q83" s="354"/>
      <c r="R83" s="354"/>
      <c r="S83" s="354"/>
      <c r="T83" s="354"/>
      <c r="U83" s="354"/>
      <c r="V83" s="354"/>
      <c r="W83" s="354"/>
      <c r="X83" s="354"/>
      <c r="Y83" s="354"/>
      <c r="Z83" s="354"/>
      <c r="AA83" s="329"/>
      <c r="AB83" s="329"/>
      <c r="AC83" s="354"/>
      <c r="AD83" s="354"/>
      <c r="AE83" s="354"/>
      <c r="AF83" s="354"/>
      <c r="AG83" s="354"/>
      <c r="AH83" s="354"/>
      <c r="AI83" s="354"/>
      <c r="AJ83" s="354"/>
      <c r="AK83" s="354"/>
      <c r="AL83" s="354"/>
      <c r="AM83" s="354"/>
      <c r="AN83" s="354"/>
      <c r="AO83" s="354"/>
      <c r="AP83" s="354"/>
      <c r="AQ83" s="354"/>
    </row>
    <row r="84" spans="13:43">
      <c r="M84" s="354"/>
      <c r="N84" s="354"/>
      <c r="O84" s="354"/>
      <c r="P84" s="354"/>
      <c r="Q84" s="354"/>
      <c r="R84" s="354"/>
      <c r="S84" s="354"/>
      <c r="T84" s="354"/>
      <c r="U84" s="354"/>
      <c r="V84" s="354"/>
      <c r="W84" s="354"/>
      <c r="X84" s="354"/>
      <c r="Y84" s="354"/>
      <c r="Z84" s="354"/>
      <c r="AA84" s="329"/>
      <c r="AB84" s="329"/>
      <c r="AC84" s="354"/>
      <c r="AD84" s="354"/>
      <c r="AE84" s="354"/>
      <c r="AF84" s="354"/>
      <c r="AG84" s="354"/>
      <c r="AH84" s="354"/>
      <c r="AI84" s="354"/>
      <c r="AJ84" s="354"/>
      <c r="AK84" s="354"/>
      <c r="AL84" s="354"/>
      <c r="AM84" s="354"/>
      <c r="AN84" s="354"/>
      <c r="AO84" s="354"/>
      <c r="AP84" s="354"/>
      <c r="AQ84" s="354"/>
    </row>
    <row r="85" spans="13:43">
      <c r="M85" s="354"/>
      <c r="N85" s="354"/>
      <c r="O85" s="354"/>
      <c r="P85" s="354"/>
      <c r="Q85" s="354"/>
      <c r="R85" s="354"/>
      <c r="S85" s="354"/>
      <c r="T85" s="354"/>
      <c r="U85" s="354"/>
      <c r="V85" s="354"/>
      <c r="W85" s="354"/>
      <c r="X85" s="354"/>
      <c r="Y85" s="354"/>
      <c r="Z85" s="354"/>
      <c r="AA85" s="329"/>
      <c r="AB85" s="329"/>
      <c r="AC85" s="354"/>
      <c r="AD85" s="354"/>
      <c r="AE85" s="354"/>
      <c r="AF85" s="354"/>
      <c r="AG85" s="354"/>
      <c r="AH85" s="354"/>
      <c r="AI85" s="354"/>
      <c r="AJ85" s="354"/>
      <c r="AK85" s="354"/>
      <c r="AL85" s="354"/>
      <c r="AM85" s="354"/>
      <c r="AN85" s="354"/>
      <c r="AO85" s="354"/>
      <c r="AP85" s="354"/>
      <c r="AQ85" s="354"/>
    </row>
    <row r="86" spans="13:43">
      <c r="M86" s="354"/>
      <c r="N86" s="354"/>
      <c r="O86" s="354"/>
      <c r="P86" s="354"/>
      <c r="Q86" s="354"/>
      <c r="R86" s="354"/>
      <c r="S86" s="354"/>
      <c r="T86" s="354"/>
      <c r="U86" s="354"/>
      <c r="V86" s="354"/>
      <c r="W86" s="354"/>
      <c r="X86" s="354"/>
      <c r="Y86" s="354"/>
      <c r="Z86" s="354"/>
      <c r="AA86" s="329"/>
      <c r="AB86" s="329"/>
      <c r="AC86" s="354"/>
      <c r="AD86" s="354"/>
      <c r="AE86" s="354"/>
      <c r="AF86" s="354"/>
      <c r="AG86" s="354"/>
      <c r="AH86" s="354"/>
      <c r="AI86" s="354"/>
      <c r="AJ86" s="354"/>
      <c r="AK86" s="354"/>
      <c r="AL86" s="354"/>
      <c r="AM86" s="354"/>
      <c r="AN86" s="354"/>
      <c r="AO86" s="354"/>
      <c r="AP86" s="354"/>
      <c r="AQ86" s="354"/>
    </row>
    <row r="87" spans="13:43">
      <c r="M87" s="354"/>
      <c r="N87" s="354"/>
      <c r="O87" s="354"/>
      <c r="P87" s="354"/>
      <c r="Q87" s="354"/>
      <c r="R87" s="354"/>
      <c r="S87" s="354"/>
      <c r="T87" s="354"/>
      <c r="U87" s="354"/>
      <c r="V87" s="354"/>
      <c r="W87" s="354"/>
      <c r="X87" s="354"/>
      <c r="Y87" s="354"/>
      <c r="Z87" s="354"/>
      <c r="AA87" s="329"/>
      <c r="AB87" s="329"/>
      <c r="AC87" s="354"/>
      <c r="AD87" s="354"/>
      <c r="AE87" s="354"/>
      <c r="AF87" s="354"/>
      <c r="AG87" s="354"/>
      <c r="AH87" s="354"/>
      <c r="AI87" s="354"/>
      <c r="AJ87" s="354"/>
      <c r="AK87" s="354"/>
      <c r="AL87" s="354"/>
      <c r="AM87" s="354"/>
      <c r="AN87" s="354"/>
      <c r="AO87" s="354"/>
      <c r="AP87" s="354"/>
      <c r="AQ87" s="354"/>
    </row>
    <row r="88" spans="13:43">
      <c r="M88" s="354"/>
      <c r="N88" s="354"/>
      <c r="O88" s="354"/>
      <c r="P88" s="354"/>
      <c r="Q88" s="354"/>
      <c r="R88" s="354"/>
      <c r="S88" s="354"/>
      <c r="T88" s="354"/>
      <c r="U88" s="354"/>
      <c r="V88" s="354"/>
      <c r="W88" s="354"/>
      <c r="X88" s="354"/>
      <c r="Y88" s="354"/>
      <c r="Z88" s="354"/>
      <c r="AA88" s="329"/>
      <c r="AB88" s="329"/>
      <c r="AC88" s="354"/>
      <c r="AD88" s="354"/>
      <c r="AE88" s="354"/>
      <c r="AF88" s="354"/>
      <c r="AG88" s="354"/>
      <c r="AH88" s="354"/>
      <c r="AI88" s="354"/>
      <c r="AJ88" s="354"/>
      <c r="AK88" s="354"/>
      <c r="AL88" s="354"/>
      <c r="AM88" s="354"/>
      <c r="AN88" s="354"/>
      <c r="AO88" s="354"/>
      <c r="AP88" s="354"/>
      <c r="AQ88" s="354"/>
    </row>
    <row r="89" spans="13:43">
      <c r="M89" s="354"/>
      <c r="N89" s="354"/>
      <c r="O89" s="354"/>
      <c r="P89" s="354"/>
      <c r="Q89" s="354"/>
      <c r="R89" s="354"/>
      <c r="S89" s="354"/>
      <c r="T89" s="354"/>
      <c r="U89" s="354"/>
      <c r="V89" s="354"/>
      <c r="W89" s="354"/>
      <c r="X89" s="354"/>
      <c r="Y89" s="354"/>
      <c r="Z89" s="354"/>
      <c r="AA89" s="329"/>
      <c r="AB89" s="329"/>
      <c r="AC89" s="354"/>
      <c r="AD89" s="354"/>
      <c r="AE89" s="354"/>
      <c r="AF89" s="354"/>
      <c r="AG89" s="354"/>
      <c r="AH89" s="354"/>
      <c r="AI89" s="354"/>
      <c r="AJ89" s="354"/>
      <c r="AK89" s="354"/>
      <c r="AL89" s="354"/>
      <c r="AM89" s="354"/>
      <c r="AN89" s="354"/>
      <c r="AO89" s="354"/>
      <c r="AP89" s="354"/>
      <c r="AQ89" s="354"/>
    </row>
    <row r="90" spans="13:43">
      <c r="M90" s="354"/>
      <c r="N90" s="354"/>
      <c r="O90" s="354"/>
      <c r="P90" s="354"/>
      <c r="Q90" s="354"/>
      <c r="R90" s="354"/>
      <c r="S90" s="354"/>
      <c r="T90" s="354"/>
      <c r="U90" s="354"/>
      <c r="V90" s="354"/>
      <c r="W90" s="354"/>
      <c r="X90" s="354"/>
      <c r="Y90" s="354"/>
      <c r="Z90" s="354"/>
      <c r="AA90" s="329"/>
      <c r="AB90" s="329"/>
      <c r="AC90" s="354"/>
      <c r="AD90" s="354"/>
      <c r="AE90" s="354"/>
      <c r="AF90" s="354"/>
      <c r="AG90" s="354"/>
      <c r="AH90" s="354"/>
      <c r="AI90" s="354"/>
      <c r="AJ90" s="354"/>
      <c r="AK90" s="354"/>
      <c r="AL90" s="354"/>
      <c r="AM90" s="354"/>
      <c r="AN90" s="354"/>
      <c r="AO90" s="354"/>
      <c r="AP90" s="354"/>
      <c r="AQ90" s="354"/>
    </row>
    <row r="91" spans="13:43">
      <c r="M91" s="354"/>
      <c r="N91" s="354"/>
      <c r="O91" s="354"/>
      <c r="P91" s="354"/>
      <c r="Q91" s="354"/>
      <c r="R91" s="354"/>
      <c r="S91" s="354"/>
      <c r="T91" s="354"/>
      <c r="U91" s="354"/>
      <c r="V91" s="354"/>
      <c r="W91" s="354"/>
      <c r="X91" s="354"/>
      <c r="Y91" s="354"/>
      <c r="Z91" s="354"/>
      <c r="AA91" s="329"/>
      <c r="AB91" s="329"/>
      <c r="AC91" s="354"/>
      <c r="AD91" s="354"/>
      <c r="AE91" s="354"/>
      <c r="AF91" s="354"/>
      <c r="AG91" s="354"/>
      <c r="AH91" s="354"/>
      <c r="AI91" s="354"/>
      <c r="AJ91" s="354"/>
      <c r="AK91" s="354"/>
      <c r="AL91" s="354"/>
      <c r="AM91" s="354"/>
      <c r="AN91" s="354"/>
      <c r="AO91" s="354"/>
      <c r="AP91" s="354"/>
      <c r="AQ91" s="354"/>
    </row>
    <row r="92" spans="13:43">
      <c r="M92" s="354"/>
      <c r="N92" s="354"/>
      <c r="O92" s="354"/>
      <c r="P92" s="354"/>
      <c r="Q92" s="354"/>
      <c r="R92" s="354"/>
      <c r="S92" s="354"/>
      <c r="T92" s="354"/>
      <c r="U92" s="354"/>
      <c r="V92" s="354"/>
      <c r="W92" s="354"/>
      <c r="X92" s="354"/>
      <c r="Y92" s="354"/>
      <c r="Z92" s="354"/>
      <c r="AA92" s="329"/>
      <c r="AB92" s="329"/>
      <c r="AC92" s="354"/>
      <c r="AD92" s="354"/>
      <c r="AE92" s="354"/>
      <c r="AF92" s="354"/>
      <c r="AG92" s="354"/>
      <c r="AH92" s="354"/>
      <c r="AI92" s="354"/>
      <c r="AJ92" s="354"/>
      <c r="AK92" s="354"/>
      <c r="AL92" s="354"/>
      <c r="AM92" s="354"/>
      <c r="AN92" s="354"/>
      <c r="AO92" s="354"/>
      <c r="AP92" s="354"/>
      <c r="AQ92" s="354"/>
    </row>
    <row r="93" spans="13:43">
      <c r="M93" s="354"/>
      <c r="N93" s="354"/>
      <c r="O93" s="354"/>
      <c r="P93" s="354"/>
      <c r="Q93" s="354"/>
      <c r="R93" s="354"/>
      <c r="S93" s="354"/>
      <c r="T93" s="354"/>
      <c r="U93" s="354"/>
      <c r="V93" s="354"/>
      <c r="W93" s="354"/>
      <c r="X93" s="354"/>
      <c r="Y93" s="354"/>
      <c r="Z93" s="354"/>
      <c r="AA93" s="329"/>
      <c r="AB93" s="329"/>
      <c r="AC93" s="354"/>
      <c r="AD93" s="354"/>
      <c r="AE93" s="354"/>
      <c r="AF93" s="354"/>
      <c r="AG93" s="354"/>
      <c r="AH93" s="354"/>
      <c r="AI93" s="354"/>
      <c r="AJ93" s="354"/>
      <c r="AK93" s="354"/>
      <c r="AL93" s="354"/>
      <c r="AM93" s="354"/>
      <c r="AN93" s="354"/>
      <c r="AO93" s="354"/>
      <c r="AP93" s="354"/>
      <c r="AQ93" s="354"/>
    </row>
    <row r="94" spans="13:43">
      <c r="M94" s="354"/>
      <c r="N94" s="354"/>
      <c r="O94" s="354"/>
      <c r="P94" s="354"/>
      <c r="Q94" s="354"/>
      <c r="R94" s="354"/>
      <c r="S94" s="354"/>
      <c r="T94" s="354"/>
      <c r="U94" s="354"/>
      <c r="V94" s="354"/>
      <c r="W94" s="354"/>
      <c r="X94" s="354"/>
      <c r="Y94" s="354"/>
      <c r="Z94" s="354"/>
      <c r="AA94" s="329"/>
      <c r="AB94" s="329"/>
      <c r="AC94" s="354"/>
      <c r="AD94" s="354"/>
      <c r="AE94" s="354"/>
      <c r="AF94" s="354"/>
      <c r="AG94" s="354"/>
      <c r="AH94" s="354"/>
      <c r="AI94" s="354"/>
      <c r="AJ94" s="354"/>
      <c r="AK94" s="354"/>
      <c r="AL94" s="354"/>
      <c r="AM94" s="354"/>
      <c r="AN94" s="354"/>
      <c r="AO94" s="354"/>
      <c r="AP94" s="354"/>
      <c r="AQ94" s="354"/>
    </row>
    <row r="95" spans="13:43">
      <c r="M95" s="354"/>
      <c r="N95" s="354"/>
      <c r="O95" s="354"/>
      <c r="P95" s="354"/>
      <c r="Q95" s="354"/>
      <c r="R95" s="354"/>
      <c r="S95" s="354"/>
      <c r="T95" s="354"/>
      <c r="U95" s="354"/>
      <c r="V95" s="354"/>
      <c r="W95" s="354"/>
      <c r="X95" s="354"/>
      <c r="Y95" s="354"/>
      <c r="Z95" s="354"/>
      <c r="AA95" s="329"/>
      <c r="AB95" s="329"/>
      <c r="AC95" s="354"/>
      <c r="AD95" s="354"/>
      <c r="AE95" s="354"/>
      <c r="AF95" s="354"/>
      <c r="AG95" s="354"/>
      <c r="AH95" s="354"/>
      <c r="AI95" s="354"/>
      <c r="AJ95" s="354"/>
      <c r="AK95" s="354"/>
      <c r="AL95" s="354"/>
      <c r="AM95" s="354"/>
      <c r="AN95" s="354"/>
      <c r="AO95" s="354"/>
      <c r="AP95" s="354"/>
      <c r="AQ95" s="354"/>
    </row>
    <row r="96" spans="13:43">
      <c r="M96" s="354"/>
      <c r="N96" s="354"/>
      <c r="O96" s="354"/>
      <c r="P96" s="354"/>
      <c r="Q96" s="354"/>
      <c r="R96" s="354"/>
      <c r="S96" s="354"/>
      <c r="T96" s="354"/>
      <c r="U96" s="354"/>
      <c r="V96" s="354"/>
      <c r="W96" s="354"/>
      <c r="X96" s="354"/>
      <c r="Y96" s="354"/>
      <c r="Z96" s="354"/>
      <c r="AA96" s="329"/>
      <c r="AB96" s="329"/>
      <c r="AC96" s="354"/>
      <c r="AD96" s="354"/>
      <c r="AE96" s="354"/>
      <c r="AF96" s="354"/>
      <c r="AG96" s="354"/>
      <c r="AH96" s="354"/>
      <c r="AI96" s="354"/>
      <c r="AJ96" s="354"/>
      <c r="AK96" s="354"/>
      <c r="AL96" s="354"/>
      <c r="AM96" s="354"/>
      <c r="AN96" s="354"/>
      <c r="AO96" s="354"/>
      <c r="AP96" s="354"/>
      <c r="AQ96" s="354"/>
    </row>
    <row r="97" spans="13:43">
      <c r="M97" s="354"/>
      <c r="N97" s="354"/>
      <c r="O97" s="354"/>
      <c r="P97" s="354"/>
      <c r="Q97" s="354"/>
      <c r="R97" s="354"/>
      <c r="S97" s="354"/>
      <c r="T97" s="354"/>
      <c r="U97" s="354"/>
      <c r="V97" s="354"/>
      <c r="W97" s="354"/>
      <c r="X97" s="354"/>
      <c r="Y97" s="354"/>
      <c r="Z97" s="354"/>
      <c r="AA97" s="329"/>
      <c r="AB97" s="329"/>
      <c r="AC97" s="354"/>
      <c r="AD97" s="354"/>
      <c r="AE97" s="354"/>
      <c r="AF97" s="354"/>
      <c r="AG97" s="354"/>
      <c r="AH97" s="354"/>
      <c r="AI97" s="354"/>
      <c r="AJ97" s="354"/>
      <c r="AK97" s="354"/>
      <c r="AL97" s="354"/>
      <c r="AM97" s="354"/>
      <c r="AN97" s="354"/>
      <c r="AO97" s="354"/>
      <c r="AP97" s="354"/>
      <c r="AQ97" s="354"/>
    </row>
    <row r="98" spans="13:43">
      <c r="M98" s="354"/>
      <c r="N98" s="354"/>
      <c r="O98" s="354"/>
      <c r="P98" s="354"/>
      <c r="Q98" s="354"/>
      <c r="R98" s="354"/>
      <c r="S98" s="354"/>
      <c r="T98" s="354"/>
      <c r="U98" s="354"/>
      <c r="V98" s="354"/>
      <c r="W98" s="354"/>
      <c r="X98" s="354"/>
      <c r="Y98" s="354"/>
      <c r="Z98" s="354"/>
      <c r="AA98" s="329"/>
      <c r="AB98" s="329"/>
      <c r="AC98" s="354"/>
      <c r="AD98" s="354"/>
      <c r="AE98" s="354"/>
      <c r="AF98" s="354"/>
      <c r="AG98" s="354"/>
      <c r="AH98" s="354"/>
      <c r="AI98" s="354"/>
      <c r="AJ98" s="354"/>
      <c r="AK98" s="354"/>
      <c r="AL98" s="354"/>
      <c r="AM98" s="354"/>
      <c r="AN98" s="354"/>
      <c r="AO98" s="354"/>
      <c r="AP98" s="354"/>
      <c r="AQ98" s="354"/>
    </row>
    <row r="99" spans="13:43">
      <c r="M99" s="354"/>
      <c r="N99" s="354"/>
      <c r="O99" s="354"/>
      <c r="P99" s="354"/>
      <c r="Q99" s="354"/>
      <c r="R99" s="354"/>
      <c r="S99" s="354"/>
      <c r="T99" s="354"/>
      <c r="U99" s="354"/>
      <c r="V99" s="354"/>
      <c r="W99" s="354"/>
      <c r="X99" s="354"/>
      <c r="Y99" s="354"/>
      <c r="Z99" s="354"/>
      <c r="AA99" s="329"/>
      <c r="AB99" s="329"/>
      <c r="AC99" s="354"/>
      <c r="AD99" s="354"/>
      <c r="AE99" s="354"/>
      <c r="AF99" s="354"/>
      <c r="AG99" s="354"/>
      <c r="AH99" s="354"/>
      <c r="AI99" s="354"/>
      <c r="AJ99" s="354"/>
      <c r="AK99" s="354"/>
      <c r="AL99" s="354"/>
      <c r="AM99" s="354"/>
      <c r="AN99" s="354"/>
      <c r="AO99" s="354"/>
      <c r="AP99" s="354"/>
      <c r="AQ99" s="354"/>
    </row>
    <row r="100" spans="13:43">
      <c r="M100" s="354"/>
      <c r="N100" s="354"/>
      <c r="O100" s="354"/>
      <c r="P100" s="354"/>
      <c r="Q100" s="354"/>
      <c r="R100" s="354"/>
      <c r="S100" s="354"/>
      <c r="T100" s="354"/>
      <c r="U100" s="354"/>
      <c r="V100" s="354"/>
      <c r="W100" s="354"/>
      <c r="X100" s="354"/>
      <c r="Y100" s="354"/>
      <c r="Z100" s="354"/>
      <c r="AA100" s="329"/>
      <c r="AB100" s="329"/>
      <c r="AC100" s="354"/>
      <c r="AD100" s="354"/>
      <c r="AE100" s="354"/>
      <c r="AF100" s="354"/>
      <c r="AG100" s="354"/>
      <c r="AH100" s="354"/>
      <c r="AI100" s="354"/>
      <c r="AJ100" s="354"/>
      <c r="AK100" s="354"/>
      <c r="AL100" s="354"/>
      <c r="AM100" s="354"/>
      <c r="AN100" s="354"/>
      <c r="AO100" s="354"/>
      <c r="AP100" s="354"/>
      <c r="AQ100" s="354"/>
    </row>
    <row r="101" spans="13:43">
      <c r="M101" s="354"/>
      <c r="N101" s="354"/>
      <c r="O101" s="354"/>
      <c r="P101" s="354"/>
      <c r="Q101" s="354"/>
      <c r="R101" s="354"/>
      <c r="S101" s="354"/>
      <c r="T101" s="354"/>
      <c r="U101" s="354"/>
      <c r="V101" s="354"/>
      <c r="W101" s="354"/>
      <c r="X101" s="354"/>
      <c r="Y101" s="354"/>
      <c r="Z101" s="354"/>
      <c r="AA101" s="329"/>
      <c r="AB101" s="329"/>
      <c r="AC101" s="354"/>
      <c r="AD101" s="354"/>
      <c r="AE101" s="354"/>
      <c r="AF101" s="354"/>
      <c r="AG101" s="354"/>
      <c r="AH101" s="354"/>
      <c r="AI101" s="354"/>
      <c r="AJ101" s="354"/>
      <c r="AK101" s="354"/>
      <c r="AL101" s="354"/>
      <c r="AM101" s="354"/>
      <c r="AN101" s="354"/>
      <c r="AO101" s="354"/>
      <c r="AP101" s="354"/>
      <c r="AQ101" s="354"/>
    </row>
    <row r="102" spans="13:43">
      <c r="M102" s="354"/>
      <c r="N102" s="354"/>
      <c r="O102" s="354"/>
      <c r="P102" s="354"/>
      <c r="Q102" s="354"/>
      <c r="R102" s="354"/>
      <c r="S102" s="354"/>
      <c r="T102" s="354"/>
      <c r="U102" s="354"/>
      <c r="V102" s="354"/>
      <c r="W102" s="354"/>
      <c r="X102" s="354"/>
      <c r="Y102" s="354"/>
      <c r="Z102" s="354"/>
      <c r="AA102" s="329"/>
      <c r="AB102" s="329"/>
      <c r="AC102" s="354"/>
      <c r="AD102" s="354"/>
      <c r="AE102" s="354"/>
      <c r="AF102" s="354"/>
      <c r="AG102" s="354"/>
      <c r="AH102" s="354"/>
      <c r="AI102" s="354"/>
      <c r="AJ102" s="354"/>
      <c r="AK102" s="354"/>
      <c r="AL102" s="354"/>
      <c r="AM102" s="354"/>
      <c r="AN102" s="354"/>
      <c r="AO102" s="354"/>
      <c r="AP102" s="354"/>
      <c r="AQ102" s="354"/>
    </row>
    <row r="103" spans="13:43">
      <c r="M103" s="354"/>
      <c r="N103" s="354"/>
      <c r="O103" s="354"/>
      <c r="P103" s="354"/>
      <c r="Q103" s="354"/>
      <c r="R103" s="354"/>
      <c r="S103" s="354"/>
      <c r="T103" s="354"/>
      <c r="U103" s="354"/>
      <c r="V103" s="354"/>
      <c r="W103" s="354"/>
      <c r="X103" s="354"/>
      <c r="Y103" s="354"/>
      <c r="Z103" s="354"/>
      <c r="AA103" s="329"/>
      <c r="AB103" s="329"/>
      <c r="AC103" s="354"/>
      <c r="AD103" s="354"/>
      <c r="AE103" s="354"/>
      <c r="AF103" s="354"/>
      <c r="AG103" s="354"/>
      <c r="AH103" s="354"/>
      <c r="AI103" s="354"/>
      <c r="AJ103" s="354"/>
      <c r="AK103" s="354"/>
      <c r="AL103" s="354"/>
      <c r="AM103" s="354"/>
      <c r="AN103" s="354"/>
      <c r="AO103" s="354"/>
      <c r="AP103" s="354"/>
      <c r="AQ103" s="354"/>
    </row>
    <row r="104" spans="13:43">
      <c r="M104" s="354"/>
      <c r="N104" s="354"/>
      <c r="O104" s="354"/>
      <c r="P104" s="354"/>
      <c r="Q104" s="354"/>
      <c r="R104" s="354"/>
      <c r="S104" s="354"/>
      <c r="T104" s="354"/>
      <c r="U104" s="354"/>
      <c r="V104" s="354"/>
      <c r="W104" s="354"/>
      <c r="X104" s="354"/>
      <c r="Y104" s="354"/>
      <c r="Z104" s="354"/>
      <c r="AA104" s="329"/>
      <c r="AB104" s="329"/>
      <c r="AC104" s="354"/>
      <c r="AD104" s="354"/>
      <c r="AE104" s="354"/>
      <c r="AF104" s="354"/>
      <c r="AG104" s="354"/>
      <c r="AH104" s="354"/>
      <c r="AI104" s="354"/>
      <c r="AJ104" s="354"/>
      <c r="AK104" s="354"/>
      <c r="AL104" s="354"/>
      <c r="AM104" s="354"/>
      <c r="AN104" s="354"/>
      <c r="AO104" s="354"/>
      <c r="AP104" s="354"/>
      <c r="AQ104" s="354"/>
    </row>
    <row r="105" spans="13:43">
      <c r="M105" s="354"/>
      <c r="N105" s="354"/>
      <c r="O105" s="354"/>
      <c r="P105" s="354"/>
      <c r="Q105" s="354"/>
      <c r="R105" s="354"/>
      <c r="S105" s="354"/>
      <c r="T105" s="354"/>
      <c r="U105" s="354"/>
      <c r="V105" s="354"/>
      <c r="W105" s="354"/>
      <c r="X105" s="354"/>
      <c r="Y105" s="354"/>
      <c r="Z105" s="354"/>
      <c r="AA105" s="329"/>
      <c r="AB105" s="329"/>
      <c r="AC105" s="354"/>
      <c r="AD105" s="354"/>
      <c r="AE105" s="354"/>
      <c r="AF105" s="354"/>
      <c r="AG105" s="354"/>
      <c r="AH105" s="354"/>
      <c r="AI105" s="354"/>
      <c r="AJ105" s="354"/>
      <c r="AK105" s="354"/>
      <c r="AL105" s="354"/>
      <c r="AM105" s="354"/>
      <c r="AN105" s="354"/>
      <c r="AO105" s="354"/>
      <c r="AP105" s="354"/>
      <c r="AQ105" s="354"/>
    </row>
    <row r="106" spans="13:43">
      <c r="M106" s="354"/>
      <c r="N106" s="354"/>
      <c r="O106" s="354"/>
      <c r="P106" s="354"/>
      <c r="Q106" s="354"/>
      <c r="R106" s="354"/>
      <c r="S106" s="354"/>
      <c r="T106" s="354"/>
      <c r="U106" s="354"/>
      <c r="V106" s="354"/>
      <c r="W106" s="354"/>
      <c r="X106" s="354"/>
      <c r="Y106" s="354"/>
      <c r="Z106" s="354"/>
      <c r="AA106" s="329"/>
      <c r="AB106" s="329"/>
      <c r="AC106" s="354"/>
      <c r="AD106" s="354"/>
      <c r="AE106" s="354"/>
      <c r="AF106" s="354"/>
      <c r="AG106" s="354"/>
      <c r="AH106" s="354"/>
      <c r="AI106" s="354"/>
      <c r="AJ106" s="354"/>
      <c r="AK106" s="354"/>
      <c r="AL106" s="354"/>
      <c r="AM106" s="354"/>
      <c r="AN106" s="354"/>
      <c r="AO106" s="354"/>
      <c r="AP106" s="354"/>
      <c r="AQ106" s="354"/>
    </row>
    <row r="107" spans="13:43">
      <c r="M107" s="354"/>
      <c r="N107" s="354"/>
      <c r="O107" s="354"/>
      <c r="P107" s="354"/>
      <c r="Q107" s="354"/>
      <c r="R107" s="354"/>
      <c r="S107" s="354"/>
      <c r="T107" s="354"/>
      <c r="U107" s="354"/>
      <c r="V107" s="354"/>
      <c r="W107" s="354"/>
      <c r="X107" s="354"/>
      <c r="Y107" s="354"/>
      <c r="Z107" s="354"/>
      <c r="AA107" s="329"/>
      <c r="AB107" s="329"/>
      <c r="AC107" s="354"/>
      <c r="AD107" s="354"/>
      <c r="AE107" s="354"/>
      <c r="AF107" s="354"/>
      <c r="AG107" s="354"/>
      <c r="AH107" s="354"/>
      <c r="AI107" s="354"/>
      <c r="AJ107" s="354"/>
      <c r="AK107" s="354"/>
      <c r="AL107" s="354"/>
      <c r="AM107" s="354"/>
      <c r="AN107" s="354"/>
      <c r="AO107" s="354"/>
      <c r="AP107" s="354"/>
      <c r="AQ107" s="354"/>
    </row>
    <row r="108" spans="13:43">
      <c r="M108" s="354"/>
      <c r="N108" s="354"/>
      <c r="O108" s="354"/>
      <c r="P108" s="354"/>
      <c r="Q108" s="354"/>
      <c r="R108" s="354"/>
      <c r="S108" s="354"/>
      <c r="T108" s="354"/>
      <c r="U108" s="354"/>
      <c r="V108" s="354"/>
      <c r="W108" s="354"/>
      <c r="X108" s="354"/>
      <c r="Y108" s="354"/>
      <c r="Z108" s="354"/>
      <c r="AA108" s="329"/>
      <c r="AB108" s="329"/>
      <c r="AC108" s="354"/>
      <c r="AD108" s="354"/>
      <c r="AE108" s="354"/>
      <c r="AF108" s="354"/>
      <c r="AG108" s="354"/>
      <c r="AH108" s="354"/>
      <c r="AI108" s="354"/>
      <c r="AJ108" s="354"/>
      <c r="AK108" s="354"/>
      <c r="AL108" s="354"/>
      <c r="AM108" s="354"/>
      <c r="AN108" s="354"/>
      <c r="AO108" s="354"/>
      <c r="AP108" s="354"/>
      <c r="AQ108" s="354"/>
    </row>
    <row r="109" spans="13:43">
      <c r="M109" s="354"/>
      <c r="N109" s="354"/>
      <c r="O109" s="354"/>
      <c r="P109" s="354"/>
      <c r="Q109" s="354"/>
      <c r="R109" s="354"/>
      <c r="S109" s="354"/>
      <c r="T109" s="354"/>
      <c r="U109" s="354"/>
      <c r="V109" s="354"/>
      <c r="W109" s="354"/>
      <c r="X109" s="354"/>
      <c r="Y109" s="354"/>
      <c r="Z109" s="354"/>
      <c r="AA109" s="329"/>
      <c r="AB109" s="329"/>
      <c r="AC109" s="354"/>
      <c r="AD109" s="354"/>
      <c r="AE109" s="354"/>
      <c r="AF109" s="354"/>
      <c r="AG109" s="354"/>
      <c r="AH109" s="354"/>
      <c r="AI109" s="354"/>
      <c r="AJ109" s="354"/>
      <c r="AK109" s="354"/>
      <c r="AL109" s="354"/>
      <c r="AM109" s="354"/>
      <c r="AN109" s="354"/>
      <c r="AO109" s="354"/>
      <c r="AP109" s="354"/>
      <c r="AQ109" s="354"/>
    </row>
    <row r="110" spans="13:43">
      <c r="M110" s="354"/>
      <c r="N110" s="354"/>
      <c r="O110" s="354"/>
      <c r="P110" s="354"/>
      <c r="Q110" s="354"/>
      <c r="R110" s="354"/>
      <c r="S110" s="354"/>
      <c r="T110" s="354"/>
      <c r="U110" s="354"/>
      <c r="V110" s="354"/>
      <c r="W110" s="354"/>
      <c r="X110" s="354"/>
      <c r="Y110" s="354"/>
      <c r="Z110" s="354"/>
      <c r="AA110" s="329"/>
      <c r="AB110" s="329"/>
      <c r="AC110" s="354"/>
      <c r="AD110" s="354"/>
      <c r="AE110" s="354"/>
      <c r="AF110" s="354"/>
      <c r="AG110" s="354"/>
      <c r="AH110" s="354"/>
      <c r="AI110" s="354"/>
      <c r="AJ110" s="354"/>
      <c r="AK110" s="354"/>
      <c r="AL110" s="354"/>
      <c r="AM110" s="354"/>
      <c r="AN110" s="354"/>
      <c r="AO110" s="354"/>
      <c r="AP110" s="354"/>
      <c r="AQ110" s="354"/>
    </row>
    <row r="111" spans="13:43">
      <c r="M111" s="354"/>
      <c r="N111" s="354"/>
      <c r="O111" s="354"/>
      <c r="P111" s="354"/>
      <c r="Q111" s="354"/>
      <c r="R111" s="354"/>
      <c r="S111" s="354"/>
      <c r="T111" s="354"/>
      <c r="U111" s="354"/>
      <c r="V111" s="354"/>
      <c r="W111" s="354"/>
      <c r="X111" s="354"/>
      <c r="Y111" s="354"/>
      <c r="Z111" s="354"/>
      <c r="AA111" s="329"/>
      <c r="AB111" s="329"/>
      <c r="AC111" s="354"/>
      <c r="AD111" s="354"/>
      <c r="AE111" s="354"/>
      <c r="AF111" s="354"/>
      <c r="AG111" s="354"/>
      <c r="AH111" s="354"/>
      <c r="AI111" s="354"/>
      <c r="AJ111" s="354"/>
      <c r="AK111" s="354"/>
      <c r="AL111" s="354"/>
      <c r="AM111" s="354"/>
      <c r="AN111" s="354"/>
      <c r="AO111" s="354"/>
      <c r="AP111" s="354"/>
      <c r="AQ111" s="354"/>
    </row>
    <row r="112" spans="13:43">
      <c r="M112" s="354"/>
      <c r="N112" s="354"/>
      <c r="O112" s="354"/>
      <c r="P112" s="354"/>
      <c r="Q112" s="354"/>
      <c r="R112" s="354"/>
      <c r="S112" s="354"/>
      <c r="T112" s="354"/>
      <c r="U112" s="354"/>
      <c r="V112" s="354"/>
      <c r="W112" s="354"/>
      <c r="X112" s="354"/>
      <c r="Y112" s="354"/>
      <c r="Z112" s="354"/>
      <c r="AA112" s="329"/>
      <c r="AB112" s="329"/>
      <c r="AC112" s="354"/>
      <c r="AD112" s="354"/>
      <c r="AE112" s="354"/>
      <c r="AF112" s="354"/>
      <c r="AG112" s="354"/>
      <c r="AH112" s="354"/>
      <c r="AI112" s="354"/>
      <c r="AJ112" s="354"/>
      <c r="AK112" s="354"/>
      <c r="AL112" s="354"/>
      <c r="AM112" s="354"/>
      <c r="AN112" s="354"/>
      <c r="AO112" s="354"/>
      <c r="AP112" s="354"/>
      <c r="AQ112" s="354"/>
    </row>
    <row r="113" spans="13:43">
      <c r="M113" s="354"/>
      <c r="N113" s="354"/>
      <c r="O113" s="354"/>
      <c r="P113" s="354"/>
      <c r="Q113" s="354"/>
      <c r="R113" s="354"/>
      <c r="S113" s="354"/>
      <c r="T113" s="354"/>
      <c r="U113" s="354"/>
      <c r="V113" s="354"/>
      <c r="W113" s="354"/>
      <c r="X113" s="354"/>
      <c r="Y113" s="354"/>
      <c r="Z113" s="354"/>
      <c r="AA113" s="329"/>
      <c r="AB113" s="329"/>
      <c r="AC113" s="354"/>
      <c r="AD113" s="354"/>
      <c r="AE113" s="354"/>
      <c r="AF113" s="354"/>
      <c r="AG113" s="354"/>
      <c r="AH113" s="354"/>
      <c r="AI113" s="354"/>
      <c r="AJ113" s="354"/>
      <c r="AK113" s="354"/>
      <c r="AL113" s="354"/>
      <c r="AM113" s="354"/>
      <c r="AN113" s="354"/>
      <c r="AO113" s="354"/>
      <c r="AP113" s="354"/>
      <c r="AQ113" s="354"/>
    </row>
    <row r="114" spans="13:43">
      <c r="M114" s="354"/>
      <c r="N114" s="354"/>
      <c r="O114" s="354"/>
      <c r="P114" s="354"/>
      <c r="Q114" s="354"/>
      <c r="R114" s="354"/>
      <c r="S114" s="354"/>
      <c r="T114" s="354"/>
      <c r="U114" s="354"/>
      <c r="V114" s="354"/>
      <c r="W114" s="354"/>
      <c r="X114" s="354"/>
      <c r="Y114" s="354"/>
      <c r="Z114" s="354"/>
      <c r="AA114" s="329"/>
      <c r="AB114" s="329"/>
      <c r="AC114" s="354"/>
      <c r="AD114" s="354"/>
      <c r="AE114" s="354"/>
      <c r="AF114" s="354"/>
      <c r="AG114" s="354"/>
      <c r="AH114" s="354"/>
      <c r="AI114" s="354"/>
      <c r="AJ114" s="354"/>
      <c r="AK114" s="354"/>
      <c r="AL114" s="354"/>
      <c r="AM114" s="354"/>
      <c r="AN114" s="354"/>
      <c r="AO114" s="354"/>
      <c r="AP114" s="354"/>
      <c r="AQ114" s="354"/>
    </row>
    <row r="115" spans="13:43">
      <c r="M115" s="354"/>
      <c r="N115" s="354"/>
      <c r="O115" s="354"/>
      <c r="P115" s="354"/>
      <c r="Q115" s="354"/>
      <c r="R115" s="354"/>
      <c r="S115" s="354"/>
      <c r="T115" s="354"/>
      <c r="U115" s="354"/>
      <c r="V115" s="354"/>
      <c r="W115" s="354"/>
      <c r="X115" s="354"/>
      <c r="Y115" s="354"/>
      <c r="Z115" s="354"/>
      <c r="AA115" s="329"/>
      <c r="AB115" s="329"/>
      <c r="AC115" s="354"/>
      <c r="AD115" s="354"/>
      <c r="AE115" s="354"/>
      <c r="AF115" s="354"/>
      <c r="AG115" s="354"/>
      <c r="AH115" s="354"/>
      <c r="AI115" s="354"/>
      <c r="AJ115" s="354"/>
      <c r="AK115" s="354"/>
      <c r="AL115" s="354"/>
      <c r="AM115" s="354"/>
      <c r="AN115" s="354"/>
      <c r="AO115" s="354"/>
      <c r="AP115" s="354"/>
      <c r="AQ115" s="354"/>
    </row>
    <row r="116" spans="13:43">
      <c r="M116" s="354"/>
      <c r="N116" s="354"/>
      <c r="O116" s="354"/>
      <c r="P116" s="354"/>
      <c r="Q116" s="354"/>
      <c r="R116" s="354"/>
      <c r="S116" s="354"/>
      <c r="T116" s="354"/>
      <c r="U116" s="354"/>
      <c r="V116" s="354"/>
      <c r="W116" s="354"/>
      <c r="X116" s="354"/>
      <c r="Y116" s="354"/>
      <c r="Z116" s="354"/>
      <c r="AA116" s="329"/>
      <c r="AB116" s="329"/>
      <c r="AC116" s="354"/>
      <c r="AD116" s="354"/>
      <c r="AE116" s="354"/>
      <c r="AF116" s="354"/>
      <c r="AG116" s="354"/>
      <c r="AH116" s="354"/>
      <c r="AI116" s="354"/>
      <c r="AJ116" s="354"/>
      <c r="AK116" s="354"/>
      <c r="AL116" s="354"/>
      <c r="AM116" s="354"/>
      <c r="AN116" s="354"/>
      <c r="AO116" s="354"/>
      <c r="AP116" s="354"/>
      <c r="AQ116" s="354"/>
    </row>
    <row r="117" spans="13:43">
      <c r="M117" s="354"/>
      <c r="N117" s="354"/>
      <c r="O117" s="354"/>
      <c r="P117" s="354"/>
      <c r="Q117" s="354"/>
      <c r="R117" s="354"/>
      <c r="S117" s="354"/>
      <c r="T117" s="354"/>
      <c r="U117" s="354"/>
      <c r="V117" s="354"/>
      <c r="W117" s="354"/>
      <c r="X117" s="354"/>
      <c r="Y117" s="354"/>
      <c r="Z117" s="354"/>
      <c r="AA117" s="329"/>
      <c r="AB117" s="329"/>
      <c r="AC117" s="354"/>
      <c r="AD117" s="354"/>
      <c r="AE117" s="354"/>
      <c r="AF117" s="354"/>
      <c r="AG117" s="354"/>
      <c r="AH117" s="354"/>
      <c r="AI117" s="354"/>
      <c r="AJ117" s="354"/>
      <c r="AK117" s="354"/>
      <c r="AL117" s="354"/>
      <c r="AM117" s="354"/>
      <c r="AN117" s="354"/>
      <c r="AO117" s="354"/>
      <c r="AP117" s="354"/>
      <c r="AQ117" s="354"/>
    </row>
    <row r="118" spans="13:43">
      <c r="M118" s="354"/>
      <c r="N118" s="354"/>
      <c r="O118" s="354"/>
      <c r="P118" s="354"/>
      <c r="Q118" s="354"/>
      <c r="R118" s="354"/>
      <c r="S118" s="354"/>
      <c r="T118" s="354"/>
      <c r="U118" s="354"/>
      <c r="V118" s="354"/>
      <c r="W118" s="354"/>
      <c r="X118" s="354"/>
      <c r="Y118" s="354"/>
      <c r="Z118" s="354"/>
      <c r="AA118" s="329"/>
      <c r="AB118" s="329"/>
      <c r="AC118" s="354"/>
      <c r="AD118" s="354"/>
      <c r="AE118" s="354"/>
      <c r="AF118" s="354"/>
      <c r="AG118" s="354"/>
      <c r="AH118" s="354"/>
      <c r="AI118" s="354"/>
      <c r="AJ118" s="354"/>
      <c r="AK118" s="354"/>
      <c r="AL118" s="354"/>
      <c r="AM118" s="354"/>
      <c r="AN118" s="354"/>
      <c r="AO118" s="354"/>
      <c r="AP118" s="354"/>
      <c r="AQ118" s="354"/>
    </row>
    <row r="119" spans="13:43">
      <c r="M119" s="354"/>
      <c r="N119" s="354"/>
      <c r="O119" s="354"/>
      <c r="P119" s="354"/>
      <c r="Q119" s="354"/>
      <c r="R119" s="354"/>
      <c r="S119" s="354"/>
      <c r="T119" s="354"/>
      <c r="U119" s="354"/>
      <c r="V119" s="354"/>
      <c r="W119" s="354"/>
      <c r="X119" s="354"/>
      <c r="Y119" s="354"/>
      <c r="Z119" s="354"/>
      <c r="AA119" s="329"/>
      <c r="AB119" s="329"/>
      <c r="AC119" s="354"/>
      <c r="AD119" s="354"/>
      <c r="AE119" s="354"/>
      <c r="AF119" s="354"/>
      <c r="AG119" s="354"/>
      <c r="AH119" s="354"/>
      <c r="AI119" s="354"/>
      <c r="AJ119" s="354"/>
      <c r="AK119" s="354"/>
      <c r="AL119" s="354"/>
      <c r="AM119" s="354"/>
      <c r="AN119" s="354"/>
      <c r="AO119" s="354"/>
      <c r="AP119" s="354"/>
      <c r="AQ119" s="354"/>
    </row>
    <row r="120" spans="13:43">
      <c r="M120" s="354"/>
      <c r="N120" s="354"/>
      <c r="O120" s="354"/>
      <c r="P120" s="354"/>
      <c r="Q120" s="354"/>
      <c r="R120" s="354"/>
      <c r="S120" s="354"/>
      <c r="T120" s="354"/>
      <c r="U120" s="354"/>
      <c r="V120" s="354"/>
      <c r="W120" s="354"/>
      <c r="X120" s="354"/>
      <c r="Y120" s="354"/>
      <c r="Z120" s="354"/>
      <c r="AA120" s="329"/>
      <c r="AB120" s="329"/>
      <c r="AC120" s="354"/>
      <c r="AD120" s="354"/>
      <c r="AE120" s="354"/>
      <c r="AF120" s="354"/>
      <c r="AG120" s="354"/>
      <c r="AH120" s="354"/>
      <c r="AI120" s="354"/>
      <c r="AJ120" s="354"/>
      <c r="AK120" s="354"/>
      <c r="AL120" s="354"/>
      <c r="AM120" s="354"/>
      <c r="AN120" s="354"/>
      <c r="AO120" s="354"/>
      <c r="AP120" s="354"/>
      <c r="AQ120" s="354"/>
    </row>
    <row r="121" spans="13:43">
      <c r="M121" s="354"/>
      <c r="N121" s="354"/>
      <c r="O121" s="354"/>
      <c r="P121" s="354"/>
      <c r="Q121" s="354"/>
      <c r="R121" s="354"/>
      <c r="S121" s="354"/>
      <c r="T121" s="354"/>
      <c r="U121" s="354"/>
      <c r="V121" s="354"/>
      <c r="W121" s="354"/>
      <c r="X121" s="354"/>
      <c r="Y121" s="354"/>
      <c r="Z121" s="354"/>
      <c r="AA121" s="329"/>
      <c r="AB121" s="329"/>
      <c r="AC121" s="354"/>
      <c r="AD121" s="354"/>
      <c r="AE121" s="354"/>
      <c r="AF121" s="354"/>
      <c r="AG121" s="354"/>
      <c r="AH121" s="354"/>
      <c r="AI121" s="354"/>
      <c r="AJ121" s="354"/>
      <c r="AK121" s="354"/>
      <c r="AL121" s="354"/>
      <c r="AM121" s="354"/>
      <c r="AN121" s="354"/>
      <c r="AO121" s="354"/>
      <c r="AP121" s="354"/>
      <c r="AQ121" s="354"/>
    </row>
    <row r="122" spans="13:43">
      <c r="M122" s="354"/>
      <c r="N122" s="354"/>
      <c r="O122" s="354"/>
      <c r="P122" s="354"/>
      <c r="Q122" s="354"/>
      <c r="R122" s="354"/>
      <c r="S122" s="354"/>
      <c r="T122" s="354"/>
      <c r="U122" s="354"/>
      <c r="V122" s="354"/>
      <c r="W122" s="354"/>
      <c r="X122" s="354"/>
      <c r="Y122" s="354"/>
      <c r="Z122" s="354"/>
      <c r="AA122" s="329"/>
      <c r="AB122" s="329"/>
      <c r="AC122" s="354"/>
      <c r="AD122" s="354"/>
      <c r="AE122" s="354"/>
      <c r="AF122" s="354"/>
      <c r="AG122" s="354"/>
      <c r="AH122" s="354"/>
      <c r="AI122" s="354"/>
      <c r="AJ122" s="354"/>
      <c r="AK122" s="354"/>
      <c r="AL122" s="354"/>
      <c r="AM122" s="354"/>
      <c r="AN122" s="354"/>
      <c r="AO122" s="354"/>
      <c r="AP122" s="354"/>
      <c r="AQ122" s="354"/>
    </row>
    <row r="123" spans="13:43">
      <c r="M123" s="354"/>
      <c r="N123" s="354"/>
      <c r="O123" s="354"/>
      <c r="P123" s="354"/>
      <c r="Q123" s="354"/>
      <c r="R123" s="354"/>
      <c r="S123" s="354"/>
      <c r="T123" s="354"/>
      <c r="U123" s="354"/>
      <c r="V123" s="354"/>
      <c r="W123" s="354"/>
      <c r="X123" s="354"/>
      <c r="Y123" s="354"/>
      <c r="Z123" s="354"/>
      <c r="AA123" s="329"/>
      <c r="AB123" s="329"/>
      <c r="AC123" s="354"/>
      <c r="AD123" s="354"/>
      <c r="AE123" s="354"/>
      <c r="AF123" s="354"/>
      <c r="AG123" s="354"/>
      <c r="AH123" s="354"/>
      <c r="AI123" s="354"/>
      <c r="AJ123" s="354"/>
      <c r="AK123" s="354"/>
      <c r="AL123" s="354"/>
      <c r="AM123" s="354"/>
      <c r="AN123" s="354"/>
      <c r="AO123" s="354"/>
      <c r="AP123" s="354"/>
      <c r="AQ123" s="354"/>
    </row>
    <row r="124" spans="13:43">
      <c r="M124" s="354"/>
      <c r="N124" s="354"/>
      <c r="O124" s="354"/>
      <c r="P124" s="354"/>
      <c r="Q124" s="354"/>
      <c r="R124" s="354"/>
      <c r="S124" s="354"/>
      <c r="T124" s="354"/>
      <c r="U124" s="354"/>
      <c r="V124" s="354"/>
      <c r="W124" s="354"/>
      <c r="X124" s="354"/>
      <c r="Y124" s="354"/>
      <c r="Z124" s="354"/>
      <c r="AA124" s="329"/>
      <c r="AB124" s="329"/>
      <c r="AC124" s="354"/>
      <c r="AD124" s="354"/>
      <c r="AE124" s="354"/>
      <c r="AF124" s="354"/>
      <c r="AG124" s="354"/>
      <c r="AH124" s="354"/>
      <c r="AI124" s="354"/>
      <c r="AJ124" s="354"/>
      <c r="AK124" s="354"/>
      <c r="AL124" s="354"/>
      <c r="AM124" s="354"/>
      <c r="AN124" s="354"/>
      <c r="AO124" s="354"/>
      <c r="AP124" s="354"/>
      <c r="AQ124" s="354"/>
    </row>
    <row r="125" spans="13:43">
      <c r="M125" s="354"/>
      <c r="N125" s="354"/>
      <c r="O125" s="354"/>
      <c r="P125" s="354"/>
      <c r="Q125" s="354"/>
      <c r="R125" s="354"/>
      <c r="S125" s="354"/>
      <c r="T125" s="354"/>
      <c r="U125" s="354"/>
      <c r="V125" s="354"/>
      <c r="W125" s="354"/>
      <c r="X125" s="354"/>
      <c r="Y125" s="354"/>
      <c r="Z125" s="354"/>
      <c r="AA125" s="329"/>
      <c r="AB125" s="329"/>
      <c r="AC125" s="354"/>
      <c r="AD125" s="354"/>
      <c r="AE125" s="354"/>
      <c r="AF125" s="354"/>
      <c r="AG125" s="354"/>
      <c r="AH125" s="354"/>
      <c r="AI125" s="354"/>
      <c r="AJ125" s="354"/>
      <c r="AK125" s="354"/>
      <c r="AL125" s="354"/>
      <c r="AM125" s="354"/>
      <c r="AN125" s="354"/>
      <c r="AO125" s="354"/>
      <c r="AP125" s="354"/>
      <c r="AQ125" s="354"/>
    </row>
    <row r="126" spans="13:43">
      <c r="M126" s="354"/>
      <c r="N126" s="354"/>
      <c r="O126" s="354"/>
      <c r="P126" s="354"/>
      <c r="Q126" s="354"/>
      <c r="R126" s="354"/>
      <c r="S126" s="354"/>
      <c r="T126" s="354"/>
      <c r="U126" s="354"/>
      <c r="V126" s="354"/>
      <c r="W126" s="354"/>
      <c r="X126" s="354"/>
      <c r="Y126" s="354"/>
      <c r="Z126" s="354"/>
      <c r="AA126" s="329"/>
      <c r="AB126" s="329"/>
      <c r="AC126" s="354"/>
      <c r="AD126" s="354"/>
      <c r="AE126" s="354"/>
      <c r="AF126" s="354"/>
      <c r="AG126" s="354"/>
      <c r="AH126" s="354"/>
      <c r="AI126" s="354"/>
      <c r="AJ126" s="354"/>
      <c r="AK126" s="354"/>
      <c r="AL126" s="354"/>
      <c r="AM126" s="354"/>
      <c r="AN126" s="354"/>
      <c r="AO126" s="354"/>
      <c r="AP126" s="354"/>
      <c r="AQ126" s="354"/>
    </row>
    <row r="127" spans="13:43">
      <c r="M127" s="354"/>
      <c r="N127" s="354"/>
      <c r="O127" s="354"/>
      <c r="P127" s="354"/>
      <c r="Q127" s="354"/>
      <c r="R127" s="354"/>
      <c r="S127" s="354"/>
      <c r="T127" s="354"/>
      <c r="U127" s="354"/>
      <c r="V127" s="354"/>
      <c r="W127" s="354"/>
      <c r="X127" s="354"/>
      <c r="Y127" s="354"/>
      <c r="Z127" s="354"/>
      <c r="AA127" s="329"/>
      <c r="AB127" s="329"/>
      <c r="AC127" s="354"/>
      <c r="AD127" s="354"/>
      <c r="AE127" s="354"/>
      <c r="AF127" s="354"/>
      <c r="AG127" s="354"/>
      <c r="AH127" s="354"/>
      <c r="AI127" s="354"/>
      <c r="AJ127" s="354"/>
      <c r="AK127" s="354"/>
      <c r="AL127" s="354"/>
      <c r="AM127" s="354"/>
      <c r="AN127" s="354"/>
      <c r="AO127" s="354"/>
      <c r="AP127" s="354"/>
      <c r="AQ127" s="354"/>
    </row>
    <row r="128" spans="13:43">
      <c r="M128" s="354"/>
      <c r="N128" s="354"/>
      <c r="O128" s="354"/>
      <c r="P128" s="354"/>
      <c r="Q128" s="354"/>
      <c r="R128" s="354"/>
      <c r="S128" s="354"/>
      <c r="T128" s="354"/>
      <c r="U128" s="354"/>
      <c r="V128" s="354"/>
      <c r="W128" s="354"/>
      <c r="X128" s="354"/>
      <c r="Y128" s="354"/>
      <c r="Z128" s="354"/>
      <c r="AA128" s="329"/>
      <c r="AB128" s="329"/>
      <c r="AC128" s="354"/>
      <c r="AD128" s="354"/>
      <c r="AE128" s="354"/>
      <c r="AF128" s="354"/>
      <c r="AG128" s="354"/>
      <c r="AH128" s="354"/>
      <c r="AI128" s="354"/>
      <c r="AJ128" s="354"/>
      <c r="AK128" s="354"/>
      <c r="AL128" s="354"/>
      <c r="AM128" s="354"/>
      <c r="AN128" s="354"/>
      <c r="AO128" s="354"/>
      <c r="AP128" s="354"/>
      <c r="AQ128" s="354"/>
    </row>
    <row r="129" spans="13:43">
      <c r="M129" s="354"/>
      <c r="N129" s="354"/>
      <c r="O129" s="354"/>
      <c r="P129" s="354"/>
      <c r="Q129" s="354"/>
      <c r="R129" s="354"/>
      <c r="S129" s="354"/>
      <c r="T129" s="354"/>
      <c r="U129" s="354"/>
      <c r="V129" s="354"/>
      <c r="W129" s="354"/>
      <c r="X129" s="354"/>
      <c r="Y129" s="354"/>
      <c r="Z129" s="354"/>
      <c r="AA129" s="329"/>
      <c r="AB129" s="329"/>
      <c r="AC129" s="354"/>
      <c r="AD129" s="354"/>
      <c r="AE129" s="354"/>
      <c r="AF129" s="354"/>
      <c r="AG129" s="354"/>
      <c r="AH129" s="354"/>
      <c r="AI129" s="354"/>
      <c r="AJ129" s="354"/>
      <c r="AK129" s="354"/>
      <c r="AL129" s="354"/>
      <c r="AM129" s="354"/>
      <c r="AN129" s="354"/>
      <c r="AO129" s="354"/>
      <c r="AP129" s="354"/>
      <c r="AQ129" s="354"/>
    </row>
    <row r="130" spans="13:43">
      <c r="M130" s="354"/>
      <c r="N130" s="354"/>
      <c r="O130" s="354"/>
      <c r="P130" s="354"/>
      <c r="Q130" s="354"/>
      <c r="R130" s="354"/>
      <c r="S130" s="354"/>
      <c r="T130" s="354"/>
      <c r="U130" s="354"/>
      <c r="V130" s="354"/>
      <c r="W130" s="354"/>
      <c r="X130" s="354"/>
      <c r="Y130" s="354"/>
      <c r="Z130" s="354"/>
      <c r="AA130" s="329"/>
      <c r="AB130" s="329"/>
      <c r="AC130" s="354"/>
      <c r="AD130" s="354"/>
      <c r="AE130" s="354"/>
      <c r="AF130" s="354"/>
      <c r="AG130" s="354"/>
      <c r="AH130" s="354"/>
      <c r="AI130" s="354"/>
      <c r="AJ130" s="354"/>
      <c r="AK130" s="354"/>
      <c r="AL130" s="354"/>
      <c r="AM130" s="354"/>
      <c r="AN130" s="354"/>
      <c r="AO130" s="354"/>
      <c r="AP130" s="354"/>
      <c r="AQ130" s="354"/>
    </row>
    <row r="131" spans="13:43">
      <c r="M131" s="354"/>
      <c r="N131" s="354"/>
      <c r="O131" s="354"/>
      <c r="P131" s="354"/>
      <c r="Q131" s="354"/>
      <c r="R131" s="354"/>
      <c r="S131" s="354"/>
      <c r="T131" s="354"/>
      <c r="U131" s="354"/>
      <c r="V131" s="354"/>
      <c r="W131" s="354"/>
      <c r="X131" s="354"/>
      <c r="Y131" s="354"/>
      <c r="Z131" s="354"/>
      <c r="AA131" s="329"/>
      <c r="AB131" s="329"/>
      <c r="AC131" s="354"/>
      <c r="AD131" s="354"/>
      <c r="AE131" s="354"/>
      <c r="AF131" s="354"/>
      <c r="AG131" s="354"/>
      <c r="AH131" s="354"/>
      <c r="AI131" s="354"/>
      <c r="AJ131" s="354"/>
      <c r="AK131" s="354"/>
      <c r="AL131" s="354"/>
      <c r="AM131" s="354"/>
      <c r="AN131" s="354"/>
      <c r="AO131" s="354"/>
      <c r="AP131" s="354"/>
      <c r="AQ131" s="354"/>
    </row>
    <row r="132" spans="13:43">
      <c r="M132" s="354"/>
      <c r="N132" s="354"/>
      <c r="O132" s="354"/>
      <c r="P132" s="354"/>
      <c r="Q132" s="354"/>
      <c r="R132" s="354"/>
      <c r="S132" s="354"/>
      <c r="T132" s="354"/>
      <c r="U132" s="354"/>
      <c r="V132" s="354"/>
      <c r="W132" s="354"/>
      <c r="X132" s="354"/>
      <c r="Y132" s="354"/>
      <c r="Z132" s="354"/>
      <c r="AA132" s="329"/>
      <c r="AB132" s="329"/>
      <c r="AC132" s="354"/>
      <c r="AD132" s="354"/>
      <c r="AE132" s="354"/>
      <c r="AF132" s="354"/>
      <c r="AG132" s="354"/>
      <c r="AH132" s="354"/>
      <c r="AI132" s="354"/>
      <c r="AJ132" s="354"/>
      <c r="AK132" s="354"/>
      <c r="AL132" s="354"/>
      <c r="AM132" s="354"/>
      <c r="AN132" s="354"/>
      <c r="AO132" s="354"/>
      <c r="AP132" s="354"/>
      <c r="AQ132" s="354"/>
    </row>
    <row r="133" spans="13:43">
      <c r="M133" s="354"/>
      <c r="N133" s="354"/>
      <c r="O133" s="354"/>
      <c r="P133" s="354"/>
      <c r="Q133" s="354"/>
      <c r="R133" s="354"/>
      <c r="S133" s="354"/>
      <c r="T133" s="354"/>
      <c r="U133" s="354"/>
      <c r="V133" s="354"/>
      <c r="W133" s="354"/>
      <c r="X133" s="354"/>
      <c r="Y133" s="354"/>
      <c r="Z133" s="354"/>
      <c r="AA133" s="329"/>
      <c r="AB133" s="329"/>
      <c r="AC133" s="354"/>
      <c r="AD133" s="354"/>
      <c r="AE133" s="354"/>
      <c r="AF133" s="354"/>
      <c r="AG133" s="354"/>
      <c r="AH133" s="354"/>
      <c r="AI133" s="354"/>
      <c r="AJ133" s="354"/>
      <c r="AK133" s="354"/>
      <c r="AL133" s="354"/>
      <c r="AM133" s="354"/>
      <c r="AN133" s="354"/>
      <c r="AO133" s="354"/>
      <c r="AP133" s="354"/>
      <c r="AQ133" s="354"/>
    </row>
    <row r="134" spans="13:43">
      <c r="M134" s="354"/>
      <c r="N134" s="354"/>
      <c r="O134" s="354"/>
      <c r="P134" s="354"/>
      <c r="Q134" s="354"/>
      <c r="R134" s="354"/>
      <c r="S134" s="354"/>
      <c r="T134" s="354"/>
      <c r="U134" s="354"/>
      <c r="V134" s="354"/>
      <c r="W134" s="354"/>
      <c r="X134" s="354"/>
      <c r="Y134" s="354"/>
      <c r="Z134" s="354"/>
      <c r="AA134" s="329"/>
      <c r="AB134" s="329"/>
      <c r="AC134" s="354"/>
      <c r="AD134" s="354"/>
      <c r="AE134" s="354"/>
      <c r="AF134" s="354"/>
      <c r="AG134" s="354"/>
      <c r="AH134" s="354"/>
      <c r="AI134" s="354"/>
      <c r="AJ134" s="354"/>
      <c r="AK134" s="354"/>
      <c r="AL134" s="354"/>
      <c r="AM134" s="354"/>
      <c r="AN134" s="354"/>
      <c r="AO134" s="354"/>
      <c r="AP134" s="354"/>
      <c r="AQ134" s="354"/>
    </row>
    <row r="135" spans="13:43">
      <c r="M135" s="354"/>
      <c r="N135" s="354"/>
      <c r="O135" s="354"/>
      <c r="P135" s="354"/>
      <c r="Q135" s="354"/>
      <c r="R135" s="354"/>
      <c r="S135" s="354"/>
      <c r="T135" s="354"/>
      <c r="U135" s="354"/>
      <c r="V135" s="354"/>
      <c r="W135" s="354"/>
      <c r="X135" s="354"/>
      <c r="Y135" s="354"/>
      <c r="Z135" s="354"/>
      <c r="AA135" s="329"/>
      <c r="AB135" s="329"/>
      <c r="AC135" s="354"/>
      <c r="AD135" s="354"/>
      <c r="AE135" s="354"/>
      <c r="AF135" s="354"/>
      <c r="AG135" s="354"/>
      <c r="AH135" s="354"/>
      <c r="AI135" s="354"/>
      <c r="AJ135" s="354"/>
      <c r="AK135" s="354"/>
      <c r="AL135" s="354"/>
      <c r="AM135" s="354"/>
      <c r="AN135" s="354"/>
      <c r="AO135" s="354"/>
      <c r="AP135" s="354"/>
      <c r="AQ135" s="354"/>
    </row>
    <row r="136" spans="13:43">
      <c r="M136" s="354"/>
      <c r="N136" s="354"/>
      <c r="O136" s="354"/>
      <c r="P136" s="354"/>
      <c r="Q136" s="354"/>
      <c r="R136" s="354"/>
      <c r="S136" s="354"/>
      <c r="T136" s="354"/>
      <c r="U136" s="354"/>
      <c r="V136" s="354"/>
      <c r="W136" s="354"/>
      <c r="X136" s="354"/>
      <c r="Y136" s="354"/>
      <c r="Z136" s="354"/>
      <c r="AA136" s="329"/>
      <c r="AB136" s="329"/>
      <c r="AC136" s="354"/>
      <c r="AD136" s="354"/>
      <c r="AE136" s="354"/>
      <c r="AF136" s="354"/>
      <c r="AG136" s="354"/>
      <c r="AH136" s="354"/>
      <c r="AI136" s="354"/>
      <c r="AJ136" s="354"/>
      <c r="AK136" s="354"/>
      <c r="AL136" s="354"/>
      <c r="AM136" s="354"/>
      <c r="AN136" s="354"/>
      <c r="AO136" s="354"/>
      <c r="AP136" s="354"/>
      <c r="AQ136" s="354"/>
    </row>
    <row r="137" spans="13:43">
      <c r="M137" s="354"/>
      <c r="N137" s="354"/>
      <c r="O137" s="354"/>
      <c r="P137" s="354"/>
      <c r="Q137" s="354"/>
      <c r="R137" s="354"/>
      <c r="S137" s="354"/>
      <c r="T137" s="354"/>
      <c r="U137" s="354"/>
      <c r="V137" s="354"/>
      <c r="W137" s="354"/>
      <c r="X137" s="354"/>
      <c r="Y137" s="354"/>
      <c r="Z137" s="354"/>
      <c r="AA137" s="329"/>
      <c r="AB137" s="329"/>
      <c r="AC137" s="354"/>
      <c r="AD137" s="354"/>
      <c r="AE137" s="354"/>
      <c r="AF137" s="354"/>
      <c r="AG137" s="354"/>
      <c r="AH137" s="354"/>
      <c r="AI137" s="354"/>
      <c r="AJ137" s="354"/>
      <c r="AK137" s="354"/>
      <c r="AL137" s="354"/>
      <c r="AM137" s="354"/>
      <c r="AN137" s="354"/>
      <c r="AO137" s="354"/>
      <c r="AP137" s="354"/>
      <c r="AQ137" s="354"/>
    </row>
    <row r="138" spans="13:43">
      <c r="M138" s="354"/>
      <c r="N138" s="354"/>
      <c r="O138" s="354"/>
      <c r="P138" s="354"/>
      <c r="Q138" s="354"/>
      <c r="R138" s="354"/>
      <c r="S138" s="354"/>
      <c r="T138" s="354"/>
      <c r="U138" s="354"/>
      <c r="V138" s="354"/>
      <c r="W138" s="354"/>
      <c r="X138" s="354"/>
      <c r="Y138" s="354"/>
      <c r="Z138" s="354"/>
      <c r="AA138" s="329"/>
      <c r="AB138" s="329"/>
      <c r="AC138" s="354"/>
      <c r="AD138" s="354"/>
      <c r="AE138" s="354"/>
      <c r="AF138" s="354"/>
      <c r="AG138" s="354"/>
      <c r="AH138" s="354"/>
      <c r="AI138" s="354"/>
      <c r="AJ138" s="354"/>
      <c r="AK138" s="354"/>
      <c r="AL138" s="354"/>
      <c r="AM138" s="354"/>
      <c r="AN138" s="354"/>
      <c r="AO138" s="354"/>
      <c r="AP138" s="354"/>
      <c r="AQ138" s="354"/>
    </row>
    <row r="139" spans="13:43">
      <c r="M139" s="354"/>
      <c r="N139" s="354"/>
      <c r="O139" s="354"/>
      <c r="P139" s="354"/>
      <c r="Q139" s="354"/>
      <c r="R139" s="354"/>
      <c r="S139" s="354"/>
      <c r="T139" s="354"/>
      <c r="U139" s="354"/>
      <c r="V139" s="354"/>
      <c r="W139" s="354"/>
      <c r="X139" s="354"/>
      <c r="Y139" s="354"/>
      <c r="Z139" s="354"/>
      <c r="AA139" s="329"/>
      <c r="AB139" s="329"/>
      <c r="AC139" s="354"/>
      <c r="AD139" s="354"/>
      <c r="AE139" s="354"/>
      <c r="AF139" s="354"/>
      <c r="AG139" s="354"/>
      <c r="AH139" s="354"/>
      <c r="AI139" s="354"/>
      <c r="AJ139" s="354"/>
      <c r="AK139" s="354"/>
      <c r="AL139" s="354"/>
      <c r="AM139" s="354"/>
      <c r="AN139" s="354"/>
      <c r="AO139" s="354"/>
      <c r="AP139" s="354"/>
      <c r="AQ139" s="354"/>
    </row>
    <row r="140" spans="13:43">
      <c r="M140" s="354"/>
      <c r="N140" s="354"/>
      <c r="O140" s="354"/>
      <c r="P140" s="354"/>
      <c r="Q140" s="354"/>
      <c r="R140" s="354"/>
      <c r="S140" s="354"/>
      <c r="T140" s="354"/>
      <c r="U140" s="354"/>
      <c r="V140" s="354"/>
      <c r="W140" s="354"/>
      <c r="X140" s="354"/>
      <c r="Y140" s="354"/>
      <c r="Z140" s="354"/>
      <c r="AA140" s="329"/>
      <c r="AB140" s="329"/>
      <c r="AC140" s="354"/>
      <c r="AD140" s="354"/>
      <c r="AE140" s="354"/>
      <c r="AF140" s="354"/>
      <c r="AG140" s="354"/>
      <c r="AH140" s="354"/>
      <c r="AI140" s="354"/>
      <c r="AJ140" s="354"/>
      <c r="AK140" s="354"/>
      <c r="AL140" s="354"/>
      <c r="AM140" s="354"/>
      <c r="AN140" s="354"/>
      <c r="AO140" s="354"/>
      <c r="AP140" s="354"/>
      <c r="AQ140" s="354"/>
    </row>
    <row r="141" spans="13:43">
      <c r="M141" s="354"/>
      <c r="N141" s="354"/>
      <c r="O141" s="354"/>
      <c r="P141" s="354"/>
      <c r="Q141" s="354"/>
      <c r="R141" s="354"/>
      <c r="S141" s="354"/>
      <c r="T141" s="354"/>
      <c r="U141" s="354"/>
      <c r="V141" s="354"/>
      <c r="W141" s="354"/>
      <c r="X141" s="354"/>
      <c r="Y141" s="354"/>
      <c r="Z141" s="354"/>
      <c r="AA141" s="329"/>
      <c r="AB141" s="329"/>
      <c r="AC141" s="354"/>
      <c r="AD141" s="354"/>
      <c r="AE141" s="354"/>
      <c r="AF141" s="354"/>
      <c r="AG141" s="354"/>
      <c r="AH141" s="354"/>
      <c r="AI141" s="354"/>
      <c r="AJ141" s="354"/>
      <c r="AK141" s="354"/>
      <c r="AL141" s="354"/>
      <c r="AM141" s="354"/>
      <c r="AN141" s="354"/>
      <c r="AO141" s="354"/>
      <c r="AP141" s="354"/>
      <c r="AQ141" s="354"/>
    </row>
    <row r="142" spans="13:43">
      <c r="M142" s="354"/>
      <c r="N142" s="354"/>
      <c r="O142" s="354"/>
      <c r="P142" s="354"/>
      <c r="Q142" s="354"/>
      <c r="R142" s="354"/>
      <c r="S142" s="354"/>
      <c r="T142" s="354"/>
      <c r="U142" s="354"/>
      <c r="V142" s="354"/>
      <c r="W142" s="354"/>
      <c r="X142" s="354"/>
      <c r="Y142" s="354"/>
      <c r="Z142" s="354"/>
      <c r="AA142" s="329"/>
      <c r="AB142" s="329"/>
      <c r="AC142" s="354"/>
      <c r="AD142" s="354"/>
      <c r="AE142" s="354"/>
      <c r="AF142" s="354"/>
      <c r="AG142" s="354"/>
      <c r="AH142" s="354"/>
      <c r="AI142" s="354"/>
      <c r="AJ142" s="354"/>
      <c r="AK142" s="354"/>
      <c r="AL142" s="354"/>
      <c r="AM142" s="354"/>
      <c r="AN142" s="354"/>
      <c r="AO142" s="354"/>
      <c r="AP142" s="354"/>
      <c r="AQ142" s="354"/>
    </row>
    <row r="143" spans="13:43">
      <c r="M143" s="354"/>
      <c r="N143" s="354"/>
      <c r="O143" s="354"/>
      <c r="P143" s="354"/>
      <c r="Q143" s="354"/>
      <c r="R143" s="354"/>
      <c r="S143" s="354"/>
      <c r="T143" s="354"/>
      <c r="U143" s="354"/>
      <c r="V143" s="354"/>
      <c r="W143" s="354"/>
      <c r="X143" s="354"/>
      <c r="Y143" s="354"/>
      <c r="Z143" s="354"/>
      <c r="AA143" s="329"/>
      <c r="AB143" s="329"/>
      <c r="AC143" s="354"/>
      <c r="AD143" s="354"/>
      <c r="AE143" s="354"/>
      <c r="AF143" s="354"/>
      <c r="AG143" s="354"/>
      <c r="AH143" s="354"/>
      <c r="AI143" s="354"/>
      <c r="AJ143" s="354"/>
      <c r="AK143" s="354"/>
      <c r="AL143" s="354"/>
      <c r="AM143" s="354"/>
      <c r="AN143" s="354"/>
      <c r="AO143" s="354"/>
      <c r="AP143" s="354"/>
      <c r="AQ143" s="354"/>
    </row>
    <row r="144" spans="13:43">
      <c r="M144" s="354"/>
      <c r="N144" s="354"/>
      <c r="O144" s="354"/>
      <c r="P144" s="354"/>
      <c r="Q144" s="354"/>
      <c r="R144" s="354"/>
      <c r="S144" s="354"/>
      <c r="T144" s="354"/>
      <c r="U144" s="354"/>
      <c r="V144" s="354"/>
      <c r="W144" s="354"/>
      <c r="X144" s="354"/>
      <c r="Y144" s="354"/>
      <c r="Z144" s="354"/>
      <c r="AA144" s="329"/>
      <c r="AB144" s="329"/>
      <c r="AC144" s="354"/>
      <c r="AD144" s="354"/>
      <c r="AE144" s="354"/>
      <c r="AF144" s="354"/>
      <c r="AG144" s="354"/>
      <c r="AH144" s="354"/>
      <c r="AI144" s="354"/>
      <c r="AJ144" s="354"/>
      <c r="AK144" s="354"/>
      <c r="AL144" s="354"/>
      <c r="AM144" s="354"/>
      <c r="AN144" s="354"/>
      <c r="AO144" s="354"/>
      <c r="AP144" s="354"/>
      <c r="AQ144" s="354"/>
    </row>
    <row r="145" spans="13:43">
      <c r="M145" s="354"/>
      <c r="N145" s="354"/>
      <c r="O145" s="354"/>
      <c r="P145" s="354"/>
      <c r="Q145" s="354"/>
      <c r="R145" s="354"/>
      <c r="S145" s="354"/>
      <c r="T145" s="354"/>
      <c r="U145" s="354"/>
      <c r="V145" s="354"/>
      <c r="W145" s="354"/>
      <c r="X145" s="354"/>
      <c r="Y145" s="354"/>
      <c r="Z145" s="354"/>
      <c r="AA145" s="329"/>
      <c r="AB145" s="329"/>
      <c r="AC145" s="354"/>
      <c r="AD145" s="354"/>
      <c r="AE145" s="354"/>
      <c r="AF145" s="354"/>
      <c r="AG145" s="354"/>
      <c r="AH145" s="354"/>
      <c r="AI145" s="354"/>
      <c r="AJ145" s="354"/>
      <c r="AK145" s="354"/>
      <c r="AL145" s="354"/>
      <c r="AM145" s="354"/>
      <c r="AN145" s="354"/>
      <c r="AO145" s="354"/>
      <c r="AP145" s="354"/>
      <c r="AQ145" s="354"/>
    </row>
    <row r="146" spans="13:43">
      <c r="M146" s="354"/>
      <c r="N146" s="354"/>
      <c r="O146" s="354"/>
      <c r="P146" s="354"/>
      <c r="Q146" s="354"/>
      <c r="R146" s="354"/>
      <c r="S146" s="354"/>
      <c r="T146" s="354"/>
      <c r="U146" s="354"/>
      <c r="V146" s="354"/>
      <c r="W146" s="354"/>
      <c r="X146" s="354"/>
      <c r="Y146" s="354"/>
      <c r="Z146" s="354"/>
      <c r="AA146" s="329"/>
      <c r="AB146" s="329"/>
      <c r="AC146" s="354"/>
      <c r="AD146" s="354"/>
      <c r="AE146" s="354"/>
      <c r="AF146" s="354"/>
      <c r="AG146" s="354"/>
      <c r="AH146" s="354"/>
      <c r="AI146" s="354"/>
      <c r="AJ146" s="354"/>
      <c r="AK146" s="354"/>
      <c r="AL146" s="354"/>
      <c r="AM146" s="354"/>
      <c r="AN146" s="354"/>
      <c r="AO146" s="354"/>
      <c r="AP146" s="354"/>
      <c r="AQ146" s="354"/>
    </row>
    <row r="147" spans="13:43">
      <c r="M147" s="354"/>
      <c r="N147" s="354"/>
      <c r="O147" s="354"/>
      <c r="P147" s="354"/>
      <c r="Q147" s="354"/>
      <c r="R147" s="354"/>
      <c r="S147" s="354"/>
      <c r="T147" s="354"/>
      <c r="U147" s="354"/>
      <c r="V147" s="354"/>
      <c r="W147" s="354"/>
      <c r="X147" s="354"/>
      <c r="Y147" s="354"/>
      <c r="Z147" s="354"/>
      <c r="AA147" s="329"/>
      <c r="AB147" s="329"/>
      <c r="AC147" s="354"/>
      <c r="AD147" s="354"/>
      <c r="AE147" s="354"/>
      <c r="AF147" s="354"/>
      <c r="AG147" s="354"/>
      <c r="AH147" s="354"/>
      <c r="AI147" s="354"/>
      <c r="AJ147" s="354"/>
      <c r="AK147" s="354"/>
      <c r="AL147" s="354"/>
      <c r="AM147" s="354"/>
      <c r="AN147" s="354"/>
      <c r="AO147" s="354"/>
      <c r="AP147" s="354"/>
      <c r="AQ147" s="354"/>
    </row>
    <row r="148" spans="13:43">
      <c r="M148" s="354"/>
      <c r="N148" s="354"/>
      <c r="O148" s="354"/>
      <c r="P148" s="354"/>
      <c r="Q148" s="354"/>
      <c r="R148" s="354"/>
      <c r="S148" s="354"/>
      <c r="T148" s="354"/>
      <c r="U148" s="354"/>
      <c r="V148" s="354"/>
      <c r="W148" s="354"/>
      <c r="X148" s="354"/>
      <c r="Y148" s="354"/>
      <c r="Z148" s="354"/>
      <c r="AA148" s="329"/>
      <c r="AB148" s="329"/>
      <c r="AC148" s="354"/>
      <c r="AD148" s="354"/>
      <c r="AE148" s="354"/>
      <c r="AF148" s="354"/>
      <c r="AG148" s="354"/>
      <c r="AH148" s="354"/>
      <c r="AI148" s="354"/>
      <c r="AJ148" s="354"/>
      <c r="AK148" s="354"/>
      <c r="AL148" s="354"/>
      <c r="AM148" s="354"/>
      <c r="AN148" s="354"/>
      <c r="AO148" s="354"/>
      <c r="AP148" s="354"/>
      <c r="AQ148" s="354"/>
    </row>
    <row r="149" spans="13:43">
      <c r="M149" s="354"/>
      <c r="N149" s="354"/>
      <c r="O149" s="354"/>
      <c r="P149" s="354"/>
      <c r="Q149" s="354"/>
      <c r="R149" s="354"/>
      <c r="S149" s="354"/>
      <c r="T149" s="354"/>
      <c r="U149" s="354"/>
      <c r="V149" s="354"/>
      <c r="W149" s="354"/>
      <c r="X149" s="354"/>
      <c r="Y149" s="354"/>
      <c r="Z149" s="354"/>
      <c r="AA149" s="329"/>
      <c r="AB149" s="329"/>
      <c r="AC149" s="354"/>
      <c r="AD149" s="354"/>
      <c r="AE149" s="354"/>
      <c r="AF149" s="354"/>
      <c r="AG149" s="354"/>
      <c r="AH149" s="354"/>
      <c r="AI149" s="354"/>
      <c r="AJ149" s="354"/>
      <c r="AK149" s="354"/>
      <c r="AL149" s="354"/>
      <c r="AM149" s="354"/>
      <c r="AN149" s="354"/>
      <c r="AO149" s="354"/>
      <c r="AP149" s="354"/>
      <c r="AQ149" s="354"/>
    </row>
    <row r="150" spans="13:43">
      <c r="M150" s="354"/>
      <c r="N150" s="354"/>
      <c r="O150" s="354"/>
      <c r="P150" s="354"/>
      <c r="Q150" s="354"/>
      <c r="R150" s="354"/>
      <c r="S150" s="354"/>
      <c r="T150" s="354"/>
      <c r="U150" s="354"/>
      <c r="V150" s="354"/>
      <c r="W150" s="354"/>
      <c r="X150" s="354"/>
      <c r="Y150" s="354"/>
      <c r="Z150" s="354"/>
      <c r="AA150" s="329"/>
      <c r="AB150" s="329"/>
      <c r="AC150" s="354"/>
      <c r="AD150" s="354"/>
      <c r="AE150" s="354"/>
      <c r="AF150" s="354"/>
      <c r="AG150" s="354"/>
      <c r="AH150" s="354"/>
      <c r="AI150" s="354"/>
      <c r="AJ150" s="354"/>
      <c r="AK150" s="354"/>
      <c r="AL150" s="354"/>
      <c r="AM150" s="354"/>
      <c r="AN150" s="354"/>
      <c r="AO150" s="354"/>
      <c r="AP150" s="354"/>
      <c r="AQ150" s="354"/>
    </row>
    <row r="151" spans="13:43">
      <c r="M151" s="354"/>
      <c r="N151" s="354"/>
      <c r="O151" s="354"/>
      <c r="P151" s="354"/>
      <c r="Q151" s="354"/>
      <c r="R151" s="354"/>
      <c r="S151" s="354"/>
      <c r="T151" s="354"/>
      <c r="U151" s="354"/>
      <c r="V151" s="354"/>
      <c r="W151" s="354"/>
      <c r="X151" s="354"/>
      <c r="Y151" s="354"/>
      <c r="Z151" s="354"/>
      <c r="AA151" s="329"/>
      <c r="AB151" s="329"/>
      <c r="AC151" s="354"/>
      <c r="AD151" s="354"/>
      <c r="AE151" s="354"/>
      <c r="AF151" s="354"/>
      <c r="AG151" s="354"/>
      <c r="AH151" s="354"/>
      <c r="AI151" s="354"/>
      <c r="AJ151" s="354"/>
      <c r="AK151" s="354"/>
      <c r="AL151" s="354"/>
      <c r="AM151" s="354"/>
      <c r="AN151" s="354"/>
      <c r="AO151" s="354"/>
      <c r="AP151" s="354"/>
      <c r="AQ151" s="354"/>
    </row>
    <row r="152" spans="13:43">
      <c r="M152" s="354"/>
      <c r="N152" s="354"/>
      <c r="O152" s="354"/>
      <c r="P152" s="354"/>
      <c r="Q152" s="354"/>
      <c r="R152" s="354"/>
      <c r="S152" s="354"/>
      <c r="T152" s="354"/>
      <c r="U152" s="354"/>
      <c r="V152" s="354"/>
      <c r="W152" s="354"/>
      <c r="X152" s="354"/>
      <c r="Y152" s="354"/>
      <c r="Z152" s="354"/>
      <c r="AA152" s="329"/>
      <c r="AB152" s="329"/>
      <c r="AC152" s="354"/>
      <c r="AD152" s="354"/>
      <c r="AE152" s="354"/>
      <c r="AF152" s="354"/>
      <c r="AG152" s="354"/>
      <c r="AH152" s="354"/>
      <c r="AI152" s="354"/>
      <c r="AJ152" s="354"/>
      <c r="AK152" s="354"/>
      <c r="AL152" s="354"/>
      <c r="AM152" s="354"/>
      <c r="AN152" s="354"/>
      <c r="AO152" s="354"/>
      <c r="AP152" s="354"/>
      <c r="AQ152" s="354"/>
    </row>
    <row r="153" spans="13:43">
      <c r="M153" s="354"/>
      <c r="N153" s="354"/>
      <c r="O153" s="354"/>
      <c r="P153" s="354"/>
      <c r="Q153" s="354"/>
      <c r="R153" s="354"/>
      <c r="S153" s="354"/>
      <c r="T153" s="354"/>
      <c r="U153" s="354"/>
      <c r="V153" s="354"/>
      <c r="W153" s="354"/>
      <c r="X153" s="354"/>
      <c r="Y153" s="354"/>
      <c r="Z153" s="354"/>
      <c r="AA153" s="329"/>
      <c r="AB153" s="329"/>
      <c r="AC153" s="354"/>
      <c r="AD153" s="354"/>
      <c r="AE153" s="354"/>
      <c r="AF153" s="354"/>
      <c r="AG153" s="354"/>
      <c r="AH153" s="354"/>
      <c r="AI153" s="354"/>
      <c r="AJ153" s="354"/>
      <c r="AK153" s="354"/>
      <c r="AL153" s="354"/>
      <c r="AM153" s="354"/>
      <c r="AN153" s="354"/>
      <c r="AO153" s="354"/>
      <c r="AP153" s="354"/>
      <c r="AQ153" s="354"/>
    </row>
    <row r="154" spans="13:43">
      <c r="M154" s="354"/>
      <c r="N154" s="354"/>
      <c r="O154" s="354"/>
      <c r="P154" s="354"/>
      <c r="Q154" s="354"/>
      <c r="R154" s="354"/>
      <c r="S154" s="354"/>
      <c r="T154" s="354"/>
      <c r="U154" s="354"/>
      <c r="V154" s="354"/>
      <c r="W154" s="354"/>
      <c r="X154" s="354"/>
      <c r="Y154" s="354"/>
      <c r="Z154" s="354"/>
      <c r="AA154" s="329"/>
      <c r="AB154" s="329"/>
      <c r="AC154" s="354"/>
      <c r="AD154" s="354"/>
      <c r="AE154" s="354"/>
      <c r="AF154" s="354"/>
      <c r="AG154" s="354"/>
      <c r="AH154" s="354"/>
      <c r="AI154" s="354"/>
      <c r="AJ154" s="354"/>
      <c r="AK154" s="354"/>
      <c r="AL154" s="354"/>
      <c r="AM154" s="354"/>
      <c r="AN154" s="354"/>
      <c r="AO154" s="354"/>
      <c r="AP154" s="354"/>
      <c r="AQ154" s="354"/>
    </row>
    <row r="155" spans="13:43">
      <c r="M155" s="354"/>
      <c r="N155" s="354"/>
      <c r="O155" s="354"/>
      <c r="P155" s="354"/>
      <c r="Q155" s="354"/>
      <c r="R155" s="354"/>
      <c r="S155" s="354"/>
      <c r="T155" s="354"/>
      <c r="U155" s="354"/>
      <c r="V155" s="354"/>
      <c r="W155" s="354"/>
      <c r="X155" s="354"/>
      <c r="Y155" s="354"/>
      <c r="Z155" s="354"/>
      <c r="AA155" s="329"/>
      <c r="AB155" s="329"/>
      <c r="AC155" s="354"/>
      <c r="AD155" s="354"/>
      <c r="AE155" s="354"/>
      <c r="AF155" s="354"/>
      <c r="AG155" s="354"/>
      <c r="AH155" s="354"/>
      <c r="AI155" s="354"/>
      <c r="AJ155" s="354"/>
      <c r="AK155" s="354"/>
      <c r="AL155" s="354"/>
      <c r="AM155" s="354"/>
      <c r="AN155" s="354"/>
      <c r="AO155" s="354"/>
      <c r="AP155" s="354"/>
      <c r="AQ155" s="354"/>
    </row>
    <row r="156" spans="13:43">
      <c r="M156" s="354"/>
      <c r="N156" s="354"/>
      <c r="O156" s="354"/>
      <c r="P156" s="354"/>
      <c r="Q156" s="354"/>
      <c r="R156" s="354"/>
      <c r="S156" s="354"/>
      <c r="T156" s="354"/>
      <c r="U156" s="354"/>
      <c r="V156" s="354"/>
      <c r="W156" s="354"/>
      <c r="X156" s="354"/>
      <c r="Y156" s="354"/>
      <c r="Z156" s="354"/>
      <c r="AA156" s="329"/>
      <c r="AB156" s="329"/>
      <c r="AC156" s="354"/>
      <c r="AD156" s="354"/>
      <c r="AE156" s="354"/>
      <c r="AF156" s="354"/>
      <c r="AG156" s="354"/>
      <c r="AH156" s="354"/>
      <c r="AI156" s="354"/>
      <c r="AJ156" s="354"/>
      <c r="AK156" s="354"/>
      <c r="AL156" s="354"/>
      <c r="AM156" s="354"/>
      <c r="AN156" s="354"/>
      <c r="AO156" s="354"/>
      <c r="AP156" s="354"/>
      <c r="AQ156" s="354"/>
    </row>
    <row r="157" spans="13:43">
      <c r="M157" s="354"/>
      <c r="N157" s="354"/>
      <c r="O157" s="354"/>
      <c r="P157" s="354"/>
      <c r="Q157" s="354"/>
      <c r="R157" s="354"/>
      <c r="S157" s="354"/>
      <c r="T157" s="354"/>
      <c r="U157" s="354"/>
      <c r="V157" s="354"/>
      <c r="W157" s="354"/>
      <c r="X157" s="354"/>
      <c r="Y157" s="354"/>
      <c r="Z157" s="354"/>
      <c r="AA157" s="329"/>
      <c r="AB157" s="329"/>
      <c r="AC157" s="354"/>
      <c r="AD157" s="354"/>
      <c r="AE157" s="354"/>
      <c r="AF157" s="354"/>
      <c r="AG157" s="354"/>
      <c r="AH157" s="354"/>
      <c r="AI157" s="354"/>
      <c r="AJ157" s="354"/>
      <c r="AK157" s="354"/>
      <c r="AL157" s="354"/>
      <c r="AM157" s="354"/>
      <c r="AN157" s="354"/>
      <c r="AO157" s="354"/>
      <c r="AP157" s="354"/>
      <c r="AQ157" s="354"/>
    </row>
    <row r="158" spans="13:43">
      <c r="M158" s="354"/>
      <c r="N158" s="354"/>
      <c r="O158" s="354"/>
      <c r="P158" s="354"/>
      <c r="Q158" s="354"/>
      <c r="R158" s="354"/>
      <c r="S158" s="354"/>
      <c r="T158" s="354"/>
      <c r="U158" s="354"/>
      <c r="V158" s="354"/>
      <c r="W158" s="354"/>
      <c r="X158" s="354"/>
      <c r="Y158" s="354"/>
      <c r="Z158" s="354"/>
      <c r="AA158" s="329"/>
      <c r="AB158" s="329"/>
      <c r="AC158" s="354"/>
      <c r="AD158" s="354"/>
      <c r="AE158" s="354"/>
      <c r="AF158" s="354"/>
      <c r="AG158" s="354"/>
      <c r="AH158" s="354"/>
      <c r="AI158" s="354"/>
      <c r="AJ158" s="354"/>
      <c r="AK158" s="354"/>
      <c r="AL158" s="354"/>
      <c r="AM158" s="354"/>
      <c r="AN158" s="354"/>
      <c r="AO158" s="354"/>
      <c r="AP158" s="354"/>
      <c r="AQ158" s="354"/>
    </row>
    <row r="159" spans="13:43">
      <c r="M159" s="354"/>
      <c r="N159" s="354"/>
      <c r="O159" s="354"/>
      <c r="P159" s="354"/>
      <c r="Q159" s="354"/>
      <c r="R159" s="354"/>
      <c r="S159" s="354"/>
      <c r="T159" s="354"/>
      <c r="U159" s="354"/>
      <c r="V159" s="354"/>
      <c r="W159" s="354"/>
      <c r="X159" s="354"/>
      <c r="Y159" s="354"/>
      <c r="Z159" s="354"/>
      <c r="AA159" s="329"/>
      <c r="AB159" s="329"/>
      <c r="AC159" s="354"/>
      <c r="AD159" s="354"/>
      <c r="AE159" s="354"/>
      <c r="AF159" s="354"/>
      <c r="AG159" s="354"/>
      <c r="AH159" s="354"/>
      <c r="AI159" s="354"/>
      <c r="AJ159" s="354"/>
      <c r="AK159" s="354"/>
      <c r="AL159" s="354"/>
      <c r="AM159" s="354"/>
      <c r="AN159" s="354"/>
      <c r="AO159" s="354"/>
      <c r="AP159" s="354"/>
      <c r="AQ159" s="354"/>
    </row>
    <row r="160" spans="13:43">
      <c r="M160" s="354"/>
      <c r="N160" s="354"/>
      <c r="O160" s="354"/>
      <c r="P160" s="354"/>
      <c r="Q160" s="354"/>
      <c r="R160" s="354"/>
      <c r="S160" s="354"/>
      <c r="T160" s="354"/>
      <c r="U160" s="354"/>
      <c r="V160" s="354"/>
      <c r="W160" s="354"/>
      <c r="X160" s="354"/>
      <c r="Y160" s="354"/>
      <c r="Z160" s="354"/>
      <c r="AA160" s="329"/>
      <c r="AB160" s="329"/>
      <c r="AC160" s="354"/>
      <c r="AD160" s="354"/>
      <c r="AE160" s="354"/>
      <c r="AF160" s="354"/>
      <c r="AG160" s="354"/>
      <c r="AH160" s="354"/>
      <c r="AI160" s="354"/>
      <c r="AJ160" s="354"/>
      <c r="AK160" s="354"/>
      <c r="AL160" s="354"/>
      <c r="AM160" s="354"/>
      <c r="AN160" s="354"/>
      <c r="AO160" s="354"/>
      <c r="AP160" s="354"/>
      <c r="AQ160" s="354"/>
    </row>
    <row r="161" spans="13:43">
      <c r="M161" s="354"/>
      <c r="N161" s="354"/>
      <c r="O161" s="354"/>
      <c r="P161" s="354"/>
      <c r="Q161" s="354"/>
      <c r="R161" s="354"/>
      <c r="S161" s="354"/>
      <c r="T161" s="354"/>
      <c r="U161" s="354"/>
      <c r="V161" s="354"/>
      <c r="W161" s="354"/>
      <c r="X161" s="354"/>
      <c r="Y161" s="354"/>
      <c r="Z161" s="354"/>
      <c r="AA161" s="329"/>
      <c r="AB161" s="329"/>
      <c r="AC161" s="354"/>
      <c r="AD161" s="354"/>
      <c r="AE161" s="354"/>
      <c r="AF161" s="354"/>
      <c r="AG161" s="354"/>
      <c r="AH161" s="354"/>
      <c r="AI161" s="354"/>
      <c r="AJ161" s="354"/>
      <c r="AK161" s="354"/>
      <c r="AL161" s="354"/>
      <c r="AM161" s="354"/>
      <c r="AN161" s="354"/>
      <c r="AO161" s="354"/>
      <c r="AP161" s="354"/>
      <c r="AQ161" s="354"/>
    </row>
    <row r="162" spans="13:43">
      <c r="M162" s="354"/>
      <c r="N162" s="354"/>
      <c r="O162" s="354"/>
      <c r="P162" s="354"/>
      <c r="Q162" s="354"/>
      <c r="R162" s="354"/>
      <c r="S162" s="354"/>
      <c r="T162" s="354"/>
      <c r="U162" s="354"/>
      <c r="V162" s="354"/>
      <c r="W162" s="354"/>
      <c r="X162" s="354"/>
      <c r="Y162" s="354"/>
      <c r="Z162" s="354"/>
      <c r="AA162" s="329"/>
      <c r="AB162" s="329"/>
      <c r="AC162" s="354"/>
      <c r="AD162" s="354"/>
      <c r="AE162" s="354"/>
      <c r="AF162" s="354"/>
      <c r="AG162" s="354"/>
      <c r="AH162" s="354"/>
      <c r="AI162" s="354"/>
      <c r="AJ162" s="354"/>
      <c r="AK162" s="354"/>
      <c r="AL162" s="354"/>
      <c r="AM162" s="354"/>
      <c r="AN162" s="354"/>
      <c r="AO162" s="354"/>
      <c r="AP162" s="354"/>
      <c r="AQ162" s="354"/>
    </row>
    <row r="163" spans="13:43">
      <c r="M163" s="354"/>
      <c r="N163" s="354"/>
      <c r="O163" s="354"/>
      <c r="P163" s="354"/>
      <c r="Q163" s="354"/>
      <c r="R163" s="354"/>
      <c r="S163" s="354"/>
      <c r="T163" s="354"/>
      <c r="U163" s="354"/>
      <c r="V163" s="354"/>
      <c r="W163" s="354"/>
      <c r="X163" s="354"/>
      <c r="Y163" s="354"/>
      <c r="Z163" s="354"/>
      <c r="AA163" s="329"/>
      <c r="AB163" s="329"/>
      <c r="AC163" s="354"/>
      <c r="AD163" s="354"/>
      <c r="AE163" s="354"/>
      <c r="AF163" s="354"/>
      <c r="AG163" s="354"/>
      <c r="AH163" s="354"/>
      <c r="AI163" s="354"/>
      <c r="AJ163" s="354"/>
      <c r="AK163" s="354"/>
      <c r="AL163" s="354"/>
      <c r="AM163" s="354"/>
      <c r="AN163" s="354"/>
      <c r="AO163" s="354"/>
      <c r="AP163" s="354"/>
      <c r="AQ163" s="354"/>
    </row>
    <row r="164" spans="13:43">
      <c r="M164" s="354"/>
      <c r="N164" s="354"/>
      <c r="O164" s="354"/>
      <c r="P164" s="354"/>
      <c r="Q164" s="354"/>
      <c r="R164" s="354"/>
      <c r="S164" s="354"/>
      <c r="T164" s="354"/>
      <c r="U164" s="354"/>
      <c r="V164" s="354"/>
      <c r="W164" s="354"/>
      <c r="X164" s="354"/>
      <c r="Y164" s="354"/>
      <c r="Z164" s="354"/>
      <c r="AA164" s="329"/>
      <c r="AB164" s="329"/>
      <c r="AC164" s="354"/>
      <c r="AD164" s="354"/>
      <c r="AE164" s="354"/>
      <c r="AF164" s="354"/>
      <c r="AG164" s="354"/>
      <c r="AH164" s="354"/>
      <c r="AI164" s="354"/>
      <c r="AJ164" s="354"/>
      <c r="AK164" s="354"/>
      <c r="AL164" s="354"/>
      <c r="AM164" s="354"/>
      <c r="AN164" s="354"/>
      <c r="AO164" s="354"/>
      <c r="AP164" s="354"/>
      <c r="AQ164" s="354"/>
    </row>
    <row r="165" spans="13:43">
      <c r="M165" s="354"/>
      <c r="N165" s="354"/>
      <c r="O165" s="354"/>
      <c r="P165" s="354"/>
      <c r="Q165" s="354"/>
      <c r="R165" s="354"/>
      <c r="S165" s="354"/>
      <c r="T165" s="354"/>
      <c r="U165" s="354"/>
      <c r="V165" s="354"/>
      <c r="W165" s="354"/>
      <c r="X165" s="354"/>
      <c r="Y165" s="354"/>
      <c r="Z165" s="354"/>
      <c r="AA165" s="329"/>
      <c r="AB165" s="329"/>
      <c r="AC165" s="354"/>
      <c r="AD165" s="354"/>
      <c r="AE165" s="354"/>
      <c r="AF165" s="354"/>
      <c r="AG165" s="354"/>
      <c r="AH165" s="354"/>
      <c r="AI165" s="354"/>
      <c r="AJ165" s="354"/>
      <c r="AK165" s="354"/>
      <c r="AL165" s="354"/>
      <c r="AM165" s="354"/>
      <c r="AN165" s="354"/>
      <c r="AO165" s="354"/>
      <c r="AP165" s="354"/>
      <c r="AQ165" s="354"/>
    </row>
    <row r="166" spans="13:43">
      <c r="M166" s="354"/>
      <c r="N166" s="354"/>
      <c r="O166" s="354"/>
      <c r="P166" s="354"/>
      <c r="Q166" s="354"/>
      <c r="R166" s="354"/>
      <c r="S166" s="354"/>
      <c r="T166" s="354"/>
      <c r="U166" s="354"/>
      <c r="V166" s="354"/>
      <c r="W166" s="354"/>
      <c r="X166" s="354"/>
      <c r="Y166" s="354"/>
      <c r="Z166" s="354"/>
      <c r="AA166" s="329"/>
      <c r="AB166" s="329"/>
      <c r="AC166" s="329"/>
      <c r="AD166" s="329"/>
      <c r="AE166" s="329"/>
      <c r="AF166" s="329"/>
      <c r="AG166" s="329"/>
      <c r="AH166" s="329"/>
      <c r="AI166" s="329"/>
      <c r="AJ166" s="329"/>
      <c r="AK166" s="329"/>
      <c r="AL166" s="329"/>
      <c r="AM166" s="329"/>
      <c r="AN166" s="329"/>
      <c r="AO166" s="329"/>
      <c r="AP166" s="329"/>
      <c r="AQ166" s="329"/>
    </row>
    <row r="167" spans="13:43">
      <c r="M167" s="354"/>
      <c r="N167" s="354"/>
      <c r="O167" s="354"/>
      <c r="P167" s="354"/>
      <c r="Q167" s="354"/>
      <c r="R167" s="354"/>
      <c r="S167" s="354"/>
      <c r="T167" s="354"/>
      <c r="U167" s="354"/>
      <c r="V167" s="354"/>
      <c r="W167" s="354"/>
      <c r="X167" s="354"/>
      <c r="Y167" s="354"/>
      <c r="Z167" s="354"/>
      <c r="AA167" s="329"/>
      <c r="AB167" s="329"/>
      <c r="AC167" s="329"/>
      <c r="AD167" s="329"/>
      <c r="AE167" s="329"/>
      <c r="AF167" s="329"/>
      <c r="AG167" s="329"/>
      <c r="AH167" s="329"/>
      <c r="AI167" s="329"/>
      <c r="AJ167" s="329"/>
      <c r="AK167" s="329"/>
      <c r="AL167" s="329"/>
      <c r="AM167" s="329"/>
      <c r="AN167" s="329"/>
      <c r="AO167" s="329"/>
      <c r="AP167" s="329"/>
      <c r="AQ167" s="329"/>
    </row>
    <row r="168" spans="13:43">
      <c r="M168" s="354"/>
      <c r="N168" s="354"/>
      <c r="O168" s="354"/>
      <c r="P168" s="354"/>
      <c r="Q168" s="354"/>
      <c r="R168" s="354"/>
      <c r="S168" s="354"/>
      <c r="T168" s="354"/>
      <c r="U168" s="354"/>
      <c r="V168" s="354"/>
      <c r="W168" s="354"/>
      <c r="X168" s="354"/>
      <c r="Y168" s="354"/>
      <c r="Z168" s="354"/>
      <c r="AA168" s="329"/>
      <c r="AB168" s="329"/>
      <c r="AC168" s="329"/>
      <c r="AD168" s="329"/>
      <c r="AE168" s="329"/>
      <c r="AF168" s="329"/>
      <c r="AG168" s="329"/>
      <c r="AH168" s="329"/>
      <c r="AI168" s="329"/>
      <c r="AJ168" s="329"/>
      <c r="AK168" s="329"/>
      <c r="AL168" s="329"/>
      <c r="AM168" s="329"/>
      <c r="AN168" s="329"/>
      <c r="AO168" s="329"/>
      <c r="AP168" s="329"/>
      <c r="AQ168" s="329"/>
    </row>
    <row r="169" spans="13:43">
      <c r="M169" s="354"/>
      <c r="N169" s="354"/>
      <c r="O169" s="354"/>
      <c r="P169" s="354"/>
      <c r="Q169" s="354"/>
      <c r="R169" s="354"/>
      <c r="S169" s="354"/>
      <c r="T169" s="354"/>
      <c r="U169" s="354"/>
      <c r="V169" s="354"/>
      <c r="W169" s="354"/>
      <c r="X169" s="354"/>
      <c r="Y169" s="354"/>
      <c r="Z169" s="354"/>
      <c r="AA169" s="329"/>
      <c r="AB169" s="329"/>
      <c r="AC169" s="329"/>
      <c r="AD169" s="329"/>
      <c r="AE169" s="329"/>
      <c r="AF169" s="329"/>
      <c r="AG169" s="329"/>
      <c r="AH169" s="329"/>
      <c r="AI169" s="329"/>
      <c r="AJ169" s="329"/>
      <c r="AK169" s="329"/>
      <c r="AL169" s="329"/>
      <c r="AM169" s="329"/>
      <c r="AN169" s="329"/>
      <c r="AO169" s="329"/>
      <c r="AP169" s="329"/>
      <c r="AQ169" s="329"/>
    </row>
    <row r="170" spans="13:43">
      <c r="M170" s="354"/>
      <c r="N170" s="354"/>
      <c r="O170" s="354"/>
      <c r="P170" s="354"/>
      <c r="Q170" s="354"/>
      <c r="R170" s="354"/>
      <c r="S170" s="354"/>
      <c r="T170" s="354"/>
      <c r="U170" s="354"/>
      <c r="V170" s="354"/>
      <c r="W170" s="354"/>
      <c r="X170" s="354"/>
      <c r="Y170" s="354"/>
      <c r="Z170" s="354"/>
      <c r="AA170" s="329"/>
      <c r="AB170" s="329"/>
      <c r="AC170" s="329"/>
      <c r="AD170" s="329"/>
      <c r="AE170" s="329"/>
      <c r="AF170" s="329"/>
      <c r="AG170" s="329"/>
      <c r="AH170" s="329"/>
      <c r="AI170" s="329"/>
      <c r="AJ170" s="329"/>
      <c r="AK170" s="329"/>
      <c r="AL170" s="329"/>
      <c r="AM170" s="329"/>
      <c r="AN170" s="329"/>
      <c r="AO170" s="329"/>
      <c r="AP170" s="329"/>
      <c r="AQ170" s="329"/>
    </row>
    <row r="171" spans="13:43">
      <c r="M171" s="354"/>
      <c r="N171" s="354"/>
      <c r="O171" s="354"/>
      <c r="P171" s="354"/>
      <c r="Q171" s="354"/>
      <c r="R171" s="354"/>
      <c r="S171" s="354"/>
      <c r="T171" s="354"/>
      <c r="U171" s="354"/>
      <c r="V171" s="354"/>
      <c r="W171" s="354"/>
      <c r="X171" s="354"/>
      <c r="Y171" s="354"/>
      <c r="Z171" s="354"/>
      <c r="AA171" s="329"/>
      <c r="AB171" s="329"/>
      <c r="AC171" s="329"/>
      <c r="AD171" s="329"/>
      <c r="AE171" s="329"/>
      <c r="AF171" s="329"/>
      <c r="AG171" s="329"/>
      <c r="AH171" s="329"/>
      <c r="AI171" s="329"/>
      <c r="AJ171" s="329"/>
      <c r="AK171" s="329"/>
      <c r="AL171" s="329"/>
      <c r="AM171" s="329"/>
      <c r="AN171" s="329"/>
      <c r="AO171" s="329"/>
      <c r="AP171" s="329"/>
      <c r="AQ171" s="329"/>
    </row>
    <row r="172" spans="13:43">
      <c r="M172" s="354"/>
      <c r="N172" s="354"/>
      <c r="O172" s="354"/>
      <c r="P172" s="354"/>
      <c r="Q172" s="354"/>
      <c r="R172" s="354"/>
      <c r="S172" s="354"/>
      <c r="T172" s="354"/>
      <c r="U172" s="354"/>
      <c r="V172" s="354"/>
      <c r="W172" s="354"/>
      <c r="X172" s="354"/>
      <c r="Y172" s="354"/>
      <c r="Z172" s="354"/>
      <c r="AA172" s="329"/>
      <c r="AB172" s="329"/>
      <c r="AC172" s="329"/>
      <c r="AD172" s="329"/>
      <c r="AE172" s="329"/>
      <c r="AF172" s="329"/>
      <c r="AG172" s="329"/>
      <c r="AH172" s="329"/>
      <c r="AI172" s="329"/>
      <c r="AJ172" s="329"/>
      <c r="AK172" s="329"/>
      <c r="AL172" s="329"/>
      <c r="AM172" s="329"/>
      <c r="AN172" s="329"/>
      <c r="AO172" s="329"/>
      <c r="AP172" s="329"/>
      <c r="AQ172" s="329"/>
    </row>
    <row r="173" spans="13:43">
      <c r="M173" s="354"/>
      <c r="N173" s="354"/>
      <c r="O173" s="354"/>
      <c r="P173" s="354"/>
      <c r="Q173" s="354"/>
      <c r="R173" s="354"/>
      <c r="S173" s="354"/>
      <c r="T173" s="354"/>
      <c r="U173" s="354"/>
      <c r="V173" s="354"/>
      <c r="W173" s="354"/>
      <c r="X173" s="354"/>
      <c r="Y173" s="354"/>
      <c r="Z173" s="354"/>
      <c r="AA173" s="329"/>
      <c r="AB173" s="329"/>
      <c r="AC173" s="329"/>
      <c r="AD173" s="329"/>
      <c r="AE173" s="329"/>
      <c r="AF173" s="329"/>
      <c r="AG173" s="329"/>
      <c r="AH173" s="329"/>
      <c r="AI173" s="329"/>
      <c r="AJ173" s="329"/>
      <c r="AK173" s="329"/>
      <c r="AL173" s="329"/>
      <c r="AM173" s="329"/>
      <c r="AN173" s="329"/>
      <c r="AO173" s="329"/>
      <c r="AP173" s="329"/>
      <c r="AQ173" s="329"/>
    </row>
    <row r="174" spans="13:43">
      <c r="M174" s="354"/>
      <c r="N174" s="354"/>
      <c r="O174" s="354"/>
      <c r="P174" s="354"/>
      <c r="Q174" s="354"/>
      <c r="R174" s="354"/>
      <c r="S174" s="354"/>
      <c r="T174" s="354"/>
      <c r="U174" s="354"/>
      <c r="V174" s="354"/>
      <c r="W174" s="354"/>
      <c r="X174" s="354"/>
      <c r="Y174" s="354"/>
      <c r="Z174" s="354"/>
      <c r="AA174" s="329"/>
      <c r="AB174" s="329"/>
      <c r="AC174" s="329"/>
      <c r="AD174" s="329"/>
      <c r="AE174" s="329"/>
      <c r="AF174" s="329"/>
      <c r="AG174" s="329"/>
      <c r="AH174" s="329"/>
      <c r="AI174" s="329"/>
      <c r="AJ174" s="329"/>
      <c r="AK174" s="329"/>
      <c r="AL174" s="329"/>
      <c r="AM174" s="329"/>
      <c r="AN174" s="329"/>
      <c r="AO174" s="329"/>
      <c r="AP174" s="329"/>
      <c r="AQ174" s="329"/>
    </row>
    <row r="175" spans="13:43">
      <c r="M175" s="354"/>
      <c r="N175" s="354"/>
      <c r="O175" s="354"/>
      <c r="P175" s="354"/>
      <c r="Q175" s="354"/>
      <c r="R175" s="354"/>
      <c r="S175" s="354"/>
      <c r="T175" s="354"/>
      <c r="U175" s="354"/>
      <c r="V175" s="354"/>
      <c r="W175" s="354"/>
      <c r="X175" s="354"/>
      <c r="Y175" s="354"/>
      <c r="Z175" s="354"/>
      <c r="AA175" s="329"/>
      <c r="AB175" s="329"/>
      <c r="AC175" s="329"/>
      <c r="AD175" s="329"/>
      <c r="AE175" s="329"/>
      <c r="AF175" s="329"/>
      <c r="AG175" s="329"/>
      <c r="AH175" s="329"/>
      <c r="AI175" s="329"/>
      <c r="AJ175" s="329"/>
      <c r="AK175" s="329"/>
      <c r="AL175" s="329"/>
      <c r="AM175" s="329"/>
      <c r="AN175" s="329"/>
      <c r="AO175" s="329"/>
      <c r="AP175" s="329"/>
      <c r="AQ175" s="329"/>
    </row>
    <row r="176" spans="13:43">
      <c r="M176" s="354"/>
      <c r="N176" s="354"/>
      <c r="O176" s="354"/>
      <c r="P176" s="354"/>
      <c r="Q176" s="354"/>
      <c r="R176" s="354"/>
      <c r="S176" s="354"/>
      <c r="T176" s="354"/>
      <c r="U176" s="354"/>
      <c r="V176" s="354"/>
      <c r="W176" s="354"/>
      <c r="X176" s="354"/>
      <c r="Y176" s="354"/>
      <c r="Z176" s="354"/>
      <c r="AA176" s="329"/>
      <c r="AB176" s="329"/>
      <c r="AC176" s="329"/>
      <c r="AD176" s="329"/>
      <c r="AE176" s="329"/>
      <c r="AF176" s="329"/>
      <c r="AG176" s="329"/>
      <c r="AH176" s="329"/>
      <c r="AI176" s="329"/>
      <c r="AJ176" s="329"/>
      <c r="AK176" s="329"/>
      <c r="AL176" s="329"/>
      <c r="AM176" s="329"/>
      <c r="AN176" s="329"/>
      <c r="AO176" s="329"/>
      <c r="AP176" s="329"/>
      <c r="AQ176" s="329"/>
    </row>
    <row r="177" spans="13:26">
      <c r="M177" s="354"/>
      <c r="N177" s="354"/>
      <c r="O177" s="354"/>
      <c r="P177" s="354"/>
      <c r="Q177" s="354"/>
      <c r="R177" s="354"/>
      <c r="S177" s="354"/>
      <c r="T177" s="354"/>
      <c r="U177" s="354"/>
      <c r="V177" s="354"/>
      <c r="W177" s="354"/>
      <c r="X177" s="354"/>
      <c r="Y177" s="354"/>
      <c r="Z177" s="354"/>
    </row>
    <row r="178" spans="13:26">
      <c r="M178" s="354"/>
      <c r="N178" s="354"/>
      <c r="O178" s="354"/>
      <c r="P178" s="354"/>
      <c r="Q178" s="354"/>
      <c r="R178" s="354"/>
      <c r="S178" s="354"/>
      <c r="T178" s="354"/>
      <c r="U178" s="354"/>
      <c r="V178" s="354"/>
      <c r="W178" s="354"/>
      <c r="X178" s="354"/>
      <c r="Y178" s="354"/>
      <c r="Z178" s="354"/>
    </row>
    <row r="179" spans="13:26">
      <c r="M179" s="354"/>
      <c r="N179" s="354"/>
      <c r="O179" s="354"/>
      <c r="P179" s="354"/>
      <c r="Q179" s="354"/>
      <c r="R179" s="354"/>
      <c r="S179" s="354"/>
      <c r="T179" s="354"/>
      <c r="U179" s="354"/>
      <c r="V179" s="354"/>
      <c r="W179" s="354"/>
      <c r="X179" s="354"/>
      <c r="Y179" s="354"/>
      <c r="Z179" s="354"/>
    </row>
    <row r="180" spans="13:26">
      <c r="M180" s="354"/>
      <c r="N180" s="354"/>
      <c r="O180" s="354"/>
      <c r="P180" s="354"/>
      <c r="Q180" s="354"/>
      <c r="R180" s="354"/>
      <c r="S180" s="354"/>
      <c r="T180" s="354"/>
      <c r="U180" s="354"/>
      <c r="V180" s="354"/>
      <c r="W180" s="354"/>
      <c r="X180" s="354"/>
      <c r="Y180" s="354"/>
      <c r="Z180" s="354"/>
    </row>
    <row r="181" spans="13:26">
      <c r="M181" s="354"/>
      <c r="N181" s="354"/>
      <c r="O181" s="354"/>
      <c r="P181" s="354"/>
      <c r="Q181" s="354"/>
      <c r="R181" s="354"/>
      <c r="S181" s="354"/>
      <c r="T181" s="354"/>
      <c r="U181" s="354"/>
      <c r="V181" s="354"/>
      <c r="W181" s="354"/>
      <c r="X181" s="354"/>
      <c r="Y181" s="354"/>
      <c r="Z181" s="354"/>
    </row>
    <row r="182" spans="13:26">
      <c r="M182" s="354"/>
      <c r="N182" s="354"/>
      <c r="O182" s="354"/>
      <c r="P182" s="354"/>
      <c r="Q182" s="354"/>
      <c r="R182" s="354"/>
      <c r="S182" s="354"/>
      <c r="T182" s="354"/>
      <c r="U182" s="354"/>
      <c r="V182" s="354"/>
      <c r="W182" s="354"/>
      <c r="X182" s="354"/>
      <c r="Y182" s="354"/>
      <c r="Z182" s="354"/>
    </row>
    <row r="183" spans="13:26">
      <c r="M183" s="354"/>
      <c r="N183" s="354"/>
      <c r="O183" s="354"/>
      <c r="P183" s="354"/>
      <c r="Q183" s="354"/>
      <c r="R183" s="354"/>
      <c r="S183" s="354"/>
      <c r="T183" s="354"/>
      <c r="U183" s="354"/>
      <c r="V183" s="354"/>
      <c r="W183" s="354"/>
      <c r="X183" s="354"/>
      <c r="Y183" s="354"/>
      <c r="Z183" s="354"/>
    </row>
    <row r="184" spans="13:26">
      <c r="M184" s="354"/>
      <c r="N184" s="354"/>
      <c r="O184" s="354"/>
      <c r="P184" s="354"/>
      <c r="Q184" s="354"/>
      <c r="R184" s="354"/>
      <c r="S184" s="354"/>
      <c r="T184" s="354"/>
      <c r="U184" s="354"/>
      <c r="V184" s="354"/>
      <c r="W184" s="354"/>
      <c r="X184" s="354"/>
      <c r="Y184" s="354"/>
      <c r="Z184" s="354"/>
    </row>
    <row r="185" spans="13:26">
      <c r="M185" s="354"/>
      <c r="N185" s="354"/>
      <c r="O185" s="354"/>
      <c r="P185" s="354"/>
      <c r="Q185" s="354"/>
      <c r="R185" s="354"/>
      <c r="S185" s="354"/>
      <c r="T185" s="354"/>
      <c r="U185" s="354"/>
      <c r="V185" s="354"/>
      <c r="W185" s="354"/>
      <c r="X185" s="354"/>
      <c r="Y185" s="354"/>
      <c r="Z185" s="354"/>
    </row>
    <row r="186" spans="13:26">
      <c r="M186" s="354"/>
      <c r="N186" s="354"/>
      <c r="O186" s="354"/>
      <c r="P186" s="354"/>
      <c r="Q186" s="354"/>
      <c r="R186" s="354"/>
      <c r="S186" s="354"/>
      <c r="T186" s="354"/>
      <c r="U186" s="354"/>
      <c r="V186" s="354"/>
      <c r="W186" s="354"/>
      <c r="X186" s="354"/>
      <c r="Y186" s="354"/>
      <c r="Z186" s="354"/>
    </row>
    <row r="187" spans="13:26">
      <c r="M187" s="354"/>
      <c r="N187" s="354"/>
      <c r="O187" s="354"/>
      <c r="P187" s="354"/>
      <c r="Q187" s="354"/>
      <c r="R187" s="354"/>
      <c r="S187" s="354"/>
      <c r="T187" s="354"/>
      <c r="U187" s="354"/>
      <c r="V187" s="354"/>
      <c r="W187" s="354"/>
      <c r="X187" s="354"/>
      <c r="Y187" s="354"/>
      <c r="Z187" s="354"/>
    </row>
    <row r="188" spans="13:26">
      <c r="M188" s="354"/>
      <c r="N188" s="354"/>
      <c r="O188" s="354"/>
      <c r="P188" s="354"/>
      <c r="Q188" s="354"/>
      <c r="R188" s="354"/>
      <c r="S188" s="354"/>
      <c r="T188" s="354"/>
      <c r="U188" s="354"/>
      <c r="V188" s="354"/>
      <c r="W188" s="354"/>
      <c r="X188" s="354"/>
      <c r="Y188" s="354"/>
      <c r="Z188" s="354"/>
    </row>
    <row r="189" spans="13:26">
      <c r="M189" s="354"/>
      <c r="N189" s="354"/>
      <c r="O189" s="354"/>
      <c r="P189" s="354"/>
      <c r="Q189" s="354"/>
      <c r="R189" s="354"/>
      <c r="S189" s="354"/>
      <c r="T189" s="354"/>
      <c r="U189" s="354"/>
      <c r="V189" s="354"/>
      <c r="W189" s="354"/>
      <c r="X189" s="354"/>
      <c r="Y189" s="354"/>
      <c r="Z189" s="354"/>
    </row>
    <row r="190" spans="13:26">
      <c r="M190" s="354"/>
      <c r="N190" s="354"/>
      <c r="O190" s="354"/>
      <c r="P190" s="354"/>
      <c r="Q190" s="354"/>
      <c r="R190" s="354"/>
      <c r="S190" s="354"/>
      <c r="T190" s="354"/>
      <c r="U190" s="354"/>
      <c r="V190" s="354"/>
      <c r="W190" s="354"/>
      <c r="X190" s="354"/>
      <c r="Y190" s="354"/>
      <c r="Z190" s="354"/>
    </row>
    <row r="191" spans="13:26">
      <c r="M191" s="354"/>
      <c r="N191" s="354"/>
      <c r="O191" s="354"/>
      <c r="P191" s="354"/>
      <c r="Q191" s="354"/>
      <c r="R191" s="354"/>
      <c r="S191" s="354"/>
      <c r="T191" s="354"/>
      <c r="U191" s="354"/>
      <c r="V191" s="354"/>
      <c r="W191" s="354"/>
      <c r="X191" s="354"/>
      <c r="Y191" s="354"/>
      <c r="Z191" s="354"/>
    </row>
    <row r="192" spans="13:26">
      <c r="M192" s="354"/>
      <c r="N192" s="354"/>
      <c r="O192" s="354"/>
      <c r="P192" s="354"/>
      <c r="Q192" s="354"/>
      <c r="R192" s="354"/>
      <c r="S192" s="354"/>
      <c r="T192" s="354"/>
      <c r="U192" s="354"/>
      <c r="V192" s="354"/>
      <c r="W192" s="354"/>
      <c r="X192" s="354"/>
      <c r="Y192" s="354"/>
      <c r="Z192" s="354"/>
    </row>
    <row r="193" spans="13:26">
      <c r="M193" s="354"/>
      <c r="N193" s="354"/>
      <c r="O193" s="354"/>
      <c r="P193" s="354"/>
      <c r="Q193" s="354"/>
      <c r="R193" s="354"/>
      <c r="S193" s="354"/>
      <c r="T193" s="354"/>
      <c r="U193" s="354"/>
      <c r="V193" s="354"/>
      <c r="W193" s="354"/>
      <c r="X193" s="354"/>
      <c r="Y193" s="354"/>
      <c r="Z193" s="354"/>
    </row>
    <row r="194" spans="13:26">
      <c r="M194" s="354"/>
      <c r="N194" s="354"/>
      <c r="O194" s="354"/>
      <c r="P194" s="354"/>
      <c r="Q194" s="354"/>
      <c r="R194" s="354"/>
      <c r="S194" s="354"/>
      <c r="T194" s="354"/>
      <c r="U194" s="354"/>
      <c r="V194" s="354"/>
      <c r="W194" s="354"/>
      <c r="X194" s="354"/>
      <c r="Y194" s="354"/>
      <c r="Z194" s="354"/>
    </row>
    <row r="195" spans="13:26">
      <c r="M195" s="354"/>
      <c r="N195" s="354"/>
      <c r="O195" s="354"/>
      <c r="P195" s="354"/>
      <c r="Q195" s="354"/>
      <c r="R195" s="354"/>
      <c r="S195" s="354"/>
      <c r="T195" s="354"/>
      <c r="U195" s="354"/>
      <c r="V195" s="354"/>
      <c r="W195" s="354"/>
      <c r="X195" s="354"/>
      <c r="Y195" s="354"/>
      <c r="Z195" s="354"/>
    </row>
    <row r="196" spans="13:26">
      <c r="M196" s="354"/>
      <c r="N196" s="354"/>
      <c r="O196" s="354"/>
      <c r="P196" s="354"/>
      <c r="Q196" s="354"/>
      <c r="R196" s="354"/>
      <c r="S196" s="354"/>
      <c r="T196" s="354"/>
      <c r="U196" s="354"/>
      <c r="V196" s="354"/>
      <c r="W196" s="354"/>
      <c r="X196" s="354"/>
      <c r="Y196" s="354"/>
      <c r="Z196" s="354"/>
    </row>
    <row r="197" spans="13:26">
      <c r="M197" s="354"/>
      <c r="N197" s="354"/>
      <c r="O197" s="354"/>
      <c r="P197" s="354"/>
      <c r="Q197" s="354"/>
      <c r="R197" s="354"/>
      <c r="S197" s="354"/>
      <c r="T197" s="354"/>
      <c r="U197" s="354"/>
      <c r="V197" s="354"/>
      <c r="W197" s="354"/>
      <c r="X197" s="354"/>
      <c r="Y197" s="354"/>
      <c r="Z197" s="354"/>
    </row>
    <row r="198" spans="13:26">
      <c r="M198" s="354"/>
      <c r="N198" s="354"/>
      <c r="O198" s="354"/>
      <c r="P198" s="354"/>
      <c r="Q198" s="354"/>
      <c r="R198" s="354"/>
      <c r="S198" s="354"/>
      <c r="T198" s="354"/>
      <c r="U198" s="354"/>
      <c r="V198" s="354"/>
      <c r="W198" s="354"/>
      <c r="X198" s="354"/>
      <c r="Y198" s="354"/>
      <c r="Z198" s="354"/>
    </row>
    <row r="199" spans="13:26">
      <c r="M199" s="354"/>
      <c r="N199" s="354"/>
      <c r="O199" s="354"/>
      <c r="P199" s="354"/>
      <c r="Q199" s="354"/>
      <c r="R199" s="354"/>
      <c r="S199" s="354"/>
      <c r="T199" s="354"/>
      <c r="U199" s="354"/>
      <c r="V199" s="354"/>
      <c r="W199" s="354"/>
      <c r="X199" s="354"/>
      <c r="Y199" s="354"/>
      <c r="Z199" s="354"/>
    </row>
    <row r="200" spans="13:26">
      <c r="M200" s="354"/>
      <c r="N200" s="354"/>
      <c r="O200" s="354"/>
      <c r="P200" s="354"/>
      <c r="Q200" s="354"/>
      <c r="R200" s="354"/>
      <c r="S200" s="354"/>
      <c r="T200" s="354"/>
      <c r="U200" s="354"/>
      <c r="V200" s="354"/>
      <c r="W200" s="354"/>
      <c r="X200" s="354"/>
      <c r="Y200" s="354"/>
      <c r="Z200" s="354"/>
    </row>
    <row r="201" spans="13:26">
      <c r="M201" s="354"/>
      <c r="N201" s="354"/>
      <c r="O201" s="354"/>
      <c r="P201" s="354"/>
      <c r="Q201" s="354"/>
      <c r="R201" s="354"/>
      <c r="S201" s="354"/>
      <c r="T201" s="354"/>
      <c r="U201" s="354"/>
      <c r="V201" s="354"/>
      <c r="W201" s="354"/>
      <c r="X201" s="354"/>
      <c r="Y201" s="354"/>
      <c r="Z201" s="354"/>
    </row>
    <row r="202" spans="13:26">
      <c r="M202" s="354"/>
      <c r="N202" s="354"/>
      <c r="O202" s="354"/>
      <c r="P202" s="354"/>
      <c r="Q202" s="354"/>
      <c r="R202" s="354"/>
      <c r="S202" s="354"/>
      <c r="T202" s="354"/>
      <c r="U202" s="354"/>
      <c r="V202" s="354"/>
      <c r="W202" s="354"/>
      <c r="X202" s="354"/>
      <c r="Y202" s="354"/>
      <c r="Z202" s="354"/>
    </row>
    <row r="203" spans="13:26">
      <c r="M203" s="354"/>
      <c r="N203" s="354"/>
      <c r="O203" s="354"/>
      <c r="P203" s="354"/>
      <c r="Q203" s="354"/>
      <c r="R203" s="354"/>
      <c r="S203" s="354"/>
      <c r="T203" s="354"/>
      <c r="U203" s="354"/>
      <c r="V203" s="354"/>
      <c r="W203" s="354"/>
      <c r="X203" s="354"/>
      <c r="Y203" s="354"/>
      <c r="Z203" s="354"/>
    </row>
    <row r="204" spans="13:26">
      <c r="M204" s="354"/>
      <c r="N204" s="354"/>
      <c r="O204" s="354"/>
      <c r="P204" s="354"/>
      <c r="Q204" s="354"/>
      <c r="R204" s="354"/>
      <c r="S204" s="354"/>
      <c r="T204" s="354"/>
      <c r="U204" s="354"/>
      <c r="V204" s="354"/>
      <c r="W204" s="354"/>
      <c r="X204" s="354"/>
      <c r="Y204" s="354"/>
      <c r="Z204" s="354"/>
    </row>
    <row r="205" spans="13:26">
      <c r="M205" s="354"/>
      <c r="N205" s="354"/>
      <c r="O205" s="354"/>
      <c r="P205" s="354"/>
      <c r="Q205" s="354"/>
      <c r="R205" s="354"/>
      <c r="S205" s="354"/>
      <c r="T205" s="354"/>
      <c r="U205" s="354"/>
      <c r="V205" s="354"/>
      <c r="W205" s="354"/>
      <c r="X205" s="354"/>
      <c r="Y205" s="354"/>
      <c r="Z205" s="354"/>
    </row>
    <row r="206" spans="13:26">
      <c r="M206" s="354"/>
      <c r="N206" s="354"/>
      <c r="O206" s="354"/>
      <c r="P206" s="354"/>
      <c r="Q206" s="354"/>
      <c r="R206" s="354"/>
      <c r="S206" s="354"/>
      <c r="T206" s="354"/>
      <c r="U206" s="354"/>
      <c r="V206" s="354"/>
      <c r="W206" s="354"/>
      <c r="X206" s="354"/>
      <c r="Y206" s="354"/>
      <c r="Z206" s="354"/>
    </row>
    <row r="207" spans="13:26">
      <c r="M207" s="354"/>
      <c r="N207" s="354"/>
      <c r="O207" s="354"/>
      <c r="P207" s="354"/>
      <c r="Q207" s="354"/>
      <c r="R207" s="354"/>
      <c r="S207" s="354"/>
      <c r="T207" s="354"/>
      <c r="U207" s="354"/>
      <c r="V207" s="354"/>
      <c r="W207" s="354"/>
      <c r="X207" s="354"/>
      <c r="Y207" s="354"/>
      <c r="Z207" s="354"/>
    </row>
    <row r="208" spans="13:26">
      <c r="M208" s="354"/>
      <c r="N208" s="354"/>
      <c r="O208" s="354"/>
      <c r="P208" s="354"/>
      <c r="Q208" s="354"/>
      <c r="R208" s="354"/>
      <c r="S208" s="354"/>
      <c r="T208" s="354"/>
      <c r="U208" s="354"/>
      <c r="V208" s="354"/>
      <c r="W208" s="354"/>
      <c r="X208" s="354"/>
      <c r="Y208" s="354"/>
      <c r="Z208" s="354"/>
    </row>
    <row r="209" spans="13:26">
      <c r="M209" s="354"/>
      <c r="N209" s="354"/>
      <c r="O209" s="354"/>
      <c r="P209" s="354"/>
      <c r="Q209" s="354"/>
      <c r="R209" s="354"/>
      <c r="S209" s="354"/>
      <c r="T209" s="354"/>
      <c r="U209" s="354"/>
      <c r="V209" s="354"/>
      <c r="W209" s="354"/>
      <c r="X209" s="354"/>
      <c r="Y209" s="354"/>
      <c r="Z209" s="354"/>
    </row>
    <row r="210" spans="13:26">
      <c r="M210" s="354"/>
      <c r="N210" s="354"/>
      <c r="O210" s="354"/>
      <c r="P210" s="354"/>
      <c r="Q210" s="354"/>
      <c r="R210" s="354"/>
      <c r="S210" s="354"/>
      <c r="T210" s="354"/>
      <c r="U210" s="354"/>
      <c r="V210" s="354"/>
      <c r="W210" s="354"/>
      <c r="X210" s="354"/>
      <c r="Y210" s="354"/>
      <c r="Z210" s="354"/>
    </row>
    <row r="211" spans="13:26">
      <c r="M211" s="354"/>
      <c r="N211" s="354"/>
      <c r="O211" s="354"/>
      <c r="P211" s="354"/>
      <c r="Q211" s="354"/>
      <c r="R211" s="354"/>
      <c r="S211" s="354"/>
      <c r="T211" s="354"/>
      <c r="U211" s="354"/>
      <c r="V211" s="354"/>
      <c r="W211" s="354"/>
      <c r="X211" s="354"/>
      <c r="Y211" s="354"/>
      <c r="Z211" s="354"/>
    </row>
    <row r="212" spans="13:26">
      <c r="M212" s="354"/>
      <c r="N212" s="354"/>
      <c r="O212" s="354"/>
      <c r="P212" s="354"/>
      <c r="Q212" s="354"/>
      <c r="R212" s="354"/>
      <c r="S212" s="354"/>
      <c r="T212" s="354"/>
      <c r="U212" s="354"/>
      <c r="V212" s="354"/>
      <c r="W212" s="354"/>
      <c r="X212" s="354"/>
      <c r="Y212" s="354"/>
      <c r="Z212" s="354"/>
    </row>
    <row r="213" spans="13:26">
      <c r="M213" s="354"/>
      <c r="N213" s="354"/>
      <c r="O213" s="354"/>
      <c r="P213" s="354"/>
      <c r="Q213" s="354"/>
      <c r="R213" s="354"/>
      <c r="S213" s="354"/>
      <c r="T213" s="354"/>
      <c r="U213" s="354"/>
      <c r="V213" s="354"/>
      <c r="W213" s="354"/>
      <c r="X213" s="354"/>
      <c r="Y213" s="354"/>
      <c r="Z213" s="354"/>
    </row>
    <row r="214" spans="13:26">
      <c r="M214" s="354"/>
      <c r="N214" s="354"/>
      <c r="O214" s="354"/>
      <c r="P214" s="354"/>
      <c r="Q214" s="354"/>
      <c r="R214" s="354"/>
      <c r="S214" s="354"/>
      <c r="T214" s="354"/>
      <c r="U214" s="354"/>
      <c r="V214" s="354"/>
      <c r="W214" s="354"/>
      <c r="X214" s="354"/>
      <c r="Y214" s="354"/>
      <c r="Z214" s="354"/>
    </row>
    <row r="215" spans="13:26">
      <c r="M215" s="354"/>
      <c r="N215" s="354"/>
      <c r="O215" s="354"/>
      <c r="P215" s="354"/>
      <c r="Q215" s="354"/>
      <c r="R215" s="354"/>
      <c r="S215" s="354"/>
      <c r="T215" s="354"/>
      <c r="U215" s="354"/>
      <c r="V215" s="354"/>
      <c r="W215" s="354"/>
      <c r="X215" s="354"/>
      <c r="Y215" s="354"/>
      <c r="Z215" s="354"/>
    </row>
    <row r="216" spans="13:26">
      <c r="M216" s="354"/>
      <c r="N216" s="354"/>
      <c r="O216" s="354"/>
      <c r="P216" s="354"/>
      <c r="Q216" s="354"/>
      <c r="R216" s="354"/>
      <c r="S216" s="354"/>
      <c r="T216" s="354"/>
      <c r="U216" s="354"/>
      <c r="V216" s="354"/>
      <c r="W216" s="354"/>
      <c r="X216" s="354"/>
      <c r="Y216" s="354"/>
      <c r="Z216" s="354"/>
    </row>
    <row r="217" spans="13:26">
      <c r="M217" s="354"/>
      <c r="N217" s="354"/>
      <c r="O217" s="354"/>
      <c r="P217" s="354"/>
      <c r="Q217" s="354"/>
      <c r="R217" s="354"/>
      <c r="S217" s="354"/>
      <c r="T217" s="354"/>
      <c r="U217" s="354"/>
      <c r="V217" s="354"/>
      <c r="W217" s="354"/>
      <c r="X217" s="354"/>
      <c r="Y217" s="354"/>
      <c r="Z217" s="354"/>
    </row>
    <row r="218" spans="13:26">
      <c r="M218" s="354"/>
      <c r="N218" s="354"/>
      <c r="O218" s="354"/>
      <c r="P218" s="354"/>
      <c r="Q218" s="354"/>
      <c r="R218" s="354"/>
      <c r="S218" s="354"/>
      <c r="T218" s="354"/>
      <c r="U218" s="354"/>
      <c r="V218" s="354"/>
      <c r="W218" s="354"/>
      <c r="X218" s="354"/>
      <c r="Y218" s="354"/>
      <c r="Z218" s="354"/>
    </row>
    <row r="219" spans="13:26">
      <c r="M219" s="354"/>
      <c r="N219" s="354"/>
      <c r="O219" s="354"/>
      <c r="P219" s="354"/>
      <c r="Q219" s="354"/>
      <c r="R219" s="354"/>
      <c r="S219" s="354"/>
      <c r="T219" s="354"/>
      <c r="U219" s="354"/>
      <c r="V219" s="354"/>
      <c r="W219" s="354"/>
      <c r="X219" s="354"/>
      <c r="Y219" s="354"/>
      <c r="Z219" s="354"/>
    </row>
    <row r="220" spans="13:26">
      <c r="M220" s="354"/>
      <c r="N220" s="354"/>
      <c r="O220" s="354"/>
      <c r="P220" s="354"/>
      <c r="Q220" s="354"/>
      <c r="R220" s="354"/>
      <c r="S220" s="354"/>
      <c r="T220" s="354"/>
      <c r="U220" s="354"/>
      <c r="V220" s="354"/>
      <c r="W220" s="354"/>
      <c r="X220" s="354"/>
      <c r="Y220" s="354"/>
      <c r="Z220" s="354"/>
    </row>
    <row r="221" spans="13:26">
      <c r="M221" s="354"/>
      <c r="N221" s="354"/>
      <c r="O221" s="354"/>
      <c r="P221" s="354"/>
      <c r="Q221" s="354"/>
      <c r="R221" s="354"/>
      <c r="S221" s="354"/>
      <c r="T221" s="354"/>
      <c r="U221" s="354"/>
      <c r="V221" s="354"/>
      <c r="W221" s="354"/>
      <c r="X221" s="354"/>
      <c r="Y221" s="354"/>
      <c r="Z221" s="354"/>
    </row>
    <row r="222" spans="13:26">
      <c r="M222" s="354"/>
      <c r="N222" s="354"/>
      <c r="O222" s="354"/>
      <c r="P222" s="354"/>
      <c r="Q222" s="354"/>
      <c r="R222" s="354"/>
      <c r="S222" s="354"/>
      <c r="T222" s="354"/>
      <c r="U222" s="354"/>
      <c r="V222" s="354"/>
      <c r="W222" s="354"/>
      <c r="X222" s="354"/>
      <c r="Y222" s="354"/>
      <c r="Z222" s="354"/>
    </row>
    <row r="223" spans="13:26">
      <c r="M223" s="354"/>
      <c r="N223" s="354"/>
      <c r="O223" s="354"/>
      <c r="P223" s="354"/>
      <c r="Q223" s="354"/>
      <c r="R223" s="354"/>
      <c r="S223" s="354"/>
      <c r="T223" s="354"/>
      <c r="U223" s="354"/>
      <c r="V223" s="354"/>
      <c r="W223" s="354"/>
      <c r="X223" s="354"/>
      <c r="Y223" s="354"/>
      <c r="Z223" s="354"/>
    </row>
    <row r="224" spans="13:26">
      <c r="M224" s="354"/>
      <c r="N224" s="354"/>
      <c r="O224" s="354"/>
      <c r="P224" s="354"/>
      <c r="Q224" s="354"/>
      <c r="R224" s="354"/>
      <c r="S224" s="354"/>
      <c r="T224" s="354"/>
      <c r="U224" s="354"/>
      <c r="V224" s="354"/>
      <c r="W224" s="354"/>
      <c r="X224" s="354"/>
      <c r="Y224" s="354"/>
      <c r="Z224" s="354"/>
    </row>
    <row r="225" spans="13:26">
      <c r="M225" s="354"/>
      <c r="N225" s="354"/>
      <c r="O225" s="354"/>
      <c r="P225" s="354"/>
      <c r="Q225" s="354"/>
      <c r="R225" s="354"/>
      <c r="S225" s="354"/>
      <c r="T225" s="354"/>
      <c r="U225" s="354"/>
      <c r="V225" s="354"/>
      <c r="W225" s="354"/>
      <c r="X225" s="354"/>
      <c r="Y225" s="354"/>
      <c r="Z225" s="354"/>
    </row>
    <row r="226" spans="13:26">
      <c r="M226" s="354"/>
      <c r="N226" s="354"/>
      <c r="O226" s="354"/>
      <c r="P226" s="354"/>
      <c r="Q226" s="354"/>
      <c r="R226" s="354"/>
      <c r="S226" s="354"/>
      <c r="T226" s="354"/>
      <c r="U226" s="354"/>
      <c r="V226" s="354"/>
      <c r="W226" s="354"/>
      <c r="X226" s="354"/>
      <c r="Y226" s="354"/>
      <c r="Z226" s="354"/>
    </row>
    <row r="227" spans="13:26">
      <c r="M227" s="354"/>
      <c r="N227" s="354"/>
      <c r="O227" s="354"/>
      <c r="P227" s="354"/>
      <c r="Q227" s="354"/>
      <c r="R227" s="354"/>
      <c r="S227" s="354"/>
      <c r="T227" s="354"/>
      <c r="U227" s="354"/>
      <c r="V227" s="354"/>
      <c r="W227" s="354"/>
      <c r="X227" s="354"/>
      <c r="Y227" s="354"/>
      <c r="Z227" s="354"/>
    </row>
    <row r="228" spans="13:26">
      <c r="M228" s="354"/>
      <c r="N228" s="354"/>
      <c r="O228" s="354"/>
      <c r="P228" s="354"/>
      <c r="Q228" s="354"/>
      <c r="R228" s="354"/>
      <c r="S228" s="354"/>
      <c r="T228" s="354"/>
      <c r="U228" s="354"/>
      <c r="V228" s="354"/>
      <c r="W228" s="354"/>
      <c r="X228" s="354"/>
      <c r="Y228" s="354"/>
      <c r="Z228" s="354"/>
    </row>
    <row r="229" spans="13:26">
      <c r="M229" s="354"/>
      <c r="N229" s="354"/>
      <c r="O229" s="354"/>
      <c r="P229" s="354"/>
      <c r="Q229" s="354"/>
      <c r="R229" s="354"/>
      <c r="S229" s="354"/>
      <c r="T229" s="354"/>
      <c r="U229" s="354"/>
      <c r="V229" s="354"/>
      <c r="W229" s="354"/>
      <c r="X229" s="354"/>
      <c r="Y229" s="354"/>
      <c r="Z229" s="354"/>
    </row>
    <row r="230" spans="13:26">
      <c r="M230" s="354"/>
      <c r="N230" s="354"/>
      <c r="O230" s="354"/>
      <c r="P230" s="354"/>
      <c r="Q230" s="354"/>
      <c r="R230" s="354"/>
      <c r="S230" s="354"/>
      <c r="T230" s="354"/>
      <c r="U230" s="354"/>
      <c r="V230" s="354"/>
      <c r="W230" s="354"/>
      <c r="X230" s="354"/>
      <c r="Y230" s="354"/>
      <c r="Z230" s="354"/>
    </row>
    <row r="231" spans="13:26">
      <c r="M231" s="354"/>
      <c r="N231" s="354"/>
      <c r="O231" s="354"/>
      <c r="P231" s="354"/>
      <c r="Q231" s="354"/>
      <c r="R231" s="354"/>
      <c r="S231" s="354"/>
      <c r="T231" s="354"/>
      <c r="U231" s="354"/>
      <c r="V231" s="354"/>
      <c r="W231" s="354"/>
      <c r="X231" s="354"/>
      <c r="Y231" s="354"/>
      <c r="Z231" s="354"/>
    </row>
    <row r="232" spans="13:26">
      <c r="M232" s="354"/>
      <c r="N232" s="354"/>
      <c r="O232" s="354"/>
      <c r="P232" s="354"/>
      <c r="Q232" s="354"/>
      <c r="R232" s="354"/>
      <c r="S232" s="354"/>
      <c r="T232" s="354"/>
      <c r="U232" s="354"/>
      <c r="V232" s="354"/>
      <c r="W232" s="354"/>
      <c r="X232" s="354"/>
      <c r="Y232" s="354"/>
      <c r="Z232" s="354"/>
    </row>
    <row r="233" spans="13:26">
      <c r="M233" s="354"/>
      <c r="N233" s="354"/>
      <c r="O233" s="354"/>
      <c r="P233" s="354"/>
      <c r="Q233" s="354"/>
      <c r="R233" s="354"/>
      <c r="S233" s="354"/>
      <c r="T233" s="354"/>
      <c r="U233" s="354"/>
      <c r="V233" s="354"/>
      <c r="W233" s="354"/>
      <c r="X233" s="354"/>
      <c r="Y233" s="354"/>
      <c r="Z233" s="354"/>
    </row>
    <row r="234" spans="13:26">
      <c r="M234" s="354"/>
      <c r="N234" s="354"/>
      <c r="O234" s="354"/>
      <c r="P234" s="354"/>
      <c r="Q234" s="354"/>
      <c r="R234" s="354"/>
      <c r="S234" s="354"/>
      <c r="T234" s="354"/>
      <c r="U234" s="354"/>
      <c r="V234" s="354"/>
      <c r="W234" s="354"/>
      <c r="X234" s="354"/>
      <c r="Y234" s="354"/>
      <c r="Z234" s="354"/>
    </row>
    <row r="235" spans="13:26">
      <c r="M235" s="354"/>
      <c r="N235" s="354"/>
      <c r="O235" s="354"/>
      <c r="P235" s="354"/>
      <c r="Q235" s="354"/>
      <c r="R235" s="354"/>
      <c r="S235" s="354"/>
      <c r="T235" s="354"/>
      <c r="U235" s="354"/>
      <c r="V235" s="354"/>
      <c r="W235" s="354"/>
      <c r="X235" s="354"/>
      <c r="Y235" s="354"/>
      <c r="Z235" s="354"/>
    </row>
    <row r="236" spans="13:26">
      <c r="M236" s="354"/>
      <c r="N236" s="354"/>
      <c r="O236" s="354"/>
      <c r="P236" s="354"/>
      <c r="Q236" s="354"/>
      <c r="R236" s="354"/>
      <c r="S236" s="354"/>
      <c r="T236" s="354"/>
      <c r="U236" s="354"/>
      <c r="V236" s="354"/>
      <c r="W236" s="354"/>
      <c r="X236" s="354"/>
      <c r="Y236" s="354"/>
      <c r="Z236" s="354"/>
    </row>
    <row r="237" spans="13:26">
      <c r="M237" s="354"/>
      <c r="N237" s="354"/>
      <c r="O237" s="354"/>
      <c r="P237" s="354"/>
      <c r="Q237" s="354"/>
      <c r="R237" s="354"/>
      <c r="S237" s="354"/>
      <c r="T237" s="354"/>
      <c r="U237" s="354"/>
      <c r="V237" s="354"/>
      <c r="W237" s="354"/>
      <c r="X237" s="354"/>
      <c r="Y237" s="354"/>
      <c r="Z237" s="354"/>
    </row>
    <row r="238" spans="13:26">
      <c r="M238" s="354"/>
      <c r="N238" s="354"/>
      <c r="O238" s="354"/>
      <c r="P238" s="354"/>
      <c r="Q238" s="354"/>
      <c r="R238" s="354"/>
      <c r="S238" s="354"/>
      <c r="T238" s="354"/>
      <c r="U238" s="354"/>
      <c r="V238" s="354"/>
      <c r="W238" s="354"/>
      <c r="X238" s="354"/>
      <c r="Y238" s="354"/>
      <c r="Z238" s="354"/>
    </row>
    <row r="239" spans="13:26">
      <c r="M239" s="354"/>
      <c r="N239" s="354"/>
      <c r="O239" s="354"/>
      <c r="P239" s="354"/>
      <c r="Q239" s="354"/>
      <c r="R239" s="354"/>
      <c r="S239" s="354"/>
      <c r="T239" s="354"/>
      <c r="U239" s="354"/>
      <c r="V239" s="354"/>
      <c r="W239" s="354"/>
      <c r="X239" s="354"/>
      <c r="Y239" s="354"/>
      <c r="Z239" s="354"/>
    </row>
    <row r="240" spans="13:26">
      <c r="M240" s="354"/>
      <c r="N240" s="354"/>
      <c r="O240" s="354"/>
      <c r="P240" s="354"/>
      <c r="Q240" s="354"/>
      <c r="R240" s="354"/>
      <c r="S240" s="354"/>
      <c r="T240" s="354"/>
      <c r="U240" s="354"/>
      <c r="V240" s="354"/>
      <c r="W240" s="354"/>
      <c r="X240" s="354"/>
      <c r="Y240" s="354"/>
      <c r="Z240" s="354"/>
    </row>
    <row r="241" spans="13:26">
      <c r="M241" s="354"/>
      <c r="N241" s="354"/>
      <c r="O241" s="354"/>
      <c r="P241" s="354"/>
      <c r="Q241" s="354"/>
      <c r="R241" s="354"/>
      <c r="S241" s="354"/>
      <c r="T241" s="354"/>
      <c r="U241" s="354"/>
      <c r="V241" s="354"/>
      <c r="W241" s="354"/>
      <c r="X241" s="354"/>
      <c r="Y241" s="354"/>
      <c r="Z241" s="354"/>
    </row>
    <row r="242" spans="13:26">
      <c r="M242" s="354"/>
      <c r="N242" s="354"/>
      <c r="O242" s="354"/>
      <c r="P242" s="354"/>
      <c r="Q242" s="354"/>
      <c r="R242" s="354"/>
      <c r="S242" s="354"/>
      <c r="T242" s="354"/>
      <c r="U242" s="354"/>
      <c r="V242" s="354"/>
      <c r="W242" s="354"/>
      <c r="X242" s="354"/>
      <c r="Y242" s="354"/>
      <c r="Z242" s="354"/>
    </row>
    <row r="243" spans="13:26">
      <c r="M243" s="354"/>
      <c r="N243" s="354"/>
      <c r="O243" s="354"/>
      <c r="P243" s="354"/>
      <c r="Q243" s="354"/>
      <c r="R243" s="354"/>
      <c r="S243" s="354"/>
      <c r="T243" s="354"/>
      <c r="U243" s="354"/>
      <c r="V243" s="354"/>
      <c r="W243" s="354"/>
      <c r="X243" s="354"/>
      <c r="Y243" s="354"/>
      <c r="Z243" s="354"/>
    </row>
    <row r="244" spans="13:26">
      <c r="M244" s="354"/>
      <c r="N244" s="354"/>
      <c r="O244" s="354"/>
      <c r="P244" s="354"/>
      <c r="Q244" s="354"/>
      <c r="R244" s="354"/>
      <c r="S244" s="354"/>
      <c r="T244" s="354"/>
      <c r="U244" s="354"/>
      <c r="V244" s="354"/>
      <c r="W244" s="354"/>
      <c r="X244" s="354"/>
      <c r="Y244" s="354"/>
      <c r="Z244" s="354"/>
    </row>
    <row r="245" spans="13:26">
      <c r="M245" s="354"/>
      <c r="N245" s="354"/>
      <c r="O245" s="354"/>
      <c r="P245" s="354"/>
      <c r="Q245" s="354"/>
      <c r="R245" s="354"/>
      <c r="S245" s="354"/>
      <c r="T245" s="354"/>
      <c r="U245" s="354"/>
      <c r="V245" s="354"/>
      <c r="W245" s="354"/>
      <c r="X245" s="354"/>
      <c r="Y245" s="354"/>
      <c r="Z245" s="354"/>
    </row>
    <row r="246" spans="13:26">
      <c r="M246" s="354"/>
      <c r="N246" s="354"/>
      <c r="O246" s="354"/>
      <c r="P246" s="354"/>
      <c r="Q246" s="354"/>
      <c r="R246" s="354"/>
      <c r="S246" s="354"/>
      <c r="T246" s="354"/>
      <c r="U246" s="354"/>
      <c r="V246" s="354"/>
      <c r="W246" s="354"/>
      <c r="X246" s="354"/>
      <c r="Y246" s="354"/>
      <c r="Z246" s="354"/>
    </row>
    <row r="247" spans="13:26">
      <c r="M247" s="354"/>
      <c r="N247" s="354"/>
      <c r="O247" s="354"/>
      <c r="P247" s="354"/>
      <c r="Q247" s="354"/>
      <c r="R247" s="354"/>
      <c r="S247" s="354"/>
      <c r="T247" s="354"/>
      <c r="U247" s="354"/>
      <c r="V247" s="354"/>
      <c r="W247" s="354"/>
      <c r="X247" s="354"/>
      <c r="Y247" s="354"/>
      <c r="Z247" s="354"/>
    </row>
    <row r="248" spans="13:26">
      <c r="M248" s="354"/>
      <c r="N248" s="354"/>
      <c r="O248" s="354"/>
      <c r="P248" s="354"/>
      <c r="Q248" s="354"/>
      <c r="R248" s="354"/>
      <c r="S248" s="354"/>
      <c r="T248" s="354"/>
      <c r="U248" s="354"/>
      <c r="V248" s="354"/>
      <c r="W248" s="354"/>
      <c r="X248" s="354"/>
      <c r="Y248" s="354"/>
      <c r="Z248" s="354"/>
    </row>
    <row r="249" spans="13:26">
      <c r="M249" s="354"/>
      <c r="N249" s="354"/>
      <c r="O249" s="354"/>
      <c r="P249" s="354"/>
      <c r="Q249" s="354"/>
      <c r="R249" s="354"/>
      <c r="S249" s="354"/>
      <c r="T249" s="354"/>
      <c r="U249" s="354"/>
      <c r="V249" s="354"/>
      <c r="W249" s="354"/>
      <c r="X249" s="354"/>
      <c r="Y249" s="354"/>
      <c r="Z249" s="354"/>
    </row>
    <row r="250" spans="13:26">
      <c r="M250" s="354"/>
      <c r="N250" s="354"/>
      <c r="O250" s="354"/>
      <c r="P250" s="354"/>
      <c r="Q250" s="354"/>
      <c r="R250" s="354"/>
      <c r="S250" s="354"/>
      <c r="T250" s="354"/>
      <c r="U250" s="354"/>
      <c r="V250" s="354"/>
      <c r="W250" s="354"/>
      <c r="X250" s="354"/>
      <c r="Y250" s="354"/>
      <c r="Z250" s="354"/>
    </row>
    <row r="251" spans="13:26">
      <c r="M251" s="354"/>
      <c r="N251" s="354"/>
      <c r="O251" s="354"/>
      <c r="P251" s="354"/>
      <c r="Q251" s="354"/>
      <c r="R251" s="354"/>
      <c r="S251" s="354"/>
      <c r="T251" s="354"/>
      <c r="U251" s="354"/>
      <c r="V251" s="354"/>
      <c r="W251" s="354"/>
      <c r="X251" s="354"/>
      <c r="Y251" s="354"/>
      <c r="Z251" s="354"/>
    </row>
    <row r="252" spans="13:26">
      <c r="M252" s="354"/>
      <c r="N252" s="354"/>
      <c r="O252" s="354"/>
      <c r="P252" s="354"/>
      <c r="Q252" s="354"/>
      <c r="R252" s="354"/>
      <c r="S252" s="354"/>
      <c r="T252" s="354"/>
      <c r="U252" s="354"/>
      <c r="V252" s="354"/>
      <c r="W252" s="354"/>
      <c r="X252" s="354"/>
      <c r="Y252" s="354"/>
      <c r="Z252" s="354"/>
    </row>
    <row r="253" spans="13:26">
      <c r="M253" s="354"/>
      <c r="N253" s="354"/>
      <c r="O253" s="354"/>
      <c r="P253" s="354"/>
      <c r="Q253" s="354"/>
      <c r="R253" s="354"/>
      <c r="S253" s="354"/>
      <c r="T253" s="354"/>
      <c r="U253" s="354"/>
      <c r="V253" s="354"/>
      <c r="W253" s="354"/>
      <c r="X253" s="354"/>
      <c r="Y253" s="354"/>
      <c r="Z253" s="354"/>
    </row>
    <row r="254" spans="13:26">
      <c r="M254" s="354"/>
      <c r="N254" s="354"/>
      <c r="O254" s="354"/>
      <c r="P254" s="354"/>
      <c r="Q254" s="354"/>
      <c r="R254" s="354"/>
      <c r="S254" s="354"/>
      <c r="T254" s="354"/>
      <c r="U254" s="354"/>
      <c r="V254" s="354"/>
      <c r="W254" s="354"/>
      <c r="X254" s="354"/>
      <c r="Y254" s="354"/>
      <c r="Z254" s="354"/>
    </row>
    <row r="255" spans="13:26">
      <c r="M255" s="354"/>
      <c r="N255" s="354"/>
      <c r="O255" s="354"/>
      <c r="P255" s="354"/>
      <c r="Q255" s="354"/>
      <c r="R255" s="354"/>
      <c r="S255" s="354"/>
      <c r="T255" s="354"/>
      <c r="U255" s="354"/>
      <c r="V255" s="354"/>
      <c r="W255" s="354"/>
      <c r="X255" s="354"/>
      <c r="Y255" s="354"/>
      <c r="Z255" s="354"/>
    </row>
    <row r="256" spans="13:26">
      <c r="M256" s="354"/>
      <c r="N256" s="354"/>
      <c r="O256" s="354"/>
      <c r="P256" s="354"/>
      <c r="Q256" s="354"/>
      <c r="R256" s="354"/>
      <c r="S256" s="354"/>
      <c r="T256" s="354"/>
      <c r="U256" s="354"/>
      <c r="V256" s="354"/>
      <c r="W256" s="354"/>
      <c r="X256" s="354"/>
      <c r="Y256" s="354"/>
      <c r="Z256" s="354"/>
    </row>
    <row r="257" spans="13:26">
      <c r="M257" s="354"/>
      <c r="N257" s="354"/>
      <c r="O257" s="354"/>
      <c r="P257" s="354"/>
      <c r="Q257" s="354"/>
      <c r="R257" s="354"/>
      <c r="S257" s="354"/>
      <c r="T257" s="354"/>
      <c r="U257" s="354"/>
      <c r="V257" s="354"/>
      <c r="W257" s="354"/>
      <c r="X257" s="354"/>
      <c r="Y257" s="354"/>
      <c r="Z257" s="354"/>
    </row>
    <row r="258" spans="13:26">
      <c r="M258" s="354"/>
      <c r="N258" s="354"/>
      <c r="O258" s="354"/>
      <c r="P258" s="354"/>
      <c r="Q258" s="354"/>
      <c r="R258" s="354"/>
      <c r="S258" s="354"/>
      <c r="T258" s="354"/>
      <c r="U258" s="354"/>
      <c r="V258" s="354"/>
      <c r="W258" s="354"/>
      <c r="X258" s="354"/>
      <c r="Y258" s="354"/>
      <c r="Z258" s="354"/>
    </row>
    <row r="259" spans="13:26">
      <c r="M259" s="354"/>
      <c r="N259" s="354"/>
      <c r="O259" s="354"/>
      <c r="P259" s="354"/>
      <c r="Q259" s="354"/>
      <c r="R259" s="354"/>
      <c r="S259" s="354"/>
      <c r="T259" s="354"/>
      <c r="U259" s="354"/>
      <c r="V259" s="354"/>
      <c r="W259" s="354"/>
      <c r="X259" s="354"/>
      <c r="Y259" s="354"/>
      <c r="Z259" s="354"/>
    </row>
    <row r="260" spans="13:26">
      <c r="M260" s="354"/>
      <c r="N260" s="354"/>
      <c r="O260" s="354"/>
      <c r="P260" s="354"/>
      <c r="Q260" s="354"/>
      <c r="R260" s="354"/>
      <c r="S260" s="354"/>
      <c r="T260" s="354"/>
      <c r="U260" s="354"/>
      <c r="V260" s="354"/>
      <c r="W260" s="354"/>
      <c r="X260" s="354"/>
      <c r="Y260" s="354"/>
      <c r="Z260" s="354"/>
    </row>
    <row r="261" spans="13:26">
      <c r="M261" s="354"/>
      <c r="N261" s="354"/>
      <c r="O261" s="354"/>
      <c r="P261" s="354"/>
      <c r="Q261" s="354"/>
      <c r="R261" s="354"/>
      <c r="S261" s="354"/>
      <c r="T261" s="354"/>
      <c r="U261" s="354"/>
      <c r="V261" s="354"/>
      <c r="W261" s="354"/>
      <c r="X261" s="354"/>
      <c r="Y261" s="354"/>
      <c r="Z261" s="354"/>
    </row>
    <row r="262" spans="13:26">
      <c r="M262" s="354"/>
      <c r="N262" s="354"/>
      <c r="O262" s="354"/>
      <c r="P262" s="354"/>
      <c r="Q262" s="354"/>
      <c r="R262" s="354"/>
      <c r="S262" s="354"/>
      <c r="T262" s="354"/>
      <c r="U262" s="354"/>
      <c r="V262" s="354"/>
      <c r="W262" s="354"/>
      <c r="X262" s="354"/>
      <c r="Y262" s="354"/>
      <c r="Z262" s="354"/>
    </row>
    <row r="263" spans="13:26">
      <c r="M263" s="354"/>
      <c r="N263" s="354"/>
      <c r="O263" s="354"/>
      <c r="P263" s="354"/>
      <c r="Q263" s="354"/>
      <c r="R263" s="354"/>
      <c r="S263" s="354"/>
      <c r="T263" s="354"/>
      <c r="U263" s="354"/>
      <c r="V263" s="354"/>
      <c r="W263" s="354"/>
      <c r="X263" s="354"/>
      <c r="Y263" s="354"/>
      <c r="Z263" s="354"/>
    </row>
    <row r="264" spans="13:26">
      <c r="M264" s="354"/>
      <c r="N264" s="354"/>
      <c r="O264" s="354"/>
      <c r="P264" s="354"/>
      <c r="Q264" s="354"/>
      <c r="R264" s="354"/>
      <c r="S264" s="354"/>
      <c r="T264" s="354"/>
      <c r="U264" s="354"/>
      <c r="V264" s="354"/>
      <c r="W264" s="354"/>
      <c r="X264" s="354"/>
      <c r="Y264" s="354"/>
      <c r="Z264" s="354"/>
    </row>
    <row r="265" spans="13:26">
      <c r="M265" s="354"/>
      <c r="N265" s="354"/>
      <c r="O265" s="354"/>
      <c r="P265" s="354"/>
      <c r="Q265" s="354"/>
      <c r="R265" s="354"/>
      <c r="S265" s="354"/>
      <c r="T265" s="354"/>
      <c r="U265" s="354"/>
      <c r="V265" s="354"/>
      <c r="W265" s="354"/>
      <c r="X265" s="354"/>
      <c r="Y265" s="354"/>
      <c r="Z265" s="354"/>
    </row>
    <row r="266" spans="13:26">
      <c r="M266" s="354"/>
      <c r="N266" s="354"/>
      <c r="O266" s="354"/>
      <c r="P266" s="354"/>
      <c r="Q266" s="354"/>
      <c r="R266" s="354"/>
      <c r="S266" s="354"/>
      <c r="T266" s="354"/>
      <c r="U266" s="354"/>
      <c r="V266" s="354"/>
      <c r="W266" s="354"/>
      <c r="X266" s="354"/>
      <c r="Y266" s="354"/>
      <c r="Z266" s="354"/>
    </row>
    <row r="267" spans="13:26">
      <c r="M267" s="354"/>
      <c r="N267" s="354"/>
      <c r="O267" s="354"/>
      <c r="P267" s="354"/>
      <c r="Q267" s="354"/>
      <c r="R267" s="354"/>
      <c r="S267" s="354"/>
      <c r="T267" s="354"/>
      <c r="U267" s="354"/>
      <c r="V267" s="354"/>
      <c r="W267" s="354"/>
      <c r="X267" s="354"/>
      <c r="Y267" s="354"/>
      <c r="Z267" s="354"/>
    </row>
    <row r="268" spans="13:26">
      <c r="M268" s="354"/>
      <c r="N268" s="354"/>
      <c r="O268" s="354"/>
      <c r="P268" s="354"/>
      <c r="Q268" s="354"/>
      <c r="R268" s="354"/>
      <c r="S268" s="354"/>
      <c r="T268" s="354"/>
      <c r="U268" s="354"/>
      <c r="V268" s="354"/>
      <c r="W268" s="354"/>
      <c r="X268" s="354"/>
      <c r="Y268" s="354"/>
      <c r="Z268" s="354"/>
    </row>
    <row r="269" spans="13:26">
      <c r="M269" s="354"/>
      <c r="N269" s="354"/>
      <c r="O269" s="354"/>
      <c r="P269" s="354"/>
      <c r="Q269" s="354"/>
      <c r="R269" s="354"/>
      <c r="S269" s="354"/>
      <c r="T269" s="354"/>
      <c r="U269" s="354"/>
      <c r="V269" s="354"/>
      <c r="W269" s="354"/>
      <c r="X269" s="354"/>
      <c r="Y269" s="354"/>
      <c r="Z269" s="354"/>
    </row>
    <row r="270" spans="13:26">
      <c r="M270" s="354"/>
      <c r="N270" s="354"/>
      <c r="O270" s="354"/>
      <c r="P270" s="354"/>
      <c r="Q270" s="354"/>
      <c r="R270" s="354"/>
      <c r="S270" s="354"/>
      <c r="T270" s="354"/>
      <c r="U270" s="354"/>
      <c r="V270" s="354"/>
      <c r="W270" s="354"/>
      <c r="X270" s="354"/>
      <c r="Y270" s="354"/>
      <c r="Z270" s="354"/>
    </row>
    <row r="271" spans="13:26">
      <c r="M271" s="354"/>
      <c r="N271" s="354"/>
      <c r="O271" s="354"/>
      <c r="P271" s="354"/>
      <c r="Q271" s="354"/>
      <c r="R271" s="354"/>
      <c r="S271" s="354"/>
      <c r="T271" s="354"/>
      <c r="U271" s="354"/>
      <c r="V271" s="354"/>
      <c r="W271" s="354"/>
      <c r="X271" s="354"/>
      <c r="Y271" s="354"/>
      <c r="Z271" s="354"/>
    </row>
    <row r="272" spans="13:26">
      <c r="M272" s="354"/>
      <c r="N272" s="354"/>
      <c r="O272" s="354"/>
      <c r="P272" s="354"/>
      <c r="Q272" s="354"/>
      <c r="R272" s="354"/>
      <c r="S272" s="354"/>
      <c r="T272" s="354"/>
      <c r="U272" s="354"/>
      <c r="V272" s="354"/>
      <c r="W272" s="354"/>
      <c r="X272" s="354"/>
      <c r="Y272" s="354"/>
      <c r="Z272" s="354"/>
    </row>
    <row r="273" spans="13:26">
      <c r="M273" s="354"/>
      <c r="N273" s="354"/>
      <c r="O273" s="354"/>
      <c r="P273" s="354"/>
      <c r="Q273" s="354"/>
      <c r="R273" s="354"/>
      <c r="S273" s="354"/>
      <c r="T273" s="354"/>
      <c r="U273" s="354"/>
      <c r="V273" s="354"/>
      <c r="W273" s="354"/>
      <c r="X273" s="354"/>
      <c r="Y273" s="354"/>
      <c r="Z273" s="354"/>
    </row>
    <row r="274" spans="13:26">
      <c r="M274" s="354"/>
      <c r="N274" s="354"/>
      <c r="O274" s="354"/>
      <c r="P274" s="354"/>
      <c r="Q274" s="354"/>
      <c r="R274" s="354"/>
      <c r="S274" s="354"/>
      <c r="T274" s="354"/>
      <c r="U274" s="354"/>
      <c r="V274" s="354"/>
      <c r="W274" s="354"/>
      <c r="X274" s="354"/>
      <c r="Y274" s="354"/>
      <c r="Z274" s="354"/>
    </row>
    <row r="275" spans="13:26">
      <c r="M275" s="354"/>
      <c r="N275" s="354"/>
      <c r="O275" s="354"/>
      <c r="P275" s="354"/>
      <c r="Q275" s="354"/>
      <c r="R275" s="354"/>
      <c r="S275" s="354"/>
      <c r="T275" s="354"/>
      <c r="U275" s="354"/>
      <c r="V275" s="354"/>
      <c r="W275" s="354"/>
      <c r="X275" s="354"/>
      <c r="Y275" s="354"/>
      <c r="Z275" s="354"/>
    </row>
    <row r="276" spans="13:26">
      <c r="M276" s="354"/>
      <c r="N276" s="354"/>
      <c r="O276" s="354"/>
      <c r="P276" s="354"/>
      <c r="Q276" s="354"/>
      <c r="R276" s="354"/>
      <c r="S276" s="354"/>
      <c r="T276" s="354"/>
      <c r="U276" s="354"/>
      <c r="V276" s="354"/>
      <c r="W276" s="354"/>
      <c r="X276" s="354"/>
      <c r="Y276" s="354"/>
      <c r="Z276" s="354"/>
    </row>
    <row r="277" spans="13:26">
      <c r="M277" s="354"/>
      <c r="N277" s="354"/>
      <c r="O277" s="354"/>
      <c r="P277" s="354"/>
      <c r="Q277" s="354"/>
      <c r="R277" s="354"/>
      <c r="S277" s="354"/>
      <c r="T277" s="354"/>
      <c r="U277" s="354"/>
      <c r="V277" s="354"/>
      <c r="W277" s="354"/>
      <c r="X277" s="354"/>
      <c r="Y277" s="354"/>
      <c r="Z277" s="354"/>
    </row>
    <row r="278" spans="13:26">
      <c r="M278" s="354"/>
      <c r="N278" s="354"/>
      <c r="O278" s="354"/>
      <c r="P278" s="354"/>
      <c r="Q278" s="354"/>
      <c r="R278" s="354"/>
      <c r="S278" s="354"/>
      <c r="T278" s="354"/>
      <c r="U278" s="354"/>
      <c r="V278" s="354"/>
      <c r="W278" s="354"/>
      <c r="X278" s="354"/>
      <c r="Y278" s="354"/>
      <c r="Z278" s="354"/>
    </row>
    <row r="279" spans="13:26">
      <c r="M279" s="354"/>
      <c r="N279" s="354"/>
      <c r="O279" s="354"/>
      <c r="P279" s="354"/>
      <c r="Q279" s="354"/>
      <c r="R279" s="354"/>
      <c r="S279" s="354"/>
      <c r="T279" s="354"/>
      <c r="U279" s="354"/>
      <c r="V279" s="354"/>
      <c r="W279" s="354"/>
      <c r="X279" s="354"/>
      <c r="Y279" s="354"/>
      <c r="Z279" s="354"/>
    </row>
    <row r="280" spans="13:26">
      <c r="M280" s="354"/>
      <c r="N280" s="354"/>
      <c r="O280" s="354"/>
      <c r="P280" s="354"/>
      <c r="Q280" s="354"/>
      <c r="R280" s="354"/>
      <c r="S280" s="354"/>
      <c r="T280" s="354"/>
      <c r="U280" s="354"/>
      <c r="V280" s="354"/>
      <c r="W280" s="354"/>
      <c r="X280" s="354"/>
      <c r="Y280" s="354"/>
      <c r="Z280" s="354"/>
    </row>
    <row r="281" spans="13:26">
      <c r="M281" s="354"/>
      <c r="N281" s="354"/>
      <c r="O281" s="354"/>
      <c r="P281" s="354"/>
      <c r="Q281" s="354"/>
      <c r="R281" s="354"/>
      <c r="S281" s="354"/>
      <c r="T281" s="354"/>
      <c r="U281" s="354"/>
      <c r="V281" s="354"/>
      <c r="W281" s="354"/>
      <c r="X281" s="354"/>
      <c r="Y281" s="354"/>
      <c r="Z281" s="354"/>
    </row>
    <row r="282" spans="13:26">
      <c r="M282" s="354"/>
      <c r="N282" s="354"/>
      <c r="O282" s="354"/>
      <c r="P282" s="354"/>
      <c r="Q282" s="354"/>
      <c r="R282" s="354"/>
      <c r="S282" s="354"/>
      <c r="T282" s="354"/>
      <c r="U282" s="354"/>
      <c r="V282" s="354"/>
      <c r="W282" s="354"/>
      <c r="X282" s="354"/>
      <c r="Y282" s="354"/>
      <c r="Z282" s="354"/>
    </row>
    <row r="283" spans="13:26">
      <c r="M283" s="354"/>
      <c r="N283" s="354"/>
      <c r="O283" s="354"/>
      <c r="P283" s="354"/>
      <c r="Q283" s="354"/>
      <c r="R283" s="354"/>
      <c r="S283" s="354"/>
      <c r="T283" s="354"/>
      <c r="U283" s="354"/>
      <c r="V283" s="354"/>
      <c r="W283" s="354"/>
      <c r="X283" s="354"/>
      <c r="Y283" s="354"/>
      <c r="Z283" s="354"/>
    </row>
    <row r="284" spans="13:26">
      <c r="M284" s="354"/>
      <c r="N284" s="354"/>
      <c r="O284" s="354"/>
      <c r="P284" s="354"/>
      <c r="Q284" s="354"/>
      <c r="R284" s="354"/>
      <c r="S284" s="354"/>
      <c r="T284" s="354"/>
      <c r="U284" s="354"/>
      <c r="V284" s="354"/>
      <c r="W284" s="354"/>
      <c r="X284" s="354"/>
      <c r="Y284" s="354"/>
      <c r="Z284" s="354"/>
    </row>
    <row r="285" spans="13:26">
      <c r="M285" s="354"/>
      <c r="N285" s="354"/>
      <c r="O285" s="354"/>
      <c r="P285" s="354"/>
      <c r="Q285" s="354"/>
      <c r="R285" s="354"/>
      <c r="S285" s="354"/>
      <c r="T285" s="354"/>
      <c r="U285" s="354"/>
      <c r="V285" s="354"/>
      <c r="W285" s="354"/>
      <c r="X285" s="354"/>
      <c r="Y285" s="354"/>
      <c r="Z285" s="354"/>
    </row>
    <row r="286" spans="13:26">
      <c r="M286" s="354"/>
      <c r="N286" s="354"/>
      <c r="O286" s="354"/>
      <c r="P286" s="354"/>
      <c r="Q286" s="354"/>
      <c r="R286" s="354"/>
      <c r="S286" s="354"/>
      <c r="T286" s="354"/>
      <c r="U286" s="354"/>
      <c r="V286" s="354"/>
      <c r="W286" s="354"/>
      <c r="X286" s="354"/>
      <c r="Y286" s="354"/>
      <c r="Z286" s="354"/>
    </row>
    <row r="287" spans="13:26">
      <c r="M287" s="354"/>
      <c r="N287" s="354"/>
      <c r="O287" s="354"/>
      <c r="P287" s="354"/>
      <c r="Q287" s="354"/>
      <c r="R287" s="354"/>
      <c r="S287" s="354"/>
      <c r="T287" s="354"/>
      <c r="U287" s="354"/>
      <c r="V287" s="354"/>
      <c r="W287" s="354"/>
      <c r="X287" s="354"/>
      <c r="Y287" s="354"/>
      <c r="Z287" s="354"/>
    </row>
    <row r="288" spans="13:26">
      <c r="M288" s="354"/>
      <c r="N288" s="354"/>
      <c r="O288" s="354"/>
      <c r="P288" s="354"/>
      <c r="Q288" s="354"/>
      <c r="R288" s="354"/>
      <c r="S288" s="354"/>
      <c r="T288" s="354"/>
      <c r="U288" s="354"/>
      <c r="V288" s="354"/>
      <c r="W288" s="354"/>
      <c r="X288" s="354"/>
      <c r="Y288" s="354"/>
      <c r="Z288" s="354"/>
    </row>
    <row r="289" spans="13:26">
      <c r="M289" s="354"/>
      <c r="N289" s="354"/>
      <c r="O289" s="354"/>
      <c r="P289" s="354"/>
      <c r="Q289" s="354"/>
      <c r="R289" s="354"/>
      <c r="S289" s="354"/>
      <c r="T289" s="354"/>
      <c r="U289" s="354"/>
      <c r="V289" s="354"/>
      <c r="W289" s="354"/>
      <c r="X289" s="354"/>
      <c r="Y289" s="354"/>
      <c r="Z289" s="354"/>
    </row>
    <row r="290" spans="13:26">
      <c r="M290" s="354"/>
      <c r="N290" s="354"/>
      <c r="O290" s="354"/>
      <c r="P290" s="354"/>
      <c r="Q290" s="354"/>
      <c r="R290" s="354"/>
      <c r="S290" s="354"/>
      <c r="T290" s="354"/>
      <c r="U290" s="354"/>
      <c r="V290" s="354"/>
      <c r="W290" s="354"/>
      <c r="X290" s="354"/>
      <c r="Y290" s="354"/>
      <c r="Z290" s="354"/>
    </row>
    <row r="291" spans="13:26">
      <c r="M291" s="354"/>
      <c r="N291" s="354"/>
      <c r="O291" s="354"/>
      <c r="P291" s="354"/>
      <c r="Q291" s="354"/>
      <c r="R291" s="354"/>
      <c r="S291" s="354"/>
      <c r="T291" s="354"/>
      <c r="U291" s="354"/>
      <c r="V291" s="354"/>
      <c r="W291" s="354"/>
      <c r="X291" s="354"/>
      <c r="Y291" s="354"/>
      <c r="Z291" s="354"/>
    </row>
    <row r="292" spans="13:26">
      <c r="M292" s="354"/>
      <c r="N292" s="354"/>
      <c r="O292" s="354"/>
      <c r="P292" s="354"/>
      <c r="Q292" s="354"/>
      <c r="R292" s="354"/>
      <c r="S292" s="354"/>
      <c r="T292" s="354"/>
      <c r="U292" s="354"/>
      <c r="V292" s="354"/>
      <c r="W292" s="354"/>
      <c r="X292" s="354"/>
      <c r="Y292" s="354"/>
      <c r="Z292" s="354"/>
    </row>
    <row r="293" spans="13:26">
      <c r="M293" s="354"/>
      <c r="N293" s="354"/>
      <c r="O293" s="354"/>
      <c r="P293" s="354"/>
      <c r="Q293" s="354"/>
      <c r="R293" s="354"/>
      <c r="S293" s="354"/>
      <c r="T293" s="354"/>
      <c r="U293" s="354"/>
      <c r="V293" s="354"/>
      <c r="W293" s="354"/>
      <c r="X293" s="354"/>
      <c r="Y293" s="354"/>
      <c r="Z293" s="354"/>
    </row>
    <row r="294" spans="13:26">
      <c r="M294" s="354"/>
      <c r="N294" s="354"/>
      <c r="O294" s="354"/>
      <c r="P294" s="354"/>
      <c r="Q294" s="354"/>
      <c r="R294" s="354"/>
      <c r="S294" s="354"/>
      <c r="T294" s="354"/>
      <c r="U294" s="354"/>
      <c r="V294" s="354"/>
      <c r="W294" s="354"/>
      <c r="X294" s="354"/>
      <c r="Y294" s="354"/>
      <c r="Z294" s="354"/>
    </row>
    <row r="295" spans="13:26">
      <c r="M295" s="354"/>
      <c r="N295" s="354"/>
      <c r="O295" s="354"/>
      <c r="P295" s="354"/>
      <c r="Q295" s="354"/>
      <c r="R295" s="354"/>
      <c r="S295" s="354"/>
      <c r="T295" s="354"/>
      <c r="U295" s="354"/>
      <c r="V295" s="354"/>
      <c r="W295" s="354"/>
      <c r="X295" s="354"/>
      <c r="Y295" s="354"/>
      <c r="Z295" s="354"/>
    </row>
    <row r="296" spans="13:26">
      <c r="M296" s="354"/>
      <c r="N296" s="354"/>
      <c r="O296" s="354"/>
      <c r="P296" s="354"/>
      <c r="Q296" s="354"/>
      <c r="R296" s="354"/>
      <c r="S296" s="354"/>
      <c r="T296" s="354"/>
      <c r="U296" s="354"/>
      <c r="V296" s="354"/>
      <c r="W296" s="354"/>
      <c r="X296" s="354"/>
      <c r="Y296" s="354"/>
      <c r="Z296" s="354"/>
    </row>
    <row r="297" spans="13:26">
      <c r="M297" s="354"/>
      <c r="N297" s="354"/>
      <c r="O297" s="354"/>
      <c r="P297" s="354"/>
      <c r="Q297" s="354"/>
      <c r="R297" s="354"/>
      <c r="S297" s="354"/>
      <c r="T297" s="354"/>
      <c r="U297" s="354"/>
      <c r="V297" s="354"/>
      <c r="W297" s="354"/>
      <c r="X297" s="354"/>
      <c r="Y297" s="354"/>
      <c r="Z297" s="354"/>
    </row>
    <row r="298" spans="13:26">
      <c r="M298" s="354"/>
      <c r="N298" s="354"/>
      <c r="O298" s="354"/>
      <c r="P298" s="354"/>
      <c r="Q298" s="354"/>
      <c r="R298" s="354"/>
      <c r="S298" s="354"/>
      <c r="T298" s="354"/>
      <c r="U298" s="354"/>
      <c r="V298" s="354"/>
      <c r="W298" s="354"/>
      <c r="X298" s="354"/>
      <c r="Y298" s="354"/>
      <c r="Z298" s="354"/>
    </row>
    <row r="299" spans="13:26">
      <c r="M299" s="354"/>
      <c r="N299" s="354"/>
      <c r="O299" s="354"/>
      <c r="P299" s="354"/>
      <c r="Q299" s="354"/>
      <c r="R299" s="354"/>
      <c r="S299" s="354"/>
      <c r="T299" s="354"/>
      <c r="U299" s="354"/>
      <c r="V299" s="354"/>
      <c r="W299" s="354"/>
      <c r="X299" s="354"/>
      <c r="Y299" s="354"/>
      <c r="Z299" s="354"/>
    </row>
    <row r="300" spans="13:26">
      <c r="M300" s="354"/>
      <c r="N300" s="354"/>
      <c r="O300" s="354"/>
      <c r="P300" s="354"/>
      <c r="Q300" s="354"/>
      <c r="R300" s="354"/>
      <c r="S300" s="354"/>
      <c r="T300" s="354"/>
      <c r="U300" s="354"/>
      <c r="V300" s="354"/>
      <c r="W300" s="354"/>
      <c r="X300" s="354"/>
      <c r="Y300" s="354"/>
      <c r="Z300" s="354"/>
    </row>
    <row r="301" spans="13:26">
      <c r="M301" s="354"/>
      <c r="N301" s="354"/>
      <c r="O301" s="354"/>
      <c r="P301" s="354"/>
      <c r="Q301" s="354"/>
      <c r="R301" s="354"/>
      <c r="S301" s="354"/>
      <c r="T301" s="354"/>
      <c r="U301" s="354"/>
      <c r="V301" s="354"/>
      <c r="W301" s="354"/>
      <c r="X301" s="354"/>
      <c r="Y301" s="354"/>
      <c r="Z301" s="354"/>
    </row>
    <row r="302" spans="13:26">
      <c r="M302" s="354"/>
      <c r="N302" s="354"/>
      <c r="O302" s="354"/>
      <c r="P302" s="354"/>
      <c r="Q302" s="354"/>
      <c r="R302" s="354"/>
      <c r="S302" s="354"/>
      <c r="T302" s="354"/>
      <c r="U302" s="354"/>
      <c r="V302" s="354"/>
      <c r="W302" s="354"/>
      <c r="X302" s="354"/>
      <c r="Y302" s="354"/>
      <c r="Z302" s="354"/>
    </row>
    <row r="303" spans="13:26">
      <c r="M303" s="354"/>
      <c r="N303" s="354"/>
      <c r="O303" s="354"/>
      <c r="P303" s="354"/>
      <c r="Q303" s="354"/>
      <c r="R303" s="354"/>
      <c r="S303" s="354"/>
      <c r="T303" s="354"/>
      <c r="U303" s="354"/>
      <c r="V303" s="354"/>
      <c r="W303" s="354"/>
      <c r="X303" s="354"/>
      <c r="Y303" s="354"/>
      <c r="Z303" s="354"/>
    </row>
    <row r="304" spans="13:26">
      <c r="M304" s="354"/>
      <c r="N304" s="354"/>
      <c r="O304" s="354"/>
      <c r="P304" s="354"/>
      <c r="Q304" s="354"/>
      <c r="R304" s="354"/>
      <c r="S304" s="354"/>
      <c r="T304" s="354"/>
      <c r="U304" s="354"/>
      <c r="V304" s="354"/>
      <c r="W304" s="354"/>
      <c r="X304" s="354"/>
      <c r="Y304" s="354"/>
      <c r="Z304" s="354"/>
    </row>
    <row r="305" spans="13:26">
      <c r="M305" s="354"/>
      <c r="N305" s="354"/>
      <c r="O305" s="354"/>
      <c r="P305" s="354"/>
      <c r="Q305" s="354"/>
      <c r="R305" s="354"/>
      <c r="S305" s="354"/>
      <c r="T305" s="354"/>
      <c r="U305" s="354"/>
      <c r="V305" s="354"/>
      <c r="W305" s="354"/>
      <c r="X305" s="354"/>
      <c r="Y305" s="354"/>
      <c r="Z305" s="354"/>
    </row>
    <row r="306" spans="13:26">
      <c r="M306" s="354"/>
      <c r="N306" s="354"/>
      <c r="O306" s="354"/>
      <c r="P306" s="354"/>
      <c r="Q306" s="354"/>
      <c r="R306" s="354"/>
      <c r="S306" s="354"/>
      <c r="T306" s="354"/>
      <c r="U306" s="354"/>
      <c r="V306" s="354"/>
      <c r="W306" s="354"/>
      <c r="X306" s="354"/>
      <c r="Y306" s="354"/>
      <c r="Z306" s="354"/>
    </row>
    <row r="307" spans="13:26">
      <c r="M307" s="354"/>
      <c r="N307" s="354"/>
      <c r="O307" s="354"/>
      <c r="P307" s="354"/>
      <c r="Q307" s="354"/>
      <c r="R307" s="354"/>
      <c r="S307" s="354"/>
      <c r="T307" s="354"/>
      <c r="U307" s="354"/>
      <c r="V307" s="354"/>
      <c r="W307" s="354"/>
      <c r="X307" s="354"/>
      <c r="Y307" s="354"/>
      <c r="Z307" s="354"/>
    </row>
    <row r="308" spans="13:26">
      <c r="M308" s="354"/>
      <c r="N308" s="354"/>
      <c r="O308" s="354"/>
      <c r="P308" s="354"/>
      <c r="Q308" s="354"/>
      <c r="R308" s="354"/>
      <c r="S308" s="354"/>
      <c r="T308" s="354"/>
      <c r="U308" s="354"/>
      <c r="V308" s="354"/>
      <c r="W308" s="354"/>
      <c r="X308" s="354"/>
      <c r="Y308" s="354"/>
      <c r="Z308" s="354"/>
    </row>
    <row r="309" spans="13:26">
      <c r="M309" s="354"/>
      <c r="N309" s="354"/>
      <c r="O309" s="354"/>
      <c r="P309" s="354"/>
      <c r="Q309" s="354"/>
      <c r="R309" s="354"/>
      <c r="S309" s="354"/>
      <c r="T309" s="354"/>
      <c r="U309" s="354"/>
      <c r="V309" s="354"/>
      <c r="W309" s="354"/>
      <c r="X309" s="354"/>
      <c r="Y309" s="354"/>
      <c r="Z309" s="354"/>
    </row>
    <row r="310" spans="13:26">
      <c r="M310" s="354"/>
      <c r="N310" s="354"/>
      <c r="O310" s="354"/>
      <c r="P310" s="354"/>
      <c r="Q310" s="354"/>
      <c r="R310" s="354"/>
      <c r="S310" s="354"/>
      <c r="T310" s="354"/>
      <c r="U310" s="354"/>
      <c r="V310" s="354"/>
      <c r="W310" s="354"/>
      <c r="X310" s="354"/>
      <c r="Y310" s="354"/>
      <c r="Z310" s="354"/>
    </row>
    <row r="311" spans="13:26">
      <c r="M311" s="354"/>
      <c r="N311" s="354"/>
      <c r="O311" s="354"/>
      <c r="P311" s="354"/>
      <c r="Q311" s="354"/>
      <c r="R311" s="354"/>
      <c r="S311" s="354"/>
      <c r="T311" s="354"/>
      <c r="U311" s="354"/>
      <c r="V311" s="354"/>
      <c r="W311" s="354"/>
      <c r="X311" s="354"/>
      <c r="Y311" s="354"/>
      <c r="Z311" s="354"/>
    </row>
    <row r="312" spans="13:26">
      <c r="M312" s="354"/>
      <c r="N312" s="354"/>
      <c r="O312" s="354"/>
      <c r="P312" s="354"/>
      <c r="Q312" s="354"/>
      <c r="R312" s="354"/>
      <c r="S312" s="354"/>
      <c r="T312" s="354"/>
      <c r="U312" s="354"/>
      <c r="V312" s="354"/>
      <c r="W312" s="354"/>
      <c r="X312" s="354"/>
      <c r="Y312" s="354"/>
      <c r="Z312" s="354"/>
    </row>
    <row r="313" spans="13:26">
      <c r="M313" s="354"/>
      <c r="N313" s="354"/>
      <c r="O313" s="354"/>
      <c r="P313" s="354"/>
      <c r="Q313" s="354"/>
      <c r="R313" s="354"/>
      <c r="S313" s="354"/>
      <c r="T313" s="354"/>
      <c r="U313" s="354"/>
      <c r="V313" s="354"/>
      <c r="W313" s="354"/>
      <c r="X313" s="354"/>
      <c r="Y313" s="354"/>
      <c r="Z313" s="354"/>
    </row>
    <row r="314" spans="13:26">
      <c r="M314" s="354"/>
      <c r="N314" s="354"/>
      <c r="O314" s="354"/>
      <c r="P314" s="354"/>
      <c r="Q314" s="354"/>
      <c r="R314" s="354"/>
      <c r="S314" s="354"/>
      <c r="T314" s="354"/>
      <c r="U314" s="354"/>
      <c r="V314" s="354"/>
      <c r="W314" s="354"/>
      <c r="X314" s="354"/>
      <c r="Y314" s="354"/>
      <c r="Z314" s="354"/>
    </row>
    <row r="315" spans="13:26">
      <c r="M315" s="354"/>
      <c r="N315" s="354"/>
      <c r="O315" s="354"/>
      <c r="P315" s="354"/>
      <c r="Q315" s="354"/>
      <c r="R315" s="354"/>
      <c r="S315" s="354"/>
      <c r="T315" s="354"/>
      <c r="U315" s="354"/>
      <c r="V315" s="354"/>
      <c r="W315" s="354"/>
      <c r="X315" s="354"/>
      <c r="Y315" s="354"/>
      <c r="Z315" s="354"/>
    </row>
    <row r="316" spans="13:26">
      <c r="M316" s="354"/>
      <c r="N316" s="354"/>
      <c r="O316" s="354"/>
      <c r="P316" s="354"/>
      <c r="Q316" s="354"/>
      <c r="R316" s="354"/>
      <c r="S316" s="354"/>
      <c r="T316" s="354"/>
      <c r="U316" s="354"/>
      <c r="V316" s="354"/>
      <c r="W316" s="354"/>
      <c r="X316" s="354"/>
      <c r="Y316" s="354"/>
      <c r="Z316" s="354"/>
    </row>
    <row r="317" spans="13:26">
      <c r="M317" s="354"/>
      <c r="N317" s="354"/>
      <c r="O317" s="354"/>
      <c r="P317" s="354"/>
      <c r="Q317" s="354"/>
      <c r="R317" s="354"/>
      <c r="S317" s="354"/>
      <c r="T317" s="354"/>
      <c r="U317" s="354"/>
      <c r="V317" s="354"/>
      <c r="W317" s="354"/>
      <c r="X317" s="354"/>
      <c r="Y317" s="354"/>
      <c r="Z317" s="354"/>
    </row>
    <row r="318" spans="13:26">
      <c r="M318" s="354"/>
      <c r="N318" s="354"/>
      <c r="O318" s="354"/>
      <c r="P318" s="354"/>
      <c r="Q318" s="354"/>
      <c r="R318" s="354"/>
      <c r="S318" s="354"/>
      <c r="T318" s="354"/>
      <c r="U318" s="354"/>
      <c r="V318" s="354"/>
      <c r="W318" s="354"/>
      <c r="X318" s="354"/>
      <c r="Y318" s="354"/>
      <c r="Z318" s="354"/>
    </row>
    <row r="319" spans="13:26">
      <c r="M319" s="354"/>
      <c r="N319" s="354"/>
      <c r="O319" s="354"/>
      <c r="P319" s="354"/>
      <c r="Q319" s="354"/>
      <c r="R319" s="354"/>
      <c r="S319" s="354"/>
      <c r="T319" s="354"/>
      <c r="U319" s="354"/>
      <c r="V319" s="354"/>
      <c r="W319" s="354"/>
      <c r="X319" s="354"/>
      <c r="Y319" s="354"/>
      <c r="Z319" s="354"/>
    </row>
    <row r="320" spans="13:26">
      <c r="M320" s="354"/>
      <c r="N320" s="354"/>
      <c r="O320" s="354"/>
      <c r="P320" s="354"/>
      <c r="Q320" s="354"/>
      <c r="R320" s="354"/>
      <c r="S320" s="354"/>
      <c r="T320" s="354"/>
      <c r="U320" s="354"/>
      <c r="V320" s="354"/>
      <c r="W320" s="354"/>
      <c r="X320" s="354"/>
      <c r="Y320" s="354"/>
      <c r="Z320" s="354"/>
    </row>
    <row r="321" spans="13:26">
      <c r="M321" s="354"/>
      <c r="N321" s="354"/>
      <c r="O321" s="354"/>
      <c r="P321" s="354"/>
      <c r="Q321" s="354"/>
      <c r="R321" s="354"/>
      <c r="S321" s="354"/>
      <c r="T321" s="354"/>
      <c r="U321" s="354"/>
      <c r="V321" s="354"/>
      <c r="W321" s="354"/>
      <c r="X321" s="354"/>
      <c r="Y321" s="354"/>
      <c r="Z321" s="354"/>
    </row>
    <row r="322" spans="13:26">
      <c r="M322" s="354"/>
      <c r="N322" s="354"/>
      <c r="O322" s="354"/>
      <c r="P322" s="354"/>
      <c r="Q322" s="354"/>
      <c r="R322" s="354"/>
      <c r="S322" s="354"/>
      <c r="T322" s="354"/>
      <c r="U322" s="354"/>
      <c r="V322" s="354"/>
      <c r="W322" s="354"/>
      <c r="X322" s="354"/>
      <c r="Y322" s="354"/>
      <c r="Z322" s="354"/>
    </row>
    <row r="323" spans="13:26">
      <c r="M323" s="354"/>
      <c r="N323" s="354"/>
      <c r="O323" s="354"/>
      <c r="P323" s="354"/>
      <c r="Q323" s="354"/>
      <c r="R323" s="354"/>
      <c r="S323" s="354"/>
      <c r="T323" s="354"/>
      <c r="U323" s="354"/>
      <c r="V323" s="354"/>
      <c r="W323" s="354"/>
      <c r="X323" s="354"/>
      <c r="Y323" s="354"/>
      <c r="Z323" s="354"/>
    </row>
    <row r="324" spans="13:26">
      <c r="M324" s="354"/>
      <c r="N324" s="354"/>
      <c r="O324" s="354"/>
      <c r="P324" s="354"/>
      <c r="Q324" s="354"/>
      <c r="R324" s="354"/>
      <c r="S324" s="354"/>
      <c r="T324" s="354"/>
      <c r="U324" s="354"/>
      <c r="V324" s="354"/>
      <c r="W324" s="354"/>
      <c r="X324" s="354"/>
      <c r="Y324" s="354"/>
      <c r="Z324" s="354"/>
    </row>
    <row r="325" spans="13:26">
      <c r="M325" s="354"/>
      <c r="N325" s="354"/>
      <c r="O325" s="354"/>
      <c r="P325" s="354"/>
      <c r="Q325" s="354"/>
      <c r="R325" s="354"/>
      <c r="S325" s="354"/>
      <c r="T325" s="354"/>
      <c r="U325" s="354"/>
      <c r="V325" s="354"/>
      <c r="W325" s="354"/>
      <c r="X325" s="354"/>
      <c r="Y325" s="354"/>
      <c r="Z325" s="354"/>
    </row>
    <row r="326" spans="13:26">
      <c r="M326" s="354"/>
      <c r="N326" s="354"/>
      <c r="O326" s="354"/>
      <c r="P326" s="354"/>
      <c r="Q326" s="354"/>
      <c r="R326" s="354"/>
      <c r="S326" s="354"/>
      <c r="T326" s="354"/>
      <c r="U326" s="354"/>
      <c r="V326" s="354"/>
      <c r="W326" s="354"/>
      <c r="X326" s="354"/>
      <c r="Y326" s="354"/>
      <c r="Z326" s="354"/>
    </row>
    <row r="327" spans="13:26">
      <c r="M327" s="354"/>
      <c r="N327" s="354"/>
      <c r="O327" s="354"/>
      <c r="P327" s="354"/>
      <c r="Q327" s="354"/>
      <c r="R327" s="354"/>
      <c r="S327" s="354"/>
      <c r="T327" s="354"/>
      <c r="U327" s="354"/>
      <c r="V327" s="354"/>
      <c r="W327" s="354"/>
      <c r="X327" s="354"/>
      <c r="Y327" s="354"/>
      <c r="Z327" s="354"/>
    </row>
    <row r="328" spans="13:26">
      <c r="M328" s="354"/>
      <c r="N328" s="354"/>
      <c r="O328" s="354"/>
      <c r="P328" s="354"/>
      <c r="Q328" s="354"/>
      <c r="R328" s="354"/>
      <c r="S328" s="354"/>
      <c r="T328" s="354"/>
      <c r="U328" s="354"/>
      <c r="V328" s="354"/>
      <c r="W328" s="354"/>
      <c r="X328" s="354"/>
      <c r="Y328" s="354"/>
      <c r="Z328" s="354"/>
    </row>
    <row r="329" spans="13:26">
      <c r="M329" s="354"/>
      <c r="N329" s="354"/>
      <c r="O329" s="354"/>
      <c r="P329" s="354"/>
      <c r="Q329" s="354"/>
      <c r="R329" s="354"/>
      <c r="S329" s="354"/>
      <c r="T329" s="354"/>
      <c r="U329" s="354"/>
      <c r="V329" s="354"/>
      <c r="W329" s="354"/>
      <c r="X329" s="354"/>
      <c r="Y329" s="354"/>
      <c r="Z329" s="354"/>
    </row>
    <row r="330" spans="13:26">
      <c r="M330" s="354"/>
      <c r="N330" s="354"/>
      <c r="O330" s="354"/>
      <c r="P330" s="354"/>
      <c r="Q330" s="354"/>
      <c r="R330" s="354"/>
      <c r="S330" s="354"/>
      <c r="T330" s="354"/>
      <c r="U330" s="354"/>
      <c r="V330" s="354"/>
      <c r="W330" s="354"/>
      <c r="X330" s="354"/>
      <c r="Y330" s="354"/>
      <c r="Z330" s="354"/>
    </row>
    <row r="331" spans="13:26">
      <c r="M331" s="354"/>
      <c r="N331" s="354"/>
      <c r="O331" s="354"/>
      <c r="P331" s="354"/>
      <c r="Q331" s="354"/>
      <c r="R331" s="354"/>
      <c r="S331" s="354"/>
      <c r="T331" s="354"/>
      <c r="U331" s="354"/>
      <c r="V331" s="354"/>
      <c r="W331" s="354"/>
      <c r="X331" s="354"/>
      <c r="Y331" s="354"/>
      <c r="Z331" s="354"/>
    </row>
    <row r="332" spans="13:26">
      <c r="M332" s="354"/>
      <c r="N332" s="354"/>
      <c r="O332" s="354"/>
      <c r="P332" s="354"/>
      <c r="Q332" s="354"/>
      <c r="R332" s="354"/>
      <c r="S332" s="354"/>
      <c r="T332" s="354"/>
      <c r="U332" s="354"/>
      <c r="V332" s="354"/>
      <c r="W332" s="354"/>
      <c r="X332" s="354"/>
      <c r="Y332" s="354"/>
      <c r="Z332" s="354"/>
    </row>
    <row r="333" spans="13:26">
      <c r="M333" s="354"/>
      <c r="N333" s="354"/>
      <c r="O333" s="354"/>
      <c r="P333" s="354"/>
      <c r="Q333" s="354"/>
      <c r="R333" s="354"/>
      <c r="S333" s="354"/>
      <c r="T333" s="354"/>
      <c r="U333" s="354"/>
      <c r="V333" s="354"/>
      <c r="W333" s="354"/>
      <c r="X333" s="354"/>
      <c r="Y333" s="354"/>
      <c r="Z333" s="354"/>
    </row>
    <row r="334" spans="13:26">
      <c r="M334" s="354"/>
      <c r="N334" s="354"/>
      <c r="O334" s="354"/>
      <c r="P334" s="354"/>
      <c r="Q334" s="354"/>
      <c r="R334" s="354"/>
      <c r="S334" s="354"/>
      <c r="T334" s="354"/>
      <c r="U334" s="354"/>
      <c r="V334" s="354"/>
      <c r="W334" s="354"/>
      <c r="X334" s="354"/>
      <c r="Y334" s="354"/>
      <c r="Z334" s="354"/>
    </row>
    <row r="335" spans="13:26">
      <c r="M335" s="354"/>
      <c r="N335" s="354"/>
      <c r="O335" s="354"/>
      <c r="P335" s="354"/>
      <c r="Q335" s="354"/>
      <c r="R335" s="354"/>
      <c r="S335" s="354"/>
      <c r="T335" s="354"/>
      <c r="U335" s="354"/>
      <c r="V335" s="354"/>
      <c r="W335" s="354"/>
      <c r="X335" s="354"/>
      <c r="Y335" s="354"/>
      <c r="Z335" s="354"/>
    </row>
    <row r="336" spans="13:26">
      <c r="M336" s="354"/>
      <c r="N336" s="354"/>
      <c r="O336" s="354"/>
      <c r="P336" s="354"/>
      <c r="Q336" s="354"/>
      <c r="R336" s="354"/>
      <c r="S336" s="354"/>
      <c r="T336" s="354"/>
      <c r="U336" s="354"/>
      <c r="V336" s="354"/>
      <c r="W336" s="354"/>
      <c r="X336" s="354"/>
      <c r="Y336" s="354"/>
      <c r="Z336" s="354"/>
    </row>
    <row r="337" spans="13:26">
      <c r="M337" s="354"/>
      <c r="N337" s="354"/>
      <c r="O337" s="354"/>
      <c r="P337" s="354"/>
      <c r="Q337" s="354"/>
      <c r="R337" s="354"/>
      <c r="S337" s="354"/>
      <c r="T337" s="354"/>
      <c r="U337" s="354"/>
      <c r="V337" s="354"/>
      <c r="W337" s="354"/>
      <c r="X337" s="354"/>
      <c r="Y337" s="354"/>
      <c r="Z337" s="354"/>
    </row>
    <row r="338" spans="13:26">
      <c r="M338" s="354"/>
      <c r="N338" s="354"/>
      <c r="O338" s="354"/>
      <c r="P338" s="354"/>
      <c r="Q338" s="354"/>
      <c r="R338" s="354"/>
      <c r="S338" s="354"/>
      <c r="T338" s="354"/>
      <c r="U338" s="354"/>
      <c r="V338" s="354"/>
      <c r="W338" s="354"/>
      <c r="X338" s="354"/>
      <c r="Y338" s="354"/>
      <c r="Z338" s="354"/>
    </row>
    <row r="339" spans="13:26">
      <c r="M339" s="354"/>
      <c r="N339" s="354"/>
      <c r="O339" s="354"/>
      <c r="P339" s="354"/>
      <c r="Q339" s="354"/>
      <c r="R339" s="354"/>
      <c r="S339" s="354"/>
      <c r="T339" s="354"/>
      <c r="U339" s="354"/>
      <c r="V339" s="354"/>
      <c r="W339" s="354"/>
      <c r="X339" s="354"/>
      <c r="Y339" s="354"/>
      <c r="Z339" s="354"/>
    </row>
    <row r="340" spans="13:26">
      <c r="M340" s="354"/>
      <c r="N340" s="354"/>
      <c r="O340" s="354"/>
      <c r="P340" s="354"/>
      <c r="Q340" s="354"/>
      <c r="R340" s="354"/>
      <c r="S340" s="354"/>
      <c r="T340" s="354"/>
      <c r="U340" s="354"/>
      <c r="V340" s="354"/>
      <c r="W340" s="354"/>
      <c r="X340" s="354"/>
      <c r="Y340" s="354"/>
      <c r="Z340" s="354"/>
    </row>
    <row r="341" spans="13:26">
      <c r="M341" s="354"/>
      <c r="N341" s="354"/>
      <c r="O341" s="354"/>
      <c r="P341" s="354"/>
      <c r="Q341" s="354"/>
      <c r="R341" s="354"/>
      <c r="S341" s="354"/>
      <c r="T341" s="354"/>
      <c r="U341" s="354"/>
      <c r="V341" s="354"/>
      <c r="W341" s="354"/>
      <c r="X341" s="354"/>
      <c r="Y341" s="354"/>
      <c r="Z341" s="354"/>
    </row>
    <row r="342" spans="13:26">
      <c r="M342" s="354"/>
      <c r="N342" s="354"/>
      <c r="O342" s="354"/>
      <c r="P342" s="354"/>
      <c r="Q342" s="354"/>
      <c r="R342" s="354"/>
      <c r="S342" s="354"/>
      <c r="T342" s="354"/>
      <c r="U342" s="354"/>
      <c r="V342" s="354"/>
      <c r="W342" s="354"/>
      <c r="X342" s="354"/>
      <c r="Y342" s="354"/>
      <c r="Z342" s="354"/>
    </row>
    <row r="343" spans="13:26">
      <c r="M343" s="354"/>
      <c r="N343" s="354"/>
      <c r="O343" s="354"/>
      <c r="P343" s="354"/>
      <c r="Q343" s="354"/>
      <c r="R343" s="354"/>
      <c r="S343" s="354"/>
      <c r="T343" s="354"/>
      <c r="U343" s="354"/>
      <c r="V343" s="354"/>
      <c r="W343" s="354"/>
      <c r="X343" s="354"/>
      <c r="Y343" s="354"/>
      <c r="Z343" s="354"/>
    </row>
    <row r="344" spans="13:26">
      <c r="M344" s="354"/>
      <c r="N344" s="354"/>
      <c r="O344" s="354"/>
      <c r="P344" s="354"/>
      <c r="Q344" s="354"/>
      <c r="R344" s="354"/>
      <c r="S344" s="354"/>
      <c r="T344" s="354"/>
      <c r="U344" s="354"/>
      <c r="V344" s="354"/>
      <c r="W344" s="354"/>
      <c r="X344" s="354"/>
      <c r="Y344" s="354"/>
      <c r="Z344" s="354"/>
    </row>
    <row r="345" spans="13:26">
      <c r="M345" s="354"/>
      <c r="N345" s="354"/>
      <c r="O345" s="354"/>
      <c r="P345" s="354"/>
      <c r="Q345" s="354"/>
      <c r="R345" s="354"/>
      <c r="S345" s="354"/>
      <c r="T345" s="354"/>
      <c r="U345" s="354"/>
      <c r="V345" s="354"/>
      <c r="W345" s="354"/>
      <c r="X345" s="354"/>
      <c r="Y345" s="354"/>
      <c r="Z345" s="354"/>
    </row>
    <row r="346" spans="13:26">
      <c r="M346" s="354"/>
      <c r="N346" s="354"/>
      <c r="O346" s="354"/>
      <c r="P346" s="354"/>
      <c r="Q346" s="354"/>
      <c r="R346" s="354"/>
      <c r="S346" s="354"/>
      <c r="T346" s="354"/>
      <c r="U346" s="354"/>
      <c r="V346" s="354"/>
      <c r="W346" s="354"/>
      <c r="X346" s="354"/>
      <c r="Y346" s="354"/>
      <c r="Z346" s="354"/>
    </row>
    <row r="347" spans="13:26">
      <c r="M347" s="354"/>
      <c r="N347" s="354"/>
      <c r="O347" s="354"/>
      <c r="P347" s="354"/>
      <c r="Q347" s="354"/>
      <c r="R347" s="354"/>
      <c r="S347" s="354"/>
      <c r="T347" s="354"/>
      <c r="U347" s="354"/>
      <c r="V347" s="354"/>
      <c r="W347" s="354"/>
      <c r="X347" s="354"/>
      <c r="Y347" s="354"/>
      <c r="Z347" s="354"/>
    </row>
    <row r="348" spans="13:26">
      <c r="M348" s="354"/>
      <c r="N348" s="354"/>
      <c r="O348" s="354"/>
      <c r="P348" s="354"/>
      <c r="Q348" s="354"/>
      <c r="R348" s="354"/>
      <c r="S348" s="354"/>
      <c r="T348" s="354"/>
      <c r="U348" s="354"/>
      <c r="V348" s="354"/>
      <c r="W348" s="354"/>
      <c r="X348" s="354"/>
      <c r="Y348" s="354"/>
      <c r="Z348" s="354"/>
    </row>
    <row r="349" spans="13:26">
      <c r="M349" s="354"/>
      <c r="N349" s="354"/>
      <c r="O349" s="354"/>
      <c r="P349" s="354"/>
      <c r="Q349" s="354"/>
      <c r="R349" s="354"/>
      <c r="S349" s="354"/>
      <c r="T349" s="354"/>
      <c r="U349" s="354"/>
      <c r="V349" s="354"/>
      <c r="W349" s="354"/>
      <c r="X349" s="354"/>
      <c r="Y349" s="354"/>
      <c r="Z349" s="354"/>
    </row>
    <row r="350" spans="13:26">
      <c r="M350" s="354"/>
      <c r="N350" s="354"/>
      <c r="O350" s="354"/>
      <c r="P350" s="354"/>
      <c r="Q350" s="354"/>
      <c r="R350" s="354"/>
      <c r="S350" s="354"/>
      <c r="T350" s="354"/>
      <c r="U350" s="354"/>
      <c r="V350" s="354"/>
      <c r="W350" s="354"/>
      <c r="X350" s="354"/>
      <c r="Y350" s="354"/>
      <c r="Z350" s="354"/>
    </row>
    <row r="351" spans="13:26">
      <c r="M351" s="354"/>
      <c r="N351" s="354"/>
      <c r="O351" s="354"/>
      <c r="P351" s="354"/>
      <c r="Q351" s="354"/>
      <c r="R351" s="354"/>
      <c r="S351" s="354"/>
      <c r="T351" s="354"/>
      <c r="U351" s="354"/>
      <c r="V351" s="354"/>
      <c r="W351" s="354"/>
      <c r="X351" s="354"/>
      <c r="Y351" s="354"/>
      <c r="Z351" s="354"/>
    </row>
    <row r="352" spans="13:26">
      <c r="M352" s="354"/>
      <c r="N352" s="354"/>
      <c r="O352" s="354"/>
      <c r="P352" s="354"/>
      <c r="Q352" s="354"/>
      <c r="R352" s="354"/>
      <c r="S352" s="354"/>
      <c r="T352" s="354"/>
      <c r="U352" s="354"/>
      <c r="V352" s="354"/>
      <c r="W352" s="354"/>
      <c r="X352" s="354"/>
      <c r="Y352" s="354"/>
      <c r="Z352" s="354"/>
    </row>
    <row r="353" spans="13:26">
      <c r="M353" s="354"/>
      <c r="N353" s="354"/>
      <c r="O353" s="354"/>
      <c r="P353" s="354"/>
      <c r="Q353" s="354"/>
      <c r="R353" s="354"/>
      <c r="S353" s="354"/>
      <c r="T353" s="354"/>
      <c r="U353" s="354"/>
      <c r="V353" s="354"/>
      <c r="W353" s="354"/>
      <c r="X353" s="354"/>
      <c r="Y353" s="354"/>
      <c r="Z353" s="354"/>
    </row>
    <row r="354" spans="13:26">
      <c r="M354" s="354"/>
      <c r="N354" s="354"/>
      <c r="O354" s="354"/>
      <c r="P354" s="354"/>
      <c r="Q354" s="354"/>
      <c r="R354" s="354"/>
      <c r="S354" s="354"/>
      <c r="T354" s="354"/>
      <c r="U354" s="354"/>
      <c r="V354" s="354"/>
      <c r="W354" s="354"/>
      <c r="X354" s="354"/>
      <c r="Y354" s="354"/>
      <c r="Z354" s="354"/>
    </row>
    <row r="355" spans="13:26">
      <c r="M355" s="354"/>
      <c r="N355" s="354"/>
      <c r="O355" s="354"/>
      <c r="P355" s="354"/>
      <c r="Q355" s="354"/>
      <c r="R355" s="354"/>
      <c r="S355" s="354"/>
      <c r="T355" s="354"/>
      <c r="U355" s="354"/>
      <c r="V355" s="354"/>
      <c r="W355" s="354"/>
      <c r="X355" s="354"/>
      <c r="Y355" s="354"/>
      <c r="Z355" s="354"/>
    </row>
    <row r="356" spans="13:26">
      <c r="M356" s="354"/>
      <c r="N356" s="354"/>
      <c r="O356" s="354"/>
      <c r="P356" s="354"/>
      <c r="Q356" s="354"/>
      <c r="R356" s="354"/>
      <c r="S356" s="354"/>
      <c r="T356" s="354"/>
      <c r="U356" s="354"/>
      <c r="V356" s="354"/>
      <c r="W356" s="354"/>
      <c r="X356" s="354"/>
      <c r="Y356" s="354"/>
      <c r="Z356" s="354"/>
    </row>
    <row r="357" spans="13:26">
      <c r="M357" s="354"/>
      <c r="N357" s="354"/>
      <c r="O357" s="354"/>
      <c r="P357" s="354"/>
      <c r="Q357" s="354"/>
      <c r="R357" s="354"/>
      <c r="S357" s="354"/>
      <c r="T357" s="354"/>
      <c r="U357" s="354"/>
      <c r="V357" s="354"/>
      <c r="W357" s="354"/>
      <c r="X357" s="354"/>
      <c r="Y357" s="354"/>
      <c r="Z357" s="354"/>
    </row>
    <row r="358" spans="13:26">
      <c r="M358" s="354"/>
      <c r="N358" s="354"/>
      <c r="O358" s="354"/>
      <c r="P358" s="354"/>
      <c r="Q358" s="354"/>
      <c r="R358" s="354"/>
      <c r="S358" s="354"/>
      <c r="T358" s="354"/>
      <c r="U358" s="354"/>
      <c r="V358" s="354"/>
      <c r="W358" s="354"/>
      <c r="X358" s="354"/>
      <c r="Y358" s="354"/>
      <c r="Z358" s="354"/>
    </row>
    <row r="359" spans="13:26">
      <c r="M359" s="354"/>
      <c r="N359" s="354"/>
      <c r="O359" s="354"/>
      <c r="P359" s="354"/>
      <c r="Q359" s="354"/>
      <c r="R359" s="354"/>
      <c r="S359" s="354"/>
      <c r="T359" s="354"/>
      <c r="U359" s="354"/>
      <c r="V359" s="354"/>
      <c r="W359" s="354"/>
      <c r="X359" s="354"/>
      <c r="Y359" s="354"/>
      <c r="Z359" s="354"/>
    </row>
    <row r="360" spans="13:26">
      <c r="M360" s="354"/>
      <c r="N360" s="354"/>
      <c r="O360" s="354"/>
      <c r="P360" s="354"/>
      <c r="Q360" s="354"/>
      <c r="R360" s="354"/>
      <c r="S360" s="354"/>
      <c r="T360" s="354"/>
      <c r="U360" s="354"/>
      <c r="V360" s="354"/>
      <c r="W360" s="354"/>
      <c r="X360" s="354"/>
      <c r="Y360" s="354"/>
      <c r="Z360" s="354"/>
    </row>
    <row r="361" spans="13:26">
      <c r="M361" s="354"/>
      <c r="N361" s="354"/>
      <c r="O361" s="354"/>
      <c r="P361" s="354"/>
      <c r="Q361" s="354"/>
      <c r="R361" s="354"/>
      <c r="S361" s="354"/>
      <c r="T361" s="354"/>
      <c r="U361" s="354"/>
      <c r="V361" s="354"/>
      <c r="W361" s="354"/>
      <c r="X361" s="354"/>
      <c r="Y361" s="354"/>
      <c r="Z361" s="354"/>
    </row>
    <row r="362" spans="13:26">
      <c r="M362" s="354"/>
      <c r="N362" s="354"/>
      <c r="O362" s="354"/>
      <c r="P362" s="354"/>
      <c r="Q362" s="354"/>
      <c r="R362" s="354"/>
      <c r="S362" s="354"/>
      <c r="T362" s="354"/>
      <c r="U362" s="354"/>
      <c r="V362" s="354"/>
      <c r="W362" s="354"/>
      <c r="X362" s="354"/>
      <c r="Y362" s="354"/>
      <c r="Z362" s="354"/>
    </row>
    <row r="363" spans="13:26">
      <c r="M363" s="354"/>
      <c r="N363" s="354"/>
      <c r="O363" s="354"/>
      <c r="P363" s="354"/>
      <c r="Q363" s="354"/>
      <c r="R363" s="354"/>
      <c r="S363" s="354"/>
      <c r="T363" s="354"/>
      <c r="U363" s="354"/>
      <c r="V363" s="354"/>
      <c r="W363" s="354"/>
      <c r="X363" s="354"/>
      <c r="Y363" s="354"/>
      <c r="Z363" s="354"/>
    </row>
    <row r="364" spans="13:26">
      <c r="M364" s="354"/>
      <c r="N364" s="354"/>
      <c r="O364" s="354"/>
      <c r="P364" s="354"/>
      <c r="Q364" s="354"/>
      <c r="R364" s="354"/>
      <c r="S364" s="354"/>
      <c r="T364" s="354"/>
      <c r="U364" s="354"/>
      <c r="V364" s="354"/>
      <c r="W364" s="354"/>
      <c r="X364" s="354"/>
      <c r="Y364" s="354"/>
      <c r="Z364" s="354"/>
    </row>
    <row r="365" spans="13:26">
      <c r="M365" s="354"/>
      <c r="N365" s="354"/>
      <c r="O365" s="354"/>
      <c r="P365" s="354"/>
      <c r="Q365" s="354"/>
      <c r="R365" s="354"/>
      <c r="S365" s="354"/>
      <c r="T365" s="354"/>
      <c r="U365" s="354"/>
      <c r="V365" s="354"/>
      <c r="W365" s="354"/>
      <c r="X365" s="354"/>
      <c r="Y365" s="354"/>
      <c r="Z365" s="354"/>
    </row>
  </sheetData>
  <phoneticPr fontId="259" type="noConversion"/>
  <conditionalFormatting sqref="Z18:Z24">
    <cfRule type="expression" dxfId="24" priority="5" stopIfTrue="1">
      <formula>NOT(ISERROR(SEARCH("Err",Z18)))</formula>
    </cfRule>
  </conditionalFormatting>
  <conditionalFormatting sqref="Z9:AA9 Z10:Z12 AA10:AA13">
    <cfRule type="expression" dxfId="23" priority="3" stopIfTrue="1">
      <formula>NOT(ISERROR(SEARCH("Err",Z9)))</formula>
    </cfRule>
  </conditionalFormatting>
  <conditionalFormatting sqref="AA18:AA25">
    <cfRule type="expression" dxfId="22" priority="1" stopIfTrue="1">
      <formula>NOT(ISERROR(SEARCH("Err",AA18)))</formula>
    </cfRule>
  </conditionalFormatting>
  <pageMargins left="0.7" right="0.7" top="0.75" bottom="0.75" header="0.3" footer="0.3"/>
  <pageSetup orientation="portrait" r:id="rId1"/>
  <headerFooter>
    <oddHeader>&amp;C&amp;G</oddHeader>
    <oddFooter>&amp;C_x000D_&amp;1#&amp;"Calibri"&amp;10&amp;K000000 OFFICIAL-InternalOnly</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2C93-983B-47E4-89BF-8C4DFF16B3BD}">
  <sheetPr>
    <tabColor theme="6"/>
  </sheetPr>
  <dimension ref="B1:K1178"/>
  <sheetViews>
    <sheetView zoomScale="80" zoomScaleNormal="80" workbookViewId="0">
      <selection activeCell="A28" sqref="A28"/>
    </sheetView>
  </sheetViews>
  <sheetFormatPr defaultColWidth="8.85546875" defaultRowHeight="15"/>
  <cols>
    <col min="1" max="1" width="4.28515625" customWidth="1"/>
    <col min="2" max="2" width="49.140625" customWidth="1"/>
    <col min="3" max="3" width="152.42578125" customWidth="1"/>
  </cols>
  <sheetData>
    <row r="1" spans="2:11" s="140" customFormat="1" ht="66.95" customHeight="1"/>
    <row r="2" spans="2:11" s="140" customFormat="1" ht="27" thickBot="1">
      <c r="B2" s="141" t="s">
        <v>320</v>
      </c>
      <c r="C2" s="142"/>
      <c r="D2" s="369"/>
      <c r="E2" s="369"/>
      <c r="F2" s="369"/>
      <c r="G2" s="369"/>
      <c r="H2" s="370"/>
      <c r="I2" s="370"/>
      <c r="J2" s="370"/>
      <c r="K2" s="370"/>
    </row>
    <row r="3" spans="2:11" s="140" customFormat="1" ht="18">
      <c r="B3" s="144"/>
      <c r="C3" s="370"/>
      <c r="D3" s="369"/>
      <c r="E3" s="369"/>
      <c r="F3" s="369"/>
      <c r="G3" s="369"/>
      <c r="H3" s="370"/>
      <c r="I3" s="370"/>
      <c r="J3" s="370"/>
      <c r="K3" s="370"/>
    </row>
    <row r="4" spans="2:11" s="140" customFormat="1">
      <c r="B4" s="371"/>
      <c r="C4" s="372" t="s">
        <v>321</v>
      </c>
      <c r="D4" s="370"/>
      <c r="E4" s="370"/>
      <c r="F4" s="370"/>
      <c r="G4" s="370"/>
      <c r="H4" s="370"/>
      <c r="I4" s="370"/>
      <c r="J4" s="370"/>
      <c r="K4" s="370"/>
    </row>
    <row r="5" spans="2:11" s="140" customFormat="1">
      <c r="B5" s="370"/>
      <c r="C5" s="372"/>
      <c r="D5" s="370"/>
      <c r="E5" s="370"/>
      <c r="F5" s="370"/>
      <c r="G5" s="370"/>
      <c r="H5" s="370"/>
      <c r="I5" s="370"/>
      <c r="J5" s="370"/>
      <c r="K5" s="370"/>
    </row>
    <row r="6" spans="2:11" s="140" customFormat="1">
      <c r="B6" s="222"/>
      <c r="C6" s="372" t="s">
        <v>322</v>
      </c>
      <c r="D6" s="370"/>
      <c r="E6" s="370"/>
      <c r="F6" s="370"/>
      <c r="G6" s="370"/>
      <c r="H6" s="370"/>
      <c r="I6" s="370"/>
      <c r="J6" s="370"/>
      <c r="K6" s="370"/>
    </row>
    <row r="7" spans="2:11" s="140" customFormat="1">
      <c r="B7" s="223"/>
      <c r="C7" s="372"/>
      <c r="D7" s="370"/>
      <c r="E7" s="370"/>
      <c r="F7" s="370"/>
      <c r="G7" s="370"/>
      <c r="H7" s="370"/>
      <c r="I7" s="370"/>
      <c r="J7" s="370"/>
      <c r="K7" s="370"/>
    </row>
    <row r="8" spans="2:11" s="140" customFormat="1">
      <c r="B8" s="224"/>
      <c r="C8" s="372" t="s">
        <v>323</v>
      </c>
      <c r="D8" s="370"/>
      <c r="E8" s="370"/>
      <c r="F8" s="370"/>
      <c r="G8" s="370"/>
      <c r="H8" s="370"/>
      <c r="I8" s="370"/>
      <c r="J8" s="370"/>
      <c r="K8" s="370"/>
    </row>
    <row r="9" spans="2:11" s="140" customFormat="1" ht="29.1" customHeight="1">
      <c r="B9" s="370"/>
      <c r="C9" s="372"/>
      <c r="D9" s="370"/>
      <c r="E9" s="370"/>
      <c r="F9" s="370"/>
      <c r="G9" s="370"/>
      <c r="H9" s="370"/>
      <c r="I9" s="370"/>
      <c r="J9" s="370"/>
      <c r="K9" s="370"/>
    </row>
    <row r="10" spans="2:11" s="140" customFormat="1" ht="27" thickBot="1">
      <c r="B10" s="141" t="s">
        <v>324</v>
      </c>
      <c r="C10" s="373"/>
      <c r="D10" s="370"/>
      <c r="E10" s="370"/>
      <c r="F10" s="370"/>
      <c r="G10" s="370"/>
      <c r="H10" s="370"/>
      <c r="I10" s="370"/>
      <c r="J10" s="370"/>
      <c r="K10" s="370"/>
    </row>
    <row r="11" spans="2:11" s="140" customFormat="1">
      <c r="B11" s="370"/>
      <c r="C11" s="372"/>
      <c r="D11" s="370"/>
      <c r="E11" s="370"/>
      <c r="F11" s="370"/>
      <c r="G11" s="370"/>
      <c r="H11" s="370"/>
      <c r="I11" s="370"/>
      <c r="J11" s="370"/>
      <c r="K11" s="370"/>
    </row>
    <row r="12" spans="2:11" s="140" customFormat="1">
      <c r="B12" s="370" t="s">
        <v>325</v>
      </c>
      <c r="C12" s="372"/>
      <c r="D12" s="370"/>
      <c r="E12" s="370"/>
      <c r="F12" s="370"/>
      <c r="G12" s="370"/>
      <c r="H12" s="370"/>
      <c r="I12" s="370"/>
      <c r="J12" s="370"/>
      <c r="K12" s="370"/>
    </row>
    <row r="13" spans="2:11" s="140" customFormat="1">
      <c r="B13" s="370" t="s">
        <v>326</v>
      </c>
      <c r="C13" s="372"/>
      <c r="D13" s="370"/>
      <c r="E13" s="370"/>
      <c r="F13" s="370"/>
      <c r="G13" s="370"/>
      <c r="H13" s="370"/>
      <c r="I13" s="370"/>
      <c r="J13" s="370"/>
      <c r="K13" s="370"/>
    </row>
    <row r="14" spans="2:11" s="140" customFormat="1">
      <c r="B14" s="370" t="s">
        <v>327</v>
      </c>
      <c r="C14" s="372"/>
      <c r="D14" s="370"/>
      <c r="E14" s="370"/>
      <c r="F14" s="370"/>
      <c r="G14" s="370"/>
      <c r="H14" s="370"/>
      <c r="I14" s="370"/>
      <c r="J14" s="370"/>
      <c r="K14" s="370"/>
    </row>
    <row r="15" spans="2:11" s="140" customFormat="1">
      <c r="B15" s="370" t="s">
        <v>328</v>
      </c>
      <c r="C15" s="372"/>
      <c r="D15" s="370"/>
      <c r="E15" s="370"/>
      <c r="F15" s="370"/>
      <c r="G15" s="370"/>
      <c r="H15" s="370"/>
      <c r="I15" s="370"/>
      <c r="J15" s="370"/>
      <c r="K15" s="370"/>
    </row>
    <row r="16" spans="2:11" s="140" customFormat="1">
      <c r="B16" s="370" t="s">
        <v>329</v>
      </c>
      <c r="C16" s="372"/>
      <c r="D16" s="370"/>
      <c r="E16" s="370"/>
      <c r="F16" s="370"/>
      <c r="G16" s="370"/>
      <c r="H16" s="370"/>
      <c r="I16" s="370"/>
      <c r="J16" s="370"/>
      <c r="K16" s="370"/>
    </row>
    <row r="17" spans="2:11" s="140" customFormat="1">
      <c r="B17" s="370" t="s">
        <v>330</v>
      </c>
      <c r="C17" s="372"/>
      <c r="D17" s="370"/>
      <c r="E17" s="370"/>
      <c r="F17" s="370"/>
      <c r="G17" s="370"/>
      <c r="H17" s="370"/>
      <c r="I17" s="370"/>
      <c r="J17" s="370"/>
      <c r="K17" s="370"/>
    </row>
    <row r="18" spans="2:11" s="140" customFormat="1" ht="23.1" customHeight="1">
      <c r="B18" s="370"/>
      <c r="C18" s="372"/>
      <c r="D18" s="370"/>
      <c r="E18" s="370"/>
      <c r="F18" s="370"/>
      <c r="G18" s="370"/>
      <c r="H18" s="370"/>
      <c r="I18" s="370"/>
      <c r="J18" s="370"/>
      <c r="K18" s="370"/>
    </row>
    <row r="19" spans="2:11" s="140" customFormat="1" ht="27" thickBot="1">
      <c r="B19" s="141" t="s">
        <v>331</v>
      </c>
      <c r="C19" s="373"/>
      <c r="D19" s="370"/>
      <c r="E19" s="370"/>
      <c r="F19" s="370"/>
      <c r="G19" s="370"/>
      <c r="H19" s="370"/>
      <c r="I19" s="370"/>
      <c r="J19" s="370"/>
      <c r="K19" s="370"/>
    </row>
    <row r="20" spans="2:11" s="140" customFormat="1">
      <c r="B20" s="145"/>
      <c r="C20" s="372"/>
      <c r="D20" s="370"/>
      <c r="E20" s="370"/>
      <c r="F20" s="370"/>
      <c r="G20" s="370"/>
      <c r="H20" s="370"/>
      <c r="I20" s="370"/>
      <c r="J20" s="370"/>
      <c r="K20" s="370"/>
    </row>
    <row r="21" spans="2:11" s="140" customFormat="1">
      <c r="B21" s="370" t="s">
        <v>332</v>
      </c>
      <c r="C21" s="372"/>
      <c r="D21" s="370"/>
      <c r="E21" s="370"/>
      <c r="F21" s="370"/>
      <c r="G21" s="370"/>
      <c r="H21" s="370"/>
      <c r="I21" s="370"/>
      <c r="J21" s="370"/>
      <c r="K21" s="370"/>
    </row>
    <row r="22" spans="2:11" s="140" customFormat="1">
      <c r="B22" s="370" t="s">
        <v>333</v>
      </c>
      <c r="C22" s="372"/>
      <c r="D22" s="370"/>
      <c r="E22" s="370"/>
      <c r="F22" s="370"/>
      <c r="G22" s="370"/>
      <c r="H22" s="370"/>
      <c r="I22" s="370"/>
      <c r="J22" s="370"/>
      <c r="K22" s="370"/>
    </row>
    <row r="23" spans="2:11" s="140" customFormat="1">
      <c r="B23" s="370"/>
      <c r="C23" s="372"/>
      <c r="D23" s="370"/>
      <c r="E23" s="370"/>
      <c r="F23" s="370"/>
      <c r="G23" s="370"/>
      <c r="H23" s="370"/>
      <c r="I23" s="370"/>
      <c r="J23" s="370"/>
      <c r="K23" s="370"/>
    </row>
    <row r="24" spans="2:11" s="140" customFormat="1">
      <c r="B24" s="146" t="s">
        <v>334</v>
      </c>
      <c r="C24" s="372"/>
      <c r="D24" s="370"/>
      <c r="E24" s="370"/>
      <c r="F24" s="370"/>
      <c r="G24" s="370"/>
      <c r="H24" s="370"/>
      <c r="I24" s="370"/>
      <c r="J24" s="370"/>
      <c r="K24" s="370"/>
    </row>
    <row r="25" spans="2:11" s="140" customFormat="1">
      <c r="B25" s="370"/>
      <c r="C25" s="372"/>
      <c r="D25" s="370"/>
      <c r="E25" s="370"/>
      <c r="F25" s="370"/>
      <c r="G25" s="370"/>
      <c r="H25" s="370"/>
      <c r="I25" s="370"/>
      <c r="J25" s="370"/>
      <c r="K25" s="370"/>
    </row>
    <row r="26" spans="2:11" s="140" customFormat="1">
      <c r="B26" s="370" t="s">
        <v>335</v>
      </c>
      <c r="C26" s="372"/>
      <c r="D26" s="370"/>
      <c r="E26" s="370"/>
      <c r="F26" s="370"/>
      <c r="G26" s="370"/>
      <c r="H26" s="370"/>
      <c r="I26" s="370"/>
      <c r="J26" s="370"/>
      <c r="K26" s="370"/>
    </row>
    <row r="27" spans="2:11" s="140" customFormat="1">
      <c r="B27" s="370"/>
      <c r="C27" s="372"/>
      <c r="D27" s="370"/>
      <c r="E27" s="370"/>
      <c r="F27" s="370"/>
      <c r="G27" s="370"/>
      <c r="H27" s="370"/>
      <c r="I27" s="370"/>
      <c r="J27" s="370"/>
      <c r="K27" s="370"/>
    </row>
    <row r="28" spans="2:11" s="140" customFormat="1">
      <c r="B28" s="370"/>
      <c r="C28" s="372"/>
      <c r="D28" s="370"/>
      <c r="E28" s="370"/>
      <c r="F28" s="370"/>
      <c r="G28" s="370"/>
      <c r="H28" s="370"/>
      <c r="I28" s="370"/>
      <c r="J28" s="370"/>
      <c r="K28" s="370"/>
    </row>
    <row r="29" spans="2:11" s="140" customFormat="1">
      <c r="B29" s="370"/>
      <c r="C29" s="372"/>
      <c r="D29" s="370"/>
      <c r="E29" s="370"/>
      <c r="F29" s="370"/>
      <c r="G29" s="370"/>
      <c r="H29" s="370"/>
      <c r="I29" s="370"/>
      <c r="J29" s="370"/>
      <c r="K29" s="370"/>
    </row>
    <row r="30" spans="2:11" s="140" customFormat="1">
      <c r="B30" s="370"/>
      <c r="C30" s="372"/>
      <c r="D30" s="370"/>
      <c r="E30" s="370"/>
      <c r="F30" s="370"/>
      <c r="G30" s="370"/>
      <c r="H30" s="370"/>
      <c r="I30" s="370"/>
      <c r="J30" s="370"/>
      <c r="K30" s="370"/>
    </row>
    <row r="31" spans="2:11" s="140" customFormat="1">
      <c r="B31" s="370"/>
      <c r="C31" s="372"/>
      <c r="D31" s="370"/>
      <c r="E31" s="370"/>
      <c r="F31" s="370"/>
      <c r="G31" s="370"/>
      <c r="H31" s="370"/>
      <c r="I31" s="370"/>
      <c r="J31" s="370"/>
      <c r="K31" s="370"/>
    </row>
    <row r="32" spans="2:11" s="140" customFormat="1">
      <c r="B32" s="370"/>
      <c r="C32" s="372"/>
      <c r="D32" s="370"/>
      <c r="E32" s="370"/>
      <c r="F32" s="370"/>
      <c r="G32" s="370"/>
      <c r="H32" s="370"/>
      <c r="I32" s="370"/>
      <c r="J32" s="370"/>
      <c r="K32" s="370"/>
    </row>
    <row r="33" spans="2:11" s="140" customFormat="1">
      <c r="B33" s="370"/>
      <c r="C33" s="372"/>
      <c r="D33" s="370"/>
      <c r="E33" s="370"/>
      <c r="F33" s="370"/>
      <c r="G33" s="370"/>
      <c r="H33" s="370"/>
      <c r="I33" s="370"/>
      <c r="J33" s="370"/>
      <c r="K33" s="370"/>
    </row>
    <row r="34" spans="2:11" s="140" customFormat="1">
      <c r="B34" s="370"/>
      <c r="C34" s="372"/>
      <c r="D34" s="370"/>
      <c r="E34" s="370"/>
      <c r="F34" s="370"/>
      <c r="G34" s="370"/>
      <c r="H34" s="370"/>
      <c r="I34" s="370"/>
      <c r="J34" s="370"/>
      <c r="K34" s="370"/>
    </row>
    <row r="35" spans="2:11" s="140" customFormat="1">
      <c r="B35" s="370"/>
      <c r="C35" s="372"/>
      <c r="D35" s="370"/>
      <c r="E35" s="370"/>
      <c r="F35" s="370"/>
      <c r="G35" s="370"/>
      <c r="H35" s="370"/>
      <c r="I35" s="370"/>
      <c r="J35" s="370"/>
      <c r="K35" s="370"/>
    </row>
    <row r="36" spans="2:11" s="140" customFormat="1">
      <c r="B36" s="370"/>
      <c r="C36" s="372"/>
      <c r="D36" s="370"/>
      <c r="E36" s="370"/>
      <c r="F36" s="370"/>
      <c r="G36" s="370"/>
      <c r="H36" s="370"/>
      <c r="I36" s="370"/>
      <c r="J36" s="370"/>
      <c r="K36" s="370"/>
    </row>
    <row r="37" spans="2:11" s="140" customFormat="1">
      <c r="B37" s="370"/>
      <c r="C37" s="372"/>
      <c r="D37" s="370"/>
      <c r="E37" s="370"/>
      <c r="F37" s="370"/>
      <c r="G37" s="370"/>
      <c r="H37" s="370"/>
      <c r="I37" s="370"/>
      <c r="J37" s="370"/>
      <c r="K37" s="370"/>
    </row>
    <row r="38" spans="2:11" s="140" customFormat="1">
      <c r="B38" s="370"/>
      <c r="C38" s="372"/>
      <c r="D38" s="370"/>
      <c r="E38" s="370"/>
      <c r="F38" s="370"/>
      <c r="G38" s="370"/>
      <c r="H38" s="370"/>
      <c r="I38" s="370"/>
      <c r="J38" s="370"/>
      <c r="K38" s="370"/>
    </row>
    <row r="39" spans="2:11" s="140" customFormat="1">
      <c r="B39" s="370"/>
      <c r="C39" s="372"/>
      <c r="D39" s="370"/>
      <c r="E39" s="370"/>
      <c r="F39" s="370"/>
      <c r="G39" s="370"/>
      <c r="H39" s="370"/>
      <c r="I39" s="370"/>
      <c r="J39" s="370"/>
      <c r="K39" s="370"/>
    </row>
    <row r="40" spans="2:11" s="140" customFormat="1">
      <c r="B40" s="370"/>
      <c r="C40" s="372"/>
      <c r="D40" s="370"/>
      <c r="E40" s="370"/>
      <c r="F40" s="370"/>
      <c r="G40" s="370"/>
      <c r="H40" s="370"/>
      <c r="I40" s="370"/>
      <c r="J40" s="370"/>
      <c r="K40" s="370"/>
    </row>
    <row r="41" spans="2:11" s="140" customFormat="1">
      <c r="B41" s="370"/>
      <c r="C41" s="372"/>
      <c r="D41" s="370"/>
      <c r="E41" s="370"/>
      <c r="F41" s="370"/>
      <c r="G41" s="370"/>
      <c r="H41" s="370"/>
      <c r="I41" s="370"/>
      <c r="J41" s="370"/>
      <c r="K41" s="370"/>
    </row>
    <row r="42" spans="2:11" s="140" customFormat="1">
      <c r="B42" s="370"/>
      <c r="C42" s="372"/>
      <c r="D42" s="370"/>
      <c r="E42" s="370"/>
      <c r="F42" s="370"/>
      <c r="G42" s="370"/>
      <c r="H42" s="370"/>
      <c r="I42" s="370"/>
      <c r="J42" s="370"/>
      <c r="K42" s="370"/>
    </row>
    <row r="43" spans="2:11" s="140" customFormat="1">
      <c r="B43" s="370"/>
      <c r="C43" s="372"/>
      <c r="D43" s="370"/>
      <c r="E43" s="370"/>
      <c r="F43" s="370"/>
      <c r="G43" s="370"/>
      <c r="H43" s="370"/>
      <c r="I43" s="370"/>
      <c r="J43" s="370"/>
      <c r="K43" s="370"/>
    </row>
    <row r="44" spans="2:11" s="140" customFormat="1">
      <c r="B44" s="370"/>
      <c r="C44" s="372"/>
      <c r="D44" s="370"/>
      <c r="E44" s="370"/>
      <c r="F44" s="370"/>
      <c r="G44" s="370"/>
      <c r="H44" s="370"/>
      <c r="I44" s="370"/>
      <c r="J44" s="370"/>
      <c r="K44" s="370"/>
    </row>
    <row r="45" spans="2:11" s="140" customFormat="1">
      <c r="B45" s="370"/>
      <c r="C45" s="372"/>
      <c r="D45" s="370"/>
      <c r="E45" s="370"/>
      <c r="F45" s="370"/>
      <c r="G45" s="370"/>
      <c r="H45" s="370"/>
      <c r="I45" s="370"/>
      <c r="J45" s="370"/>
      <c r="K45" s="370"/>
    </row>
    <row r="46" spans="2:11" s="140" customFormat="1">
      <c r="B46" s="370"/>
      <c r="C46" s="372"/>
      <c r="D46" s="370"/>
      <c r="E46" s="370"/>
      <c r="F46" s="370"/>
      <c r="G46" s="370"/>
      <c r="H46" s="370"/>
      <c r="I46" s="370"/>
      <c r="J46" s="370"/>
      <c r="K46" s="370"/>
    </row>
    <row r="47" spans="2:11" s="140" customFormat="1">
      <c r="B47" s="370"/>
      <c r="C47" s="372"/>
      <c r="D47" s="370"/>
      <c r="E47" s="370"/>
      <c r="F47" s="370"/>
      <c r="G47" s="370"/>
      <c r="H47" s="370"/>
      <c r="I47" s="370"/>
      <c r="J47" s="370"/>
      <c r="K47" s="370"/>
    </row>
    <row r="48" spans="2:11" s="140" customFormat="1">
      <c r="B48" s="370"/>
      <c r="C48" s="372"/>
      <c r="D48" s="370"/>
      <c r="E48" s="370"/>
      <c r="F48" s="370"/>
      <c r="G48" s="370"/>
      <c r="H48" s="370"/>
      <c r="I48" s="370"/>
      <c r="J48" s="370"/>
      <c r="K48" s="370"/>
    </row>
    <row r="49" spans="2:11" s="140" customFormat="1">
      <c r="B49" s="370"/>
      <c r="C49" s="372"/>
      <c r="D49" s="370"/>
      <c r="E49" s="370"/>
      <c r="F49" s="370"/>
      <c r="G49" s="370"/>
      <c r="H49" s="370"/>
      <c r="I49" s="370"/>
      <c r="J49" s="370"/>
      <c r="K49" s="370"/>
    </row>
    <row r="50" spans="2:11" s="140" customFormat="1">
      <c r="B50" s="370"/>
      <c r="C50" s="372"/>
      <c r="D50" s="370"/>
      <c r="E50" s="370"/>
      <c r="F50" s="370"/>
      <c r="G50" s="370"/>
      <c r="H50" s="370"/>
      <c r="I50" s="370"/>
      <c r="J50" s="370"/>
      <c r="K50" s="370"/>
    </row>
    <row r="51" spans="2:11" s="140" customFormat="1">
      <c r="B51" s="370"/>
      <c r="C51" s="372"/>
      <c r="D51" s="370"/>
      <c r="E51" s="370"/>
      <c r="F51" s="370"/>
      <c r="G51" s="370"/>
      <c r="H51" s="370"/>
      <c r="I51" s="370"/>
      <c r="J51" s="370"/>
      <c r="K51" s="370"/>
    </row>
    <row r="52" spans="2:11" s="140" customFormat="1">
      <c r="B52" s="370"/>
      <c r="C52" s="372"/>
      <c r="D52" s="370"/>
      <c r="E52" s="370"/>
      <c r="F52" s="370"/>
      <c r="G52" s="370"/>
      <c r="H52" s="370"/>
      <c r="I52" s="370"/>
      <c r="J52" s="370"/>
      <c r="K52" s="370"/>
    </row>
    <row r="53" spans="2:11" s="140" customFormat="1">
      <c r="B53" s="370"/>
      <c r="C53" s="372"/>
      <c r="D53" s="370"/>
      <c r="E53" s="370"/>
      <c r="F53" s="370"/>
      <c r="G53" s="370"/>
      <c r="H53" s="370"/>
      <c r="I53" s="370"/>
      <c r="J53" s="370"/>
      <c r="K53" s="370"/>
    </row>
    <row r="54" spans="2:11" s="140" customFormat="1">
      <c r="B54" s="370"/>
      <c r="C54" s="372"/>
      <c r="D54" s="370"/>
      <c r="E54" s="370"/>
      <c r="F54" s="370"/>
      <c r="G54" s="370"/>
      <c r="H54" s="370"/>
      <c r="I54" s="370"/>
      <c r="J54" s="370"/>
      <c r="K54" s="370"/>
    </row>
    <row r="55" spans="2:11" s="140" customFormat="1">
      <c r="B55" s="370"/>
      <c r="C55" s="372"/>
      <c r="D55" s="370"/>
      <c r="E55" s="370"/>
      <c r="F55" s="370"/>
      <c r="G55" s="370"/>
      <c r="H55" s="370"/>
      <c r="I55" s="370"/>
      <c r="J55" s="370"/>
      <c r="K55" s="370"/>
    </row>
    <row r="56" spans="2:11" s="140" customFormat="1">
      <c r="B56" s="370"/>
      <c r="C56" s="372"/>
      <c r="D56" s="370"/>
      <c r="E56" s="370"/>
      <c r="F56" s="370"/>
      <c r="G56" s="370"/>
      <c r="H56" s="370"/>
      <c r="I56" s="370"/>
      <c r="J56" s="370"/>
      <c r="K56" s="370"/>
    </row>
    <row r="57" spans="2:11" s="140" customFormat="1">
      <c r="B57" s="370"/>
      <c r="C57" s="372"/>
      <c r="D57" s="370"/>
      <c r="E57" s="370"/>
      <c r="F57" s="370"/>
      <c r="G57" s="370"/>
      <c r="H57" s="370"/>
      <c r="I57" s="370"/>
      <c r="J57" s="370"/>
      <c r="K57" s="370"/>
    </row>
    <row r="58" spans="2:11" s="140" customFormat="1">
      <c r="B58" s="370"/>
      <c r="C58" s="372"/>
      <c r="D58" s="370"/>
      <c r="E58" s="370"/>
      <c r="F58" s="370"/>
      <c r="G58" s="370"/>
      <c r="H58" s="370"/>
      <c r="I58" s="370"/>
      <c r="J58" s="370"/>
      <c r="K58" s="370"/>
    </row>
    <row r="59" spans="2:11" s="140" customFormat="1">
      <c r="B59" s="370"/>
      <c r="C59" s="372"/>
      <c r="D59" s="370"/>
      <c r="E59" s="370"/>
      <c r="F59" s="370"/>
      <c r="G59" s="370"/>
      <c r="H59" s="370"/>
      <c r="I59" s="370"/>
      <c r="J59" s="370"/>
      <c r="K59" s="370"/>
    </row>
    <row r="60" spans="2:11" s="140" customFormat="1">
      <c r="B60" s="370"/>
      <c r="C60" s="372"/>
      <c r="D60" s="370"/>
      <c r="E60" s="370"/>
      <c r="F60" s="370"/>
      <c r="G60" s="370"/>
      <c r="H60" s="370"/>
      <c r="I60" s="370"/>
      <c r="J60" s="370"/>
      <c r="K60" s="370"/>
    </row>
    <row r="61" spans="2:11" s="140" customFormat="1">
      <c r="B61" s="370"/>
      <c r="C61" s="372"/>
      <c r="D61" s="370"/>
      <c r="E61" s="370"/>
      <c r="F61" s="370"/>
      <c r="G61" s="370"/>
      <c r="H61" s="370"/>
      <c r="I61" s="370"/>
      <c r="J61" s="370"/>
      <c r="K61" s="370"/>
    </row>
    <row r="62" spans="2:11" s="140" customFormat="1">
      <c r="B62" s="370"/>
      <c r="C62" s="372"/>
      <c r="D62" s="370"/>
      <c r="E62" s="370"/>
      <c r="F62" s="370"/>
      <c r="G62" s="370"/>
      <c r="H62" s="370"/>
      <c r="I62" s="370"/>
      <c r="J62" s="370"/>
      <c r="K62" s="370"/>
    </row>
    <row r="63" spans="2:11" s="140" customFormat="1">
      <c r="B63" s="370"/>
      <c r="C63" s="372"/>
      <c r="D63" s="370"/>
      <c r="E63" s="370"/>
      <c r="F63" s="370"/>
      <c r="G63" s="370"/>
      <c r="H63" s="370"/>
      <c r="I63" s="370"/>
      <c r="J63" s="370"/>
      <c r="K63" s="370"/>
    </row>
    <row r="64" spans="2:11" s="140" customFormat="1">
      <c r="B64" s="370"/>
      <c r="C64" s="372"/>
      <c r="D64" s="370"/>
      <c r="E64" s="370"/>
      <c r="F64" s="370"/>
      <c r="G64" s="370"/>
      <c r="H64" s="370"/>
      <c r="I64" s="370"/>
      <c r="J64" s="370"/>
      <c r="K64" s="370"/>
    </row>
    <row r="65" spans="2:11" s="140" customFormat="1">
      <c r="B65" s="370"/>
      <c r="C65" s="372"/>
      <c r="D65" s="370"/>
      <c r="E65" s="370"/>
      <c r="F65" s="370"/>
      <c r="G65" s="370"/>
      <c r="H65" s="370"/>
      <c r="I65" s="370"/>
      <c r="J65" s="370"/>
      <c r="K65" s="370"/>
    </row>
    <row r="66" spans="2:11" s="140" customFormat="1">
      <c r="B66" s="370"/>
      <c r="C66" s="372"/>
      <c r="D66" s="370"/>
      <c r="E66" s="370"/>
      <c r="F66" s="370"/>
      <c r="G66" s="370"/>
      <c r="H66" s="370"/>
      <c r="I66" s="370"/>
      <c r="J66" s="370"/>
      <c r="K66" s="370"/>
    </row>
    <row r="67" spans="2:11" s="140" customFormat="1">
      <c r="B67" s="370"/>
      <c r="C67" s="370"/>
      <c r="D67" s="370"/>
      <c r="E67" s="370"/>
      <c r="F67" s="370"/>
      <c r="G67" s="370"/>
      <c r="H67" s="370"/>
      <c r="I67" s="370"/>
      <c r="J67" s="370"/>
      <c r="K67" s="370"/>
    </row>
    <row r="68" spans="2:11" s="140" customFormat="1">
      <c r="B68" s="370"/>
      <c r="C68" s="370"/>
      <c r="D68" s="370"/>
      <c r="E68" s="370"/>
      <c r="F68" s="370"/>
      <c r="G68" s="370"/>
      <c r="H68" s="370"/>
      <c r="I68" s="370"/>
      <c r="J68" s="370"/>
      <c r="K68" s="370"/>
    </row>
    <row r="69" spans="2:11" s="140" customFormat="1" ht="28.5" thickBot="1">
      <c r="B69" s="147" t="s">
        <v>336</v>
      </c>
      <c r="C69" s="148"/>
      <c r="D69" s="370"/>
      <c r="E69" s="370"/>
      <c r="F69" s="370"/>
      <c r="G69" s="370"/>
      <c r="H69" s="370"/>
      <c r="I69" s="370"/>
      <c r="J69" s="370"/>
      <c r="K69" s="370"/>
    </row>
    <row r="70" spans="2:11" s="140" customFormat="1">
      <c r="B70" s="370"/>
      <c r="C70" s="370"/>
      <c r="D70" s="370"/>
      <c r="E70" s="370"/>
      <c r="F70" s="370"/>
      <c r="G70" s="370"/>
      <c r="H70" s="370"/>
      <c r="I70" s="370"/>
      <c r="J70" s="370"/>
      <c r="K70" s="370"/>
    </row>
    <row r="71" spans="2:11" s="140" customFormat="1">
      <c r="B71" s="146" t="s">
        <v>337</v>
      </c>
      <c r="C71" s="370"/>
      <c r="D71" s="370"/>
      <c r="E71" s="370"/>
      <c r="F71" s="370"/>
      <c r="G71" s="370"/>
      <c r="H71" s="370"/>
      <c r="I71" s="370"/>
      <c r="J71" s="370"/>
      <c r="K71" s="370"/>
    </row>
    <row r="72" spans="2:11" s="140" customFormat="1" ht="21" customHeight="1">
      <c r="B72" s="370" t="s">
        <v>338</v>
      </c>
      <c r="C72" s="370"/>
      <c r="D72" s="370"/>
      <c r="E72" s="370"/>
      <c r="F72" s="370"/>
      <c r="G72" s="370"/>
      <c r="H72" s="370"/>
      <c r="I72" s="370"/>
      <c r="J72" s="370"/>
      <c r="K72" s="370"/>
    </row>
    <row r="73" spans="2:11" s="140" customFormat="1" ht="15" customHeight="1">
      <c r="B73" s="370"/>
      <c r="C73" s="370"/>
      <c r="D73" s="370"/>
      <c r="E73" s="370"/>
      <c r="F73" s="370"/>
      <c r="G73" s="370"/>
      <c r="H73" s="370"/>
      <c r="I73" s="370"/>
      <c r="J73" s="370"/>
      <c r="K73" s="370"/>
    </row>
    <row r="74" spans="2:11" s="140" customFormat="1">
      <c r="B74" s="149" t="s">
        <v>339</v>
      </c>
      <c r="C74" s="370"/>
      <c r="D74" s="370"/>
      <c r="E74" s="370"/>
      <c r="F74" s="370"/>
      <c r="G74" s="370"/>
      <c r="H74" s="370"/>
      <c r="I74" s="370"/>
      <c r="J74" s="370"/>
      <c r="K74" s="370"/>
    </row>
    <row r="75" spans="2:11" s="140" customFormat="1" ht="18.600000000000001" customHeight="1">
      <c r="B75" s="150" t="s">
        <v>340</v>
      </c>
      <c r="C75" s="370"/>
      <c r="D75" s="370"/>
      <c r="E75" s="370"/>
      <c r="F75" s="370"/>
      <c r="G75" s="370"/>
      <c r="H75" s="370"/>
      <c r="I75" s="370"/>
      <c r="J75" s="370"/>
      <c r="K75" s="370"/>
    </row>
    <row r="76" spans="2:11" s="140" customFormat="1">
      <c r="B76" s="370" t="s">
        <v>341</v>
      </c>
      <c r="C76" s="370"/>
      <c r="D76" s="370"/>
      <c r="E76" s="370"/>
      <c r="F76" s="370"/>
      <c r="G76" s="370"/>
      <c r="H76" s="370"/>
      <c r="I76" s="370"/>
      <c r="J76" s="370"/>
      <c r="K76" s="370"/>
    </row>
    <row r="77" spans="2:11" s="140" customFormat="1" ht="17.45" customHeight="1">
      <c r="B77" s="370" t="s">
        <v>342</v>
      </c>
      <c r="C77" s="370"/>
      <c r="D77" s="370"/>
      <c r="E77" s="370"/>
      <c r="F77" s="370"/>
      <c r="G77" s="370"/>
      <c r="H77" s="370"/>
      <c r="I77" s="370"/>
      <c r="J77" s="370"/>
      <c r="K77" s="370"/>
    </row>
    <row r="78" spans="2:11" s="140" customFormat="1">
      <c r="B78" s="370" t="s">
        <v>343</v>
      </c>
      <c r="C78" s="370"/>
      <c r="D78" s="370"/>
      <c r="E78" s="370"/>
      <c r="F78" s="370"/>
      <c r="G78" s="370"/>
      <c r="H78" s="370"/>
      <c r="I78" s="370"/>
      <c r="J78" s="370"/>
      <c r="K78" s="370"/>
    </row>
    <row r="79" spans="2:11" s="140" customFormat="1">
      <c r="B79" s="370"/>
      <c r="C79" s="370"/>
      <c r="D79" s="370"/>
      <c r="E79" s="370"/>
      <c r="F79" s="370"/>
      <c r="G79" s="370"/>
      <c r="H79" s="370"/>
      <c r="I79" s="370"/>
      <c r="J79" s="370"/>
      <c r="K79" s="370"/>
    </row>
    <row r="80" spans="2:11" s="140" customFormat="1">
      <c r="B80" s="146" t="s">
        <v>344</v>
      </c>
      <c r="C80" s="370"/>
      <c r="D80" s="370"/>
      <c r="E80" s="370"/>
      <c r="F80" s="370"/>
      <c r="G80" s="370"/>
      <c r="H80" s="370"/>
      <c r="I80" s="370"/>
      <c r="J80" s="370"/>
      <c r="K80" s="370"/>
    </row>
    <row r="81" spans="2:11" s="140" customFormat="1" ht="20.45" customHeight="1">
      <c r="B81" s="508" t="s">
        <v>345</v>
      </c>
      <c r="C81" s="508"/>
      <c r="D81" s="370"/>
      <c r="E81" s="370"/>
      <c r="F81" s="370"/>
      <c r="G81" s="370"/>
      <c r="H81" s="370"/>
      <c r="I81" s="370"/>
      <c r="J81" s="370"/>
      <c r="K81" s="370"/>
    </row>
    <row r="82" spans="2:11" s="140" customFormat="1" ht="24.6" customHeight="1">
      <c r="B82" s="508"/>
      <c r="C82" s="508"/>
      <c r="D82" s="370"/>
      <c r="E82" s="370"/>
      <c r="F82" s="370"/>
      <c r="G82" s="370"/>
      <c r="H82" s="370"/>
      <c r="I82" s="370"/>
      <c r="J82" s="370"/>
      <c r="K82" s="370"/>
    </row>
    <row r="83" spans="2:11" s="140" customFormat="1" ht="34.5" customHeight="1">
      <c r="B83" s="509" t="s">
        <v>346</v>
      </c>
      <c r="C83" s="509"/>
      <c r="D83" s="370"/>
      <c r="E83" s="370"/>
      <c r="F83" s="370"/>
      <c r="G83" s="370"/>
      <c r="H83" s="370"/>
      <c r="I83" s="370"/>
      <c r="J83" s="370"/>
      <c r="K83" s="370"/>
    </row>
    <row r="84" spans="2:11" s="140" customFormat="1" ht="10.5" customHeight="1">
      <c r="B84" s="370"/>
      <c r="C84" s="370"/>
      <c r="D84" s="370"/>
      <c r="E84" s="370"/>
      <c r="F84" s="370"/>
      <c r="G84" s="370"/>
      <c r="H84" s="370"/>
      <c r="I84" s="370"/>
      <c r="J84" s="370"/>
      <c r="K84" s="370"/>
    </row>
    <row r="85" spans="2:11" s="140" customFormat="1">
      <c r="B85" s="146"/>
      <c r="C85" s="370"/>
      <c r="D85" s="370"/>
      <c r="E85" s="370"/>
      <c r="F85" s="370"/>
      <c r="G85" s="370"/>
      <c r="H85" s="370"/>
      <c r="I85" s="370"/>
      <c r="J85" s="370"/>
      <c r="K85" s="370"/>
    </row>
    <row r="86" spans="2:11" s="140" customFormat="1">
      <c r="B86" s="370"/>
      <c r="C86" s="370"/>
      <c r="D86" s="370"/>
      <c r="E86" s="370"/>
      <c r="F86" s="370"/>
      <c r="G86" s="370"/>
      <c r="H86" s="370"/>
      <c r="I86" s="370"/>
      <c r="J86" s="370"/>
      <c r="K86" s="370"/>
    </row>
    <row r="87" spans="2:11" s="140" customFormat="1">
      <c r="B87" s="370"/>
      <c r="C87" s="370"/>
      <c r="D87" s="370"/>
      <c r="E87" s="370"/>
      <c r="F87" s="370"/>
      <c r="G87" s="370"/>
      <c r="H87" s="370"/>
      <c r="I87" s="370"/>
      <c r="J87" s="370"/>
      <c r="K87" s="370"/>
    </row>
    <row r="88" spans="2:11" s="140" customFormat="1">
      <c r="B88" s="370"/>
      <c r="C88" s="370"/>
      <c r="D88" s="370"/>
      <c r="E88" s="370"/>
      <c r="F88" s="370"/>
      <c r="G88" s="370"/>
      <c r="H88" s="370"/>
      <c r="I88" s="370"/>
      <c r="J88" s="370"/>
      <c r="K88" s="370"/>
    </row>
    <row r="89" spans="2:11" s="140" customFormat="1">
      <c r="B89" s="151"/>
      <c r="C89" s="370"/>
      <c r="D89" s="370"/>
      <c r="E89" s="370"/>
      <c r="F89" s="370"/>
      <c r="G89" s="370"/>
      <c r="H89" s="370"/>
      <c r="I89" s="370"/>
      <c r="J89" s="370"/>
      <c r="K89" s="370"/>
    </row>
    <row r="90" spans="2:11" s="140" customFormat="1">
      <c r="B90" s="370"/>
      <c r="C90" s="370"/>
      <c r="D90" s="370"/>
      <c r="E90" s="370"/>
      <c r="F90" s="370"/>
      <c r="G90" s="370"/>
      <c r="H90" s="370"/>
      <c r="I90" s="370"/>
      <c r="J90" s="370"/>
      <c r="K90" s="370"/>
    </row>
    <row r="91" spans="2:11" s="140" customFormat="1">
      <c r="B91" s="370"/>
      <c r="C91" s="370"/>
      <c r="D91" s="370"/>
      <c r="E91" s="370"/>
      <c r="F91" s="370"/>
      <c r="G91" s="370"/>
      <c r="H91" s="370"/>
      <c r="I91" s="370"/>
      <c r="J91" s="370"/>
      <c r="K91" s="370"/>
    </row>
    <row r="92" spans="2:11" s="140" customFormat="1">
      <c r="B92" s="370"/>
      <c r="C92" s="370"/>
      <c r="D92" s="370"/>
      <c r="E92" s="370"/>
      <c r="F92" s="370"/>
      <c r="G92" s="370"/>
      <c r="H92" s="370"/>
      <c r="I92" s="370"/>
      <c r="J92" s="370"/>
      <c r="K92" s="370"/>
    </row>
    <row r="93" spans="2:11" s="140" customFormat="1">
      <c r="B93" s="370"/>
      <c r="C93" s="370"/>
      <c r="D93" s="370"/>
      <c r="E93" s="370"/>
      <c r="F93" s="370"/>
      <c r="G93" s="370"/>
      <c r="H93" s="370"/>
      <c r="I93" s="370"/>
      <c r="J93" s="370"/>
      <c r="K93" s="370"/>
    </row>
    <row r="94" spans="2:11" s="140" customFormat="1">
      <c r="B94" s="370"/>
      <c r="C94" s="370"/>
      <c r="D94" s="370"/>
      <c r="E94" s="370"/>
      <c r="F94" s="370"/>
      <c r="G94" s="370"/>
      <c r="H94" s="370"/>
      <c r="I94" s="370"/>
      <c r="J94" s="370"/>
      <c r="K94" s="370"/>
    </row>
    <row r="95" spans="2:11" s="140" customFormat="1">
      <c r="B95" s="370"/>
      <c r="C95" s="370"/>
      <c r="D95" s="370"/>
      <c r="E95" s="370"/>
      <c r="F95" s="370"/>
      <c r="G95" s="370"/>
      <c r="H95" s="370"/>
      <c r="I95" s="370"/>
      <c r="J95" s="370"/>
      <c r="K95" s="370"/>
    </row>
    <row r="96" spans="2:11" s="140" customFormat="1">
      <c r="B96" s="370"/>
      <c r="C96" s="370"/>
      <c r="D96" s="370"/>
      <c r="E96" s="370"/>
      <c r="F96" s="370"/>
      <c r="G96" s="370"/>
      <c r="H96" s="370"/>
      <c r="I96" s="370"/>
      <c r="J96" s="370"/>
      <c r="K96" s="370"/>
    </row>
    <row r="97" spans="2:11" s="140" customFormat="1">
      <c r="B97" s="370"/>
      <c r="C97" s="370"/>
      <c r="D97" s="370"/>
      <c r="E97" s="370"/>
      <c r="F97" s="370"/>
      <c r="G97" s="370"/>
      <c r="H97" s="370"/>
      <c r="I97" s="370"/>
      <c r="J97" s="370"/>
      <c r="K97" s="370"/>
    </row>
    <row r="98" spans="2:11" s="140" customFormat="1">
      <c r="B98" s="370"/>
      <c r="C98" s="370"/>
      <c r="D98" s="370"/>
      <c r="E98" s="370"/>
      <c r="F98" s="370"/>
      <c r="G98" s="370"/>
      <c r="H98" s="370"/>
      <c r="I98" s="370"/>
      <c r="J98" s="370"/>
      <c r="K98" s="370"/>
    </row>
    <row r="99" spans="2:11" s="140" customFormat="1">
      <c r="B99" s="370"/>
      <c r="C99" s="370"/>
      <c r="D99" s="370"/>
      <c r="E99" s="370"/>
      <c r="F99" s="370"/>
      <c r="G99" s="370"/>
      <c r="H99" s="370"/>
      <c r="I99" s="370"/>
      <c r="J99" s="370"/>
      <c r="K99" s="370"/>
    </row>
    <row r="100" spans="2:11" s="140" customFormat="1">
      <c r="B100" s="370"/>
      <c r="C100" s="370"/>
      <c r="D100" s="370"/>
      <c r="E100" s="370"/>
      <c r="F100" s="370"/>
      <c r="G100" s="370"/>
      <c r="H100" s="370"/>
      <c r="I100" s="370"/>
      <c r="J100" s="370"/>
      <c r="K100" s="370"/>
    </row>
    <row r="101" spans="2:11" s="140" customFormat="1">
      <c r="B101" s="370"/>
      <c r="C101" s="370"/>
      <c r="D101" s="370"/>
      <c r="E101" s="370"/>
      <c r="F101" s="370"/>
      <c r="G101" s="370"/>
      <c r="H101" s="370"/>
      <c r="I101" s="370"/>
      <c r="J101" s="370"/>
      <c r="K101" s="370"/>
    </row>
    <row r="102" spans="2:11" s="140" customFormat="1">
      <c r="B102" s="370"/>
      <c r="C102" s="370"/>
      <c r="D102" s="370"/>
      <c r="E102" s="370"/>
      <c r="F102" s="370"/>
      <c r="G102" s="370"/>
      <c r="H102" s="370"/>
      <c r="I102" s="370"/>
      <c r="J102" s="370"/>
      <c r="K102" s="370"/>
    </row>
    <row r="103" spans="2:11" s="140" customFormat="1">
      <c r="B103" s="370"/>
      <c r="C103" s="370"/>
      <c r="D103" s="370"/>
      <c r="E103" s="370"/>
      <c r="F103" s="370"/>
      <c r="G103" s="370"/>
      <c r="H103" s="370"/>
      <c r="I103" s="370"/>
      <c r="J103" s="370"/>
      <c r="K103" s="370"/>
    </row>
    <row r="104" spans="2:11" s="140" customFormat="1">
      <c r="B104" s="370"/>
      <c r="C104" s="370"/>
      <c r="D104" s="370"/>
      <c r="E104" s="370"/>
      <c r="F104" s="370"/>
      <c r="G104" s="370"/>
      <c r="H104" s="370"/>
      <c r="I104" s="370"/>
      <c r="J104" s="370"/>
      <c r="K104" s="370"/>
    </row>
    <row r="105" spans="2:11" s="140" customFormat="1">
      <c r="B105" s="370"/>
      <c r="C105" s="370"/>
      <c r="D105" s="370"/>
      <c r="E105" s="370"/>
      <c r="F105" s="370"/>
      <c r="G105" s="370"/>
      <c r="H105" s="370"/>
      <c r="I105" s="370"/>
      <c r="J105" s="370"/>
      <c r="K105" s="370"/>
    </row>
    <row r="106" spans="2:11" s="140" customFormat="1">
      <c r="B106" s="370"/>
      <c r="C106" s="370"/>
      <c r="D106" s="370"/>
      <c r="E106" s="370"/>
      <c r="F106" s="370"/>
      <c r="G106" s="370"/>
      <c r="H106" s="370"/>
      <c r="I106" s="370"/>
      <c r="J106" s="370"/>
      <c r="K106" s="370"/>
    </row>
    <row r="107" spans="2:11" s="140" customFormat="1">
      <c r="B107" s="370"/>
      <c r="C107" s="370"/>
      <c r="D107" s="370"/>
      <c r="E107" s="370"/>
      <c r="F107" s="370"/>
      <c r="G107" s="370"/>
      <c r="H107" s="370"/>
      <c r="I107" s="370"/>
      <c r="J107" s="370"/>
      <c r="K107" s="370"/>
    </row>
    <row r="108" spans="2:11" s="140" customFormat="1">
      <c r="B108" s="370"/>
      <c r="C108" s="370"/>
      <c r="D108" s="370"/>
      <c r="E108" s="370"/>
      <c r="F108" s="370"/>
      <c r="G108" s="370"/>
      <c r="H108" s="370"/>
      <c r="I108" s="370"/>
      <c r="J108" s="370"/>
      <c r="K108" s="370"/>
    </row>
    <row r="109" spans="2:11" s="140" customFormat="1">
      <c r="B109" s="370"/>
      <c r="C109" s="370"/>
      <c r="D109" s="370"/>
      <c r="E109" s="370"/>
      <c r="F109" s="370"/>
      <c r="G109" s="370"/>
      <c r="H109" s="370"/>
      <c r="I109" s="370"/>
      <c r="J109" s="370"/>
      <c r="K109" s="370"/>
    </row>
    <row r="110" spans="2:11" s="140" customFormat="1">
      <c r="B110" s="370"/>
      <c r="C110" s="370"/>
      <c r="D110" s="370"/>
      <c r="E110" s="370"/>
      <c r="F110" s="370"/>
      <c r="G110" s="370"/>
      <c r="H110" s="370"/>
      <c r="I110" s="370"/>
      <c r="J110" s="370"/>
      <c r="K110" s="370"/>
    </row>
    <row r="111" spans="2:11" s="140" customFormat="1">
      <c r="B111" s="370"/>
      <c r="C111" s="370"/>
      <c r="D111" s="370"/>
      <c r="E111" s="370"/>
      <c r="F111" s="370"/>
      <c r="G111" s="370"/>
      <c r="H111" s="370"/>
      <c r="I111" s="370"/>
      <c r="J111" s="370"/>
      <c r="K111" s="370"/>
    </row>
    <row r="112" spans="2:11" s="140" customFormat="1">
      <c r="B112" s="370"/>
      <c r="C112" s="370"/>
      <c r="D112" s="370"/>
      <c r="E112" s="370"/>
      <c r="F112" s="370"/>
      <c r="G112" s="370"/>
      <c r="H112" s="370"/>
      <c r="I112" s="370"/>
      <c r="J112" s="370"/>
      <c r="K112" s="370"/>
    </row>
    <row r="113" spans="2:11" s="140" customFormat="1">
      <c r="B113" s="370"/>
      <c r="C113" s="370"/>
      <c r="D113" s="370"/>
      <c r="E113" s="370"/>
      <c r="F113" s="370"/>
      <c r="G113" s="370"/>
      <c r="H113" s="370"/>
      <c r="I113" s="370"/>
      <c r="J113" s="370"/>
      <c r="K113" s="370"/>
    </row>
    <row r="114" spans="2:11" s="140" customFormat="1">
      <c r="B114" s="370"/>
      <c r="C114" s="370"/>
      <c r="D114" s="370"/>
      <c r="E114" s="370"/>
      <c r="F114" s="370"/>
      <c r="G114" s="370"/>
      <c r="H114" s="370"/>
      <c r="I114" s="370"/>
      <c r="J114" s="370"/>
      <c r="K114" s="370"/>
    </row>
    <row r="115" spans="2:11" s="140" customFormat="1"/>
    <row r="116" spans="2:11" s="140" customFormat="1"/>
    <row r="117" spans="2:11" s="140" customFormat="1"/>
    <row r="118" spans="2:11" s="140" customFormat="1"/>
    <row r="119" spans="2:11" s="140" customFormat="1"/>
    <row r="120" spans="2:11" s="140" customFormat="1"/>
    <row r="121" spans="2:11" s="140" customFormat="1"/>
    <row r="122" spans="2:11" s="140" customFormat="1"/>
    <row r="123" spans="2:11" s="140" customFormat="1"/>
    <row r="124" spans="2:11" s="140" customFormat="1"/>
    <row r="125" spans="2:11" s="140" customFormat="1"/>
    <row r="126" spans="2:11" s="140" customFormat="1"/>
    <row r="127" spans="2:11" s="140" customFormat="1"/>
    <row r="128" spans="2:11" s="140" customFormat="1"/>
    <row r="129" s="140" customFormat="1"/>
    <row r="130" s="140" customFormat="1"/>
    <row r="131" s="140" customFormat="1"/>
    <row r="132" s="140" customFormat="1"/>
    <row r="133" s="140" customFormat="1"/>
    <row r="134" s="140" customFormat="1"/>
    <row r="135" s="140" customFormat="1"/>
    <row r="136" s="140" customFormat="1"/>
    <row r="137" s="140" customFormat="1"/>
    <row r="138" s="140" customFormat="1"/>
    <row r="139" s="140" customFormat="1"/>
    <row r="140" s="140" customFormat="1"/>
    <row r="141" s="140" customFormat="1"/>
    <row r="142" s="140" customFormat="1"/>
    <row r="143" s="140" customFormat="1"/>
    <row r="144" s="140" customFormat="1"/>
    <row r="145" s="140" customFormat="1"/>
    <row r="146" s="140" customFormat="1"/>
    <row r="147" s="140" customFormat="1"/>
    <row r="148" s="140" customFormat="1"/>
    <row r="149" s="140" customFormat="1"/>
    <row r="150" s="140" customFormat="1"/>
    <row r="151" s="140" customFormat="1"/>
    <row r="152" s="140" customFormat="1"/>
    <row r="153" s="140" customFormat="1"/>
    <row r="154" s="140" customFormat="1"/>
    <row r="155" s="140" customFormat="1"/>
    <row r="156" s="140" customFormat="1"/>
    <row r="157" s="140" customFormat="1"/>
    <row r="158" s="140" customFormat="1"/>
    <row r="159" s="140" customFormat="1"/>
    <row r="160" s="140" customFormat="1"/>
    <row r="161" s="140" customFormat="1"/>
    <row r="162" s="140" customFormat="1"/>
    <row r="163" s="140" customFormat="1"/>
    <row r="164" s="140" customFormat="1"/>
    <row r="165" s="140" customFormat="1"/>
    <row r="166" s="140" customFormat="1"/>
    <row r="167" s="140" customFormat="1"/>
    <row r="168" s="140" customFormat="1"/>
    <row r="169" s="140" customFormat="1"/>
    <row r="170" s="140" customFormat="1"/>
    <row r="171" s="140" customFormat="1"/>
    <row r="172" s="140" customFormat="1"/>
    <row r="173" s="140" customFormat="1"/>
    <row r="174" s="140" customFormat="1"/>
    <row r="175" s="140" customFormat="1"/>
    <row r="176" s="140" customFormat="1"/>
    <row r="177" s="140" customFormat="1"/>
    <row r="178" s="140" customFormat="1"/>
    <row r="179" s="140" customFormat="1"/>
    <row r="180" s="140" customFormat="1"/>
    <row r="181" s="140" customFormat="1"/>
    <row r="182" s="140" customFormat="1"/>
    <row r="183" s="140" customFormat="1"/>
    <row r="184" s="140" customFormat="1"/>
    <row r="185" s="140" customFormat="1"/>
    <row r="186" s="140" customFormat="1"/>
    <row r="187" s="140" customFormat="1"/>
    <row r="188" s="140" customFormat="1"/>
    <row r="189" s="140" customFormat="1"/>
    <row r="190" s="140" customFormat="1"/>
    <row r="191" s="140" customFormat="1"/>
    <row r="192" s="140" customFormat="1"/>
    <row r="193" s="140" customFormat="1"/>
    <row r="194" s="140" customFormat="1"/>
    <row r="195" s="140" customFormat="1"/>
    <row r="196" s="140" customFormat="1"/>
    <row r="197" s="140" customFormat="1"/>
    <row r="198" s="140" customFormat="1"/>
    <row r="199" s="140" customFormat="1"/>
    <row r="200" s="140" customFormat="1"/>
    <row r="201" s="140" customFormat="1"/>
    <row r="202" s="140" customFormat="1"/>
    <row r="203" s="140" customFormat="1"/>
    <row r="204" s="140" customFormat="1"/>
    <row r="205" s="140" customFormat="1"/>
    <row r="206" s="140" customFormat="1"/>
    <row r="207" s="140" customFormat="1"/>
    <row r="208" s="140" customFormat="1"/>
    <row r="209" s="140" customFormat="1"/>
    <row r="210" s="140" customFormat="1"/>
    <row r="211" s="140" customFormat="1"/>
    <row r="212" s="140" customFormat="1"/>
    <row r="213" s="140" customFormat="1"/>
    <row r="214" s="140" customFormat="1"/>
    <row r="215" s="140" customFormat="1"/>
    <row r="216" s="140" customFormat="1"/>
    <row r="217" s="140" customFormat="1"/>
    <row r="218" s="140" customFormat="1"/>
    <row r="219" s="140" customFormat="1"/>
    <row r="220" s="140" customFormat="1"/>
    <row r="221" s="140" customFormat="1"/>
    <row r="222" s="140" customFormat="1"/>
    <row r="223" s="140" customFormat="1"/>
    <row r="224" s="140" customFormat="1"/>
    <row r="225" s="140" customFormat="1"/>
    <row r="226" s="140" customFormat="1"/>
    <row r="227" s="140" customFormat="1"/>
    <row r="228" s="140" customFormat="1"/>
    <row r="229" s="140" customFormat="1"/>
    <row r="230" s="140" customFormat="1"/>
    <row r="231" s="140" customFormat="1"/>
    <row r="232" s="140" customFormat="1"/>
    <row r="233" s="140" customFormat="1"/>
    <row r="234" s="140" customFormat="1"/>
    <row r="235" s="140" customFormat="1"/>
    <row r="236" s="140" customFormat="1"/>
    <row r="237" s="140" customFormat="1"/>
    <row r="238" s="140" customFormat="1"/>
    <row r="239" s="140" customFormat="1"/>
    <row r="240" s="140" customFormat="1"/>
    <row r="241" s="140" customFormat="1"/>
    <row r="242" s="140" customFormat="1"/>
    <row r="243" s="140" customFormat="1"/>
    <row r="244" s="140" customFormat="1"/>
    <row r="245" s="140" customFormat="1"/>
    <row r="246" s="140" customFormat="1"/>
    <row r="247" s="140" customFormat="1"/>
    <row r="248" s="140" customFormat="1"/>
    <row r="249" s="140" customFormat="1"/>
    <row r="250" s="140" customFormat="1"/>
    <row r="251" s="140" customFormat="1"/>
    <row r="252" s="140" customFormat="1"/>
    <row r="253" s="140" customFormat="1"/>
    <row r="254" s="140" customFormat="1"/>
    <row r="255" s="140" customFormat="1"/>
    <row r="256" s="140" customFormat="1"/>
    <row r="257" s="140" customFormat="1"/>
    <row r="258" s="140" customFormat="1"/>
    <row r="259" s="140" customFormat="1"/>
    <row r="260" s="140" customFormat="1"/>
    <row r="261" s="140" customFormat="1"/>
    <row r="262" s="140" customFormat="1"/>
    <row r="263" s="140" customFormat="1"/>
    <row r="264" s="140" customFormat="1"/>
    <row r="265" s="140" customFormat="1"/>
    <row r="266" s="140" customFormat="1"/>
    <row r="267" s="140" customFormat="1"/>
    <row r="268" s="140" customFormat="1"/>
    <row r="269" s="140" customFormat="1"/>
    <row r="270" s="140" customFormat="1"/>
    <row r="271" s="140" customFormat="1"/>
    <row r="272" s="140" customFormat="1"/>
    <row r="273" s="140" customFormat="1"/>
    <row r="274" s="140" customFormat="1"/>
    <row r="275" s="140" customFormat="1"/>
    <row r="276" s="140" customFormat="1"/>
    <row r="277" s="140" customFormat="1"/>
    <row r="278" s="140" customFormat="1"/>
    <row r="279" s="140" customFormat="1"/>
    <row r="280" s="140" customFormat="1"/>
    <row r="281" s="140" customFormat="1"/>
    <row r="282" s="140" customFormat="1"/>
    <row r="283" s="140" customFormat="1"/>
    <row r="284" s="140" customFormat="1"/>
    <row r="285" s="140" customFormat="1"/>
    <row r="286" s="140" customFormat="1"/>
    <row r="287" s="140" customFormat="1"/>
    <row r="288" s="140" customFormat="1"/>
    <row r="289" s="140" customFormat="1"/>
    <row r="290" s="140" customFormat="1"/>
    <row r="291" s="140" customFormat="1"/>
    <row r="292" s="140" customFormat="1"/>
    <row r="293" s="140" customFormat="1"/>
    <row r="294" s="140" customFormat="1"/>
    <row r="295" s="140" customFormat="1"/>
    <row r="296" s="140" customFormat="1"/>
    <row r="297" s="140" customFormat="1"/>
    <row r="298" s="140" customFormat="1"/>
    <row r="299" s="140" customFormat="1"/>
    <row r="300" s="140" customFormat="1"/>
    <row r="301" s="140" customFormat="1"/>
    <row r="302" s="140" customFormat="1"/>
    <row r="303" s="140" customFormat="1"/>
    <row r="304" s="140" customFormat="1"/>
    <row r="305" s="140" customFormat="1"/>
    <row r="306" s="140" customFormat="1"/>
    <row r="307" s="140" customFormat="1"/>
    <row r="308" s="140" customFormat="1"/>
    <row r="309" s="140" customFormat="1"/>
    <row r="310" s="140" customFormat="1"/>
    <row r="311" s="140" customFormat="1"/>
    <row r="312" s="140" customFormat="1"/>
    <row r="313" s="140" customFormat="1"/>
    <row r="314" s="140" customFormat="1"/>
    <row r="315" s="140" customFormat="1"/>
    <row r="316" s="140" customFormat="1"/>
    <row r="317" s="140" customFormat="1"/>
    <row r="318" s="140" customFormat="1"/>
    <row r="319" s="140" customFormat="1"/>
    <row r="320" s="140" customFormat="1"/>
    <row r="321" s="140" customFormat="1"/>
    <row r="322" s="140" customFormat="1"/>
    <row r="323" s="140" customFormat="1"/>
    <row r="324" s="140" customFormat="1"/>
    <row r="325" s="140" customFormat="1"/>
    <row r="326" s="140" customFormat="1"/>
    <row r="327" s="140" customFormat="1"/>
    <row r="328" s="140" customFormat="1"/>
    <row r="329" s="140" customFormat="1"/>
    <row r="330" s="140" customFormat="1"/>
    <row r="331" s="140" customFormat="1"/>
    <row r="332" s="140" customFormat="1"/>
    <row r="333" s="140" customFormat="1"/>
    <row r="334" s="140" customFormat="1"/>
    <row r="335" s="140" customFormat="1"/>
    <row r="336" s="140" customFormat="1"/>
    <row r="337" s="140" customFormat="1"/>
    <row r="338" s="140" customFormat="1"/>
    <row r="339" s="140" customFormat="1"/>
    <row r="340" s="140" customFormat="1"/>
    <row r="341" s="140" customFormat="1"/>
    <row r="342" s="140" customFormat="1"/>
    <row r="343" s="140" customFormat="1"/>
    <row r="344" s="140" customFormat="1"/>
    <row r="345" s="140" customFormat="1"/>
    <row r="346" s="140" customFormat="1"/>
    <row r="347" s="140" customFormat="1"/>
    <row r="348" s="140" customFormat="1"/>
    <row r="349" s="140" customFormat="1"/>
    <row r="350" s="140" customFormat="1"/>
    <row r="351" s="140" customFormat="1"/>
    <row r="352" s="140" customFormat="1"/>
    <row r="353" s="140" customFormat="1"/>
    <row r="354" s="140" customFormat="1"/>
    <row r="355" s="140" customFormat="1"/>
    <row r="356" s="140" customFormat="1"/>
    <row r="357" s="140" customFormat="1"/>
    <row r="358" s="140" customFormat="1"/>
    <row r="359" s="140" customFormat="1"/>
    <row r="360" s="140" customFormat="1"/>
    <row r="361" s="140" customFormat="1"/>
    <row r="362" s="140" customFormat="1"/>
    <row r="363" s="140" customFormat="1"/>
    <row r="364" s="140" customFormat="1"/>
    <row r="365" s="140" customFormat="1"/>
    <row r="366" s="140" customFormat="1"/>
    <row r="367" s="140" customFormat="1"/>
    <row r="368" s="140" customFormat="1"/>
    <row r="369" s="140" customFormat="1"/>
    <row r="370" s="140" customFormat="1"/>
    <row r="371" s="140" customFormat="1"/>
    <row r="372" s="140" customFormat="1"/>
    <row r="373" s="140" customFormat="1"/>
    <row r="374" s="140" customFormat="1"/>
    <row r="375" s="140" customFormat="1"/>
    <row r="376" s="140" customFormat="1"/>
    <row r="377" s="140" customFormat="1"/>
    <row r="378" s="140" customFormat="1"/>
    <row r="379" s="140" customFormat="1"/>
    <row r="380" s="140" customFormat="1"/>
    <row r="381" s="140" customFormat="1"/>
    <row r="382" s="140" customFormat="1"/>
    <row r="383" s="140" customFormat="1"/>
    <row r="384" s="140" customFormat="1"/>
    <row r="385" s="140" customFormat="1"/>
    <row r="386" s="140" customFormat="1"/>
    <row r="387" s="140" customFormat="1"/>
    <row r="388" s="140" customFormat="1"/>
    <row r="389" s="140" customFormat="1"/>
    <row r="390" s="140" customFormat="1"/>
    <row r="391" s="140" customFormat="1"/>
    <row r="392" s="140" customFormat="1"/>
    <row r="393" s="140" customFormat="1"/>
    <row r="394" s="140" customFormat="1"/>
    <row r="395" s="140" customFormat="1"/>
    <row r="396" s="140" customFormat="1"/>
    <row r="397" s="140" customFormat="1"/>
    <row r="398" s="140" customFormat="1"/>
    <row r="399" s="140" customFormat="1"/>
    <row r="400" s="140" customFormat="1"/>
    <row r="401" s="140" customFormat="1"/>
    <row r="402" s="140" customFormat="1"/>
    <row r="403" s="140" customFormat="1"/>
    <row r="404" s="140" customFormat="1"/>
    <row r="405" s="140" customFormat="1"/>
    <row r="406" s="140" customFormat="1"/>
    <row r="407" s="140" customFormat="1"/>
    <row r="408" s="140" customFormat="1"/>
    <row r="409" s="140" customFormat="1"/>
    <row r="410" s="140" customFormat="1"/>
    <row r="411" s="140" customFormat="1"/>
    <row r="412" s="140" customFormat="1"/>
    <row r="413" s="140" customFormat="1"/>
    <row r="414" s="140" customFormat="1"/>
    <row r="415" s="140" customFormat="1"/>
    <row r="416" s="140" customFormat="1"/>
    <row r="417" s="140" customFormat="1"/>
    <row r="418" s="140" customFormat="1"/>
    <row r="419" s="140" customFormat="1"/>
    <row r="420" s="140" customFormat="1"/>
    <row r="421" s="140" customFormat="1"/>
    <row r="422" s="140" customFormat="1"/>
    <row r="423" s="140" customFormat="1"/>
    <row r="424" s="140" customFormat="1"/>
    <row r="425" s="140" customFormat="1"/>
    <row r="426" s="140" customFormat="1"/>
    <row r="427" s="140" customFormat="1"/>
    <row r="428" s="140" customFormat="1"/>
    <row r="429" s="140" customFormat="1"/>
    <row r="430" s="140" customFormat="1"/>
    <row r="431" s="140" customFormat="1"/>
    <row r="432" s="140" customFormat="1"/>
    <row r="433" s="140" customFormat="1"/>
    <row r="434" s="140" customFormat="1"/>
    <row r="435" s="140" customFormat="1"/>
    <row r="436" s="140" customFormat="1"/>
    <row r="437" s="140" customFormat="1"/>
    <row r="438" s="140" customFormat="1"/>
    <row r="439" s="140" customFormat="1"/>
    <row r="440" s="140" customFormat="1"/>
    <row r="441" s="140" customFormat="1"/>
    <row r="442" s="140" customFormat="1"/>
    <row r="443" s="140" customFormat="1"/>
    <row r="444" s="140" customFormat="1"/>
    <row r="445" s="140" customFormat="1"/>
    <row r="446" s="140" customFormat="1"/>
    <row r="447" s="140" customFormat="1"/>
    <row r="448" s="140" customFormat="1"/>
    <row r="449" s="140" customFormat="1"/>
    <row r="450" s="140" customFormat="1"/>
    <row r="451" s="140" customFormat="1"/>
    <row r="452" s="140" customFormat="1"/>
    <row r="453" s="140" customFormat="1"/>
    <row r="454" s="140" customFormat="1"/>
    <row r="455" s="140" customFormat="1"/>
    <row r="456" s="140" customFormat="1"/>
    <row r="457" s="140" customFormat="1"/>
    <row r="458" s="140" customFormat="1"/>
    <row r="459" s="140" customFormat="1"/>
    <row r="460" s="140" customFormat="1"/>
    <row r="461" s="140" customFormat="1"/>
    <row r="462" s="140" customFormat="1"/>
    <row r="463" s="140" customFormat="1"/>
    <row r="464" s="140" customFormat="1"/>
    <row r="465" s="140" customFormat="1"/>
    <row r="466" s="140" customFormat="1"/>
    <row r="467" s="140" customFormat="1"/>
    <row r="468" s="140" customFormat="1"/>
    <row r="469" s="140" customFormat="1"/>
    <row r="470" s="140" customFormat="1"/>
    <row r="471" s="140" customFormat="1"/>
    <row r="472" s="140" customFormat="1"/>
    <row r="473" s="140" customFormat="1"/>
    <row r="474" s="140" customFormat="1"/>
    <row r="475" s="140" customFormat="1"/>
    <row r="476" s="140" customFormat="1"/>
    <row r="477" s="140" customFormat="1"/>
    <row r="478" s="140" customFormat="1"/>
    <row r="479" s="140" customFormat="1"/>
    <row r="480" s="140" customFormat="1"/>
    <row r="481" s="140" customFormat="1"/>
    <row r="482" s="140" customFormat="1"/>
    <row r="483" s="140" customFormat="1"/>
    <row r="484" s="140" customFormat="1"/>
    <row r="485" s="140" customFormat="1"/>
    <row r="486" s="140" customFormat="1"/>
    <row r="487" s="140" customFormat="1"/>
    <row r="488" s="140" customFormat="1"/>
    <row r="489" s="140" customFormat="1"/>
    <row r="490" s="140" customFormat="1"/>
    <row r="491" s="140" customFormat="1"/>
    <row r="492" s="140" customFormat="1"/>
    <row r="493" s="140" customFormat="1"/>
    <row r="494" s="140" customFormat="1"/>
    <row r="495" s="140" customFormat="1"/>
    <row r="496" s="140" customFormat="1"/>
    <row r="497" s="140" customFormat="1"/>
    <row r="498" s="140" customFormat="1"/>
    <row r="499" s="140" customFormat="1"/>
    <row r="500" s="140" customFormat="1"/>
    <row r="501" s="140" customFormat="1"/>
    <row r="502" s="140" customFormat="1"/>
    <row r="503" s="140" customFormat="1"/>
    <row r="504" s="140" customFormat="1"/>
    <row r="505" s="140" customFormat="1"/>
    <row r="506" s="140" customFormat="1"/>
    <row r="507" s="140" customFormat="1"/>
    <row r="508" s="140" customFormat="1"/>
    <row r="509" s="140" customFormat="1"/>
    <row r="510" s="140" customFormat="1"/>
    <row r="511" s="140" customFormat="1"/>
    <row r="512" s="140" customFormat="1"/>
    <row r="513" s="140" customFormat="1"/>
    <row r="514" s="140" customFormat="1"/>
    <row r="515" s="140" customFormat="1"/>
    <row r="516" s="140" customFormat="1"/>
    <row r="517" s="140" customFormat="1"/>
    <row r="518" s="140" customFormat="1"/>
    <row r="519" s="140" customFormat="1"/>
    <row r="520" s="140" customFormat="1"/>
    <row r="521" s="140" customFormat="1"/>
    <row r="522" s="140" customFormat="1"/>
    <row r="523" s="140" customFormat="1"/>
    <row r="524" s="140" customFormat="1"/>
    <row r="525" s="140" customFormat="1"/>
    <row r="526" s="140" customFormat="1"/>
    <row r="527" s="140" customFormat="1"/>
    <row r="528" s="140" customFormat="1"/>
    <row r="529" s="140" customFormat="1"/>
    <row r="530" s="140" customFormat="1"/>
    <row r="531" s="140" customFormat="1"/>
    <row r="532" s="140" customFormat="1"/>
    <row r="533" s="140" customFormat="1"/>
    <row r="534" s="140" customFormat="1"/>
    <row r="535" s="140" customFormat="1"/>
    <row r="536" s="140" customFormat="1"/>
    <row r="537" s="140" customFormat="1"/>
    <row r="538" s="140" customFormat="1"/>
    <row r="539" s="140" customFormat="1"/>
    <row r="540" s="140" customFormat="1"/>
    <row r="541" s="140" customFormat="1"/>
    <row r="542" s="140" customFormat="1"/>
    <row r="543" s="140" customFormat="1"/>
    <row r="544" s="140" customFormat="1"/>
    <row r="545" s="140" customFormat="1"/>
    <row r="546" s="140" customFormat="1"/>
    <row r="547" s="140" customFormat="1"/>
    <row r="548" s="140" customFormat="1"/>
    <row r="549" s="140" customFormat="1"/>
    <row r="550" s="140" customFormat="1"/>
    <row r="551" s="140" customFormat="1"/>
    <row r="552" s="140" customFormat="1"/>
    <row r="553" s="140" customFormat="1"/>
    <row r="554" s="140" customFormat="1"/>
    <row r="555" s="140" customFormat="1"/>
    <row r="556" s="140" customFormat="1"/>
    <row r="557" s="140" customFormat="1"/>
    <row r="558" s="140" customFormat="1"/>
    <row r="559" s="140" customFormat="1"/>
    <row r="560" s="140" customFormat="1"/>
    <row r="561" s="140" customFormat="1"/>
    <row r="562" s="140" customFormat="1"/>
    <row r="563" s="140" customFormat="1"/>
    <row r="564" s="140" customFormat="1"/>
    <row r="565" s="140" customFormat="1"/>
    <row r="566" s="140" customFormat="1"/>
    <row r="567" s="140" customFormat="1"/>
    <row r="568" s="140" customFormat="1"/>
    <row r="569" s="140" customFormat="1"/>
    <row r="570" s="140" customFormat="1"/>
    <row r="571" s="140" customFormat="1"/>
    <row r="572" s="140" customFormat="1"/>
    <row r="573" s="140" customFormat="1"/>
    <row r="574" s="140" customFormat="1"/>
    <row r="575" s="140" customFormat="1"/>
    <row r="576" s="140" customFormat="1"/>
    <row r="577" s="140" customFormat="1"/>
    <row r="578" s="140" customFormat="1"/>
    <row r="579" s="140" customFormat="1"/>
    <row r="580" s="140" customFormat="1"/>
    <row r="581" s="140" customFormat="1"/>
    <row r="582" s="140" customFormat="1"/>
    <row r="583" s="140" customFormat="1"/>
    <row r="584" s="140" customFormat="1"/>
    <row r="585" s="140" customFormat="1"/>
    <row r="586" s="140" customFormat="1"/>
    <row r="587" s="140" customFormat="1"/>
    <row r="588" s="140" customFormat="1"/>
    <row r="589" s="140" customFormat="1"/>
    <row r="590" s="140" customFormat="1"/>
    <row r="591" s="140" customFormat="1"/>
    <row r="592" s="140" customFormat="1"/>
    <row r="593" s="140" customFormat="1"/>
    <row r="594" s="140" customFormat="1"/>
    <row r="595" s="140" customFormat="1"/>
    <row r="596" s="140" customFormat="1"/>
    <row r="597" s="140" customFormat="1"/>
    <row r="598" s="140" customFormat="1"/>
    <row r="599" s="140" customFormat="1"/>
    <row r="600" s="140" customFormat="1"/>
    <row r="601" s="140" customFormat="1"/>
    <row r="602" s="140" customFormat="1"/>
    <row r="603" s="140" customFormat="1"/>
    <row r="604" s="140" customFormat="1"/>
    <row r="605" s="140" customFormat="1"/>
    <row r="606" s="140" customFormat="1"/>
    <row r="607" s="140" customFormat="1"/>
    <row r="608" s="140" customFormat="1"/>
    <row r="609" s="140" customFormat="1"/>
    <row r="610" s="140" customFormat="1"/>
    <row r="611" s="140" customFormat="1"/>
    <row r="612" s="140" customFormat="1"/>
    <row r="613" s="140" customFormat="1"/>
    <row r="614" s="140" customFormat="1"/>
    <row r="615" s="140" customFormat="1"/>
    <row r="616" s="140" customFormat="1"/>
    <row r="617" s="140" customFormat="1"/>
    <row r="618" s="140" customFormat="1"/>
    <row r="619" s="140" customFormat="1"/>
    <row r="620" s="140" customFormat="1"/>
    <row r="621" s="140" customFormat="1"/>
    <row r="622" s="140" customFormat="1"/>
    <row r="623" s="140" customFormat="1"/>
    <row r="624" s="140" customFormat="1"/>
    <row r="625" s="140" customFormat="1"/>
    <row r="626" s="140" customFormat="1"/>
    <row r="627" s="140" customFormat="1"/>
    <row r="628" s="140" customFormat="1"/>
    <row r="629" s="140" customFormat="1"/>
    <row r="630" s="140" customFormat="1"/>
    <row r="631" s="140" customFormat="1"/>
    <row r="632" s="140" customFormat="1"/>
    <row r="633" s="140" customFormat="1"/>
    <row r="634" s="140" customFormat="1"/>
    <row r="635" s="140" customFormat="1"/>
    <row r="636" s="140" customFormat="1"/>
    <row r="637" s="140" customFormat="1"/>
    <row r="638" s="140" customFormat="1"/>
    <row r="639" s="140" customFormat="1"/>
    <row r="640" s="140" customFormat="1"/>
    <row r="641" s="140" customFormat="1"/>
    <row r="642" s="140" customFormat="1"/>
    <row r="643" s="140" customFormat="1"/>
    <row r="644" s="140" customFormat="1"/>
    <row r="645" s="140" customFormat="1"/>
    <row r="646" s="140" customFormat="1"/>
    <row r="647" s="140" customFormat="1"/>
    <row r="648" s="140" customFormat="1"/>
    <row r="649" s="140" customFormat="1"/>
    <row r="650" s="140" customFormat="1"/>
    <row r="651" s="140" customFormat="1"/>
    <row r="652" s="140" customFormat="1"/>
    <row r="653" s="140" customFormat="1"/>
    <row r="654" s="140" customFormat="1"/>
    <row r="655" s="140" customFormat="1"/>
    <row r="656" s="140" customFormat="1"/>
    <row r="657" s="140" customFormat="1"/>
    <row r="658" s="140" customFormat="1"/>
    <row r="659" s="140" customFormat="1"/>
    <row r="660" s="140" customFormat="1"/>
    <row r="661" s="140" customFormat="1"/>
    <row r="662" s="140" customFormat="1"/>
    <row r="663" s="140" customFormat="1"/>
    <row r="664" s="140" customFormat="1"/>
    <row r="665" s="140" customFormat="1"/>
    <row r="666" s="140" customFormat="1"/>
    <row r="667" s="140" customFormat="1"/>
    <row r="668" s="140" customFormat="1"/>
    <row r="669" s="140" customFormat="1"/>
    <row r="670" s="140" customFormat="1"/>
    <row r="671" s="140" customFormat="1"/>
    <row r="672" s="140" customFormat="1"/>
    <row r="673" s="140" customFormat="1"/>
    <row r="674" s="140" customFormat="1"/>
    <row r="675" s="140" customFormat="1"/>
    <row r="676" s="140" customFormat="1"/>
    <row r="677" s="140" customFormat="1"/>
    <row r="678" s="140" customFormat="1"/>
    <row r="679" s="140" customFormat="1"/>
    <row r="680" s="140" customFormat="1"/>
    <row r="681" s="140" customFormat="1"/>
    <row r="682" s="140" customFormat="1"/>
    <row r="683" s="140" customFormat="1"/>
    <row r="684" s="140" customFormat="1"/>
    <row r="685" s="140" customFormat="1"/>
    <row r="686" s="140" customFormat="1"/>
    <row r="687" s="140" customFormat="1"/>
    <row r="688" s="140" customFormat="1"/>
    <row r="689" s="140" customFormat="1"/>
    <row r="690" s="140" customFormat="1"/>
    <row r="691" s="140" customFormat="1"/>
    <row r="692" s="140" customFormat="1"/>
    <row r="693" s="140" customFormat="1"/>
    <row r="694" s="140" customFormat="1"/>
    <row r="695" s="140" customFormat="1"/>
    <row r="696" s="140" customFormat="1"/>
    <row r="697" s="140" customFormat="1"/>
    <row r="698" s="140" customFormat="1"/>
    <row r="699" s="140" customFormat="1"/>
    <row r="700" s="140" customFormat="1"/>
    <row r="701" s="140" customFormat="1"/>
    <row r="702" s="140" customFormat="1"/>
    <row r="703" s="140" customFormat="1"/>
    <row r="704" s="140" customFormat="1"/>
    <row r="705" s="140" customFormat="1"/>
    <row r="706" s="140" customFormat="1"/>
    <row r="707" s="140" customFormat="1"/>
    <row r="708" s="140" customFormat="1"/>
    <row r="709" s="140" customFormat="1"/>
    <row r="710" s="140" customFormat="1"/>
    <row r="711" s="140" customFormat="1"/>
    <row r="712" s="140" customFormat="1"/>
    <row r="713" s="140" customFormat="1"/>
    <row r="714" s="140" customFormat="1"/>
    <row r="715" s="140" customFormat="1"/>
    <row r="716" s="140" customFormat="1"/>
    <row r="717" s="140" customFormat="1"/>
    <row r="718" s="140" customFormat="1"/>
    <row r="719" s="140" customFormat="1"/>
    <row r="720" s="140" customFormat="1"/>
    <row r="721" s="140" customFormat="1"/>
    <row r="722" s="140" customFormat="1"/>
    <row r="723" s="140" customFormat="1"/>
    <row r="724" s="140" customFormat="1"/>
    <row r="725" s="140" customFormat="1"/>
    <row r="726" s="140" customFormat="1"/>
    <row r="727" s="140" customFormat="1"/>
    <row r="728" s="140" customFormat="1"/>
    <row r="729" s="140" customFormat="1"/>
    <row r="730" s="140" customFormat="1"/>
    <row r="731" s="140" customFormat="1"/>
    <row r="732" s="140" customFormat="1"/>
    <row r="733" s="140" customFormat="1"/>
    <row r="734" s="140" customFormat="1"/>
    <row r="735" s="140" customFormat="1"/>
    <row r="736" s="140" customFormat="1"/>
    <row r="737" s="140" customFormat="1"/>
    <row r="738" s="140" customFormat="1"/>
    <row r="739" s="140" customFormat="1"/>
    <row r="740" s="140" customFormat="1"/>
    <row r="741" s="140" customFormat="1"/>
    <row r="742" s="140" customFormat="1"/>
    <row r="743" s="140" customFormat="1"/>
    <row r="744" s="140" customFormat="1"/>
    <row r="745" s="140" customFormat="1"/>
    <row r="746" s="140" customFormat="1"/>
    <row r="747" s="140" customFormat="1"/>
    <row r="748" s="140" customFormat="1"/>
    <row r="749" s="140" customFormat="1"/>
    <row r="750" s="140" customFormat="1"/>
    <row r="751" s="140" customFormat="1"/>
    <row r="752" s="140" customFormat="1"/>
    <row r="753" s="140" customFormat="1"/>
    <row r="754" s="140" customFormat="1"/>
    <row r="755" s="140" customFormat="1"/>
    <row r="756" s="140" customFormat="1"/>
    <row r="757" s="140" customFormat="1"/>
    <row r="758" s="140" customFormat="1"/>
    <row r="759" s="140" customFormat="1"/>
    <row r="760" s="140" customFormat="1"/>
    <row r="761" s="140" customFormat="1"/>
    <row r="762" s="140" customFormat="1"/>
    <row r="763" s="140" customFormat="1"/>
    <row r="764" s="140" customFormat="1"/>
    <row r="765" s="140" customFormat="1"/>
    <row r="766" s="140" customFormat="1"/>
    <row r="767" s="140" customFormat="1"/>
    <row r="768" s="140" customFormat="1"/>
    <row r="769" s="140" customFormat="1"/>
    <row r="770" s="140" customFormat="1"/>
    <row r="771" s="140" customFormat="1"/>
    <row r="772" s="140" customFormat="1"/>
    <row r="773" s="140" customFormat="1"/>
    <row r="774" s="140" customFormat="1"/>
    <row r="775" s="140" customFormat="1"/>
    <row r="776" s="140" customFormat="1"/>
    <row r="777" s="140" customFormat="1"/>
    <row r="778" s="140" customFormat="1"/>
    <row r="779" s="140" customFormat="1"/>
    <row r="780" s="140" customFormat="1"/>
    <row r="781" s="140" customFormat="1"/>
    <row r="782" s="140" customFormat="1"/>
    <row r="783" s="140" customFormat="1"/>
    <row r="784" s="140" customFormat="1"/>
    <row r="785" s="140" customFormat="1"/>
    <row r="786" s="140" customFormat="1"/>
    <row r="787" s="140" customFormat="1"/>
    <row r="788" s="140" customFormat="1"/>
    <row r="789" s="140" customFormat="1"/>
    <row r="790" s="140" customFormat="1"/>
    <row r="791" s="140" customFormat="1"/>
    <row r="792" s="140" customFormat="1"/>
    <row r="793" s="140" customFormat="1"/>
    <row r="794" s="140" customFormat="1"/>
    <row r="795" s="140" customFormat="1"/>
    <row r="796" s="140" customFormat="1"/>
    <row r="797" s="140" customFormat="1"/>
    <row r="798" s="140" customFormat="1"/>
    <row r="799" s="140" customFormat="1"/>
    <row r="800" s="140" customFormat="1"/>
    <row r="801" s="140" customFormat="1"/>
    <row r="802" s="140" customFormat="1"/>
    <row r="803" s="140" customFormat="1"/>
    <row r="804" s="140" customFormat="1"/>
    <row r="805" s="140" customFormat="1"/>
    <row r="806" s="140" customFormat="1"/>
    <row r="807" s="140" customFormat="1"/>
    <row r="808" s="140" customFormat="1"/>
    <row r="809" s="140" customFormat="1"/>
    <row r="810" s="140" customFormat="1"/>
    <row r="811" s="140" customFormat="1"/>
    <row r="812" s="140" customFormat="1"/>
    <row r="813" s="140" customFormat="1"/>
    <row r="814" s="140" customFormat="1"/>
    <row r="815" s="140" customFormat="1"/>
    <row r="816" s="140" customFormat="1"/>
    <row r="817" s="140" customFormat="1"/>
    <row r="818" s="140" customFormat="1"/>
    <row r="819" s="140" customFormat="1"/>
    <row r="820" s="140" customFormat="1"/>
    <row r="821" s="140" customFormat="1"/>
    <row r="822" s="140" customFormat="1"/>
    <row r="823" s="140" customFormat="1"/>
    <row r="824" s="140" customFormat="1"/>
    <row r="825" s="140" customFormat="1"/>
    <row r="826" s="140" customFormat="1"/>
    <row r="827" s="140" customFormat="1"/>
    <row r="828" s="140" customFormat="1"/>
    <row r="829" s="140" customFormat="1"/>
    <row r="830" s="140" customFormat="1"/>
    <row r="831" s="140" customFormat="1"/>
    <row r="832" s="140" customFormat="1"/>
    <row r="833" s="140" customFormat="1"/>
    <row r="834" s="140" customFormat="1"/>
    <row r="835" s="140" customFormat="1"/>
    <row r="836" s="140" customFormat="1"/>
    <row r="837" s="140" customFormat="1"/>
    <row r="838" s="140" customFormat="1"/>
    <row r="839" s="140" customFormat="1"/>
    <row r="840" s="140" customFormat="1"/>
    <row r="841" s="140" customFormat="1"/>
    <row r="842" s="140" customFormat="1"/>
    <row r="843" s="140" customFormat="1"/>
    <row r="844" s="140" customFormat="1"/>
    <row r="845" s="140" customFormat="1"/>
    <row r="846" s="140" customFormat="1"/>
    <row r="847" s="140" customFormat="1"/>
    <row r="848" s="140" customFormat="1"/>
    <row r="849" s="140" customFormat="1"/>
    <row r="850" s="140" customFormat="1"/>
    <row r="851" s="140" customFormat="1"/>
    <row r="852" s="140" customFormat="1"/>
    <row r="853" s="140" customFormat="1"/>
    <row r="854" s="140" customFormat="1"/>
    <row r="855" s="140" customFormat="1"/>
    <row r="856" s="140" customFormat="1"/>
    <row r="857" s="140" customFormat="1"/>
    <row r="858" s="140" customFormat="1"/>
    <row r="859" s="140" customFormat="1"/>
    <row r="860" s="140" customFormat="1"/>
    <row r="861" s="140" customFormat="1"/>
    <row r="862" s="140" customFormat="1"/>
    <row r="863" s="140" customFormat="1"/>
    <row r="864" s="140" customFormat="1"/>
    <row r="865" s="140" customFormat="1"/>
    <row r="866" s="140" customFormat="1"/>
    <row r="867" s="140" customFormat="1"/>
    <row r="868" s="140" customFormat="1"/>
    <row r="869" s="140" customFormat="1"/>
    <row r="870" s="140" customFormat="1"/>
    <row r="871" s="140" customFormat="1"/>
    <row r="872" s="140" customFormat="1"/>
    <row r="873" s="140" customFormat="1"/>
    <row r="874" s="140" customFormat="1"/>
    <row r="875" s="140" customFormat="1"/>
    <row r="876" s="140" customFormat="1"/>
    <row r="877" s="140" customFormat="1"/>
    <row r="878" s="140" customFormat="1"/>
    <row r="879" s="140" customFormat="1"/>
    <row r="880" s="140" customFormat="1"/>
    <row r="881" s="140" customFormat="1"/>
    <row r="882" s="140" customFormat="1"/>
    <row r="883" s="140" customFormat="1"/>
    <row r="884" s="140" customFormat="1"/>
    <row r="885" s="140" customFormat="1"/>
    <row r="886" s="140" customFormat="1"/>
    <row r="887" s="140" customFormat="1"/>
    <row r="888" s="140" customFormat="1"/>
    <row r="889" s="140" customFormat="1"/>
    <row r="890" s="140" customFormat="1"/>
    <row r="891" s="140" customFormat="1"/>
    <row r="892" s="140" customFormat="1"/>
    <row r="893" s="140" customFormat="1"/>
    <row r="894" s="140" customFormat="1"/>
    <row r="895" s="140" customFormat="1"/>
    <row r="896" s="140" customFormat="1"/>
    <row r="897" s="140" customFormat="1"/>
    <row r="898" s="140" customFormat="1"/>
    <row r="899" s="140" customFormat="1"/>
    <row r="900" s="140" customFormat="1"/>
    <row r="901" s="140" customFormat="1"/>
    <row r="902" s="140" customFormat="1"/>
    <row r="903" s="140" customFormat="1"/>
    <row r="904" s="140" customFormat="1"/>
    <row r="905" s="140" customFormat="1"/>
    <row r="906" s="140" customFormat="1"/>
    <row r="907" s="140" customFormat="1"/>
    <row r="908" s="140" customFormat="1"/>
    <row r="909" s="140" customFormat="1"/>
    <row r="910" s="140" customFormat="1"/>
    <row r="911" s="140" customFormat="1"/>
    <row r="912" s="140" customFormat="1"/>
    <row r="913" s="140" customFormat="1"/>
    <row r="914" s="140" customFormat="1"/>
    <row r="915" s="140" customFormat="1"/>
    <row r="916" s="140" customFormat="1"/>
    <row r="917" s="140" customFormat="1"/>
    <row r="918" s="140" customFormat="1"/>
    <row r="919" s="140" customFormat="1"/>
    <row r="920" s="140" customFormat="1"/>
    <row r="921" s="140" customFormat="1"/>
    <row r="922" s="140" customFormat="1"/>
    <row r="923" s="140" customFormat="1"/>
    <row r="924" s="140" customFormat="1"/>
    <row r="925" s="140" customFormat="1"/>
    <row r="926" s="140" customFormat="1"/>
    <row r="927" s="140" customFormat="1"/>
    <row r="928" s="140" customFormat="1"/>
    <row r="929" s="140" customFormat="1"/>
    <row r="930" s="140" customFormat="1"/>
    <row r="931" s="140" customFormat="1"/>
    <row r="932" s="140" customFormat="1"/>
    <row r="933" s="140" customFormat="1"/>
    <row r="934" s="140" customFormat="1"/>
    <row r="935" s="140" customFormat="1"/>
    <row r="936" s="140" customFormat="1"/>
    <row r="937" s="140" customFormat="1"/>
    <row r="938" s="140" customFormat="1"/>
    <row r="939" s="140" customFormat="1"/>
    <row r="940" s="140" customFormat="1"/>
    <row r="941" s="140" customFormat="1"/>
    <row r="942" s="140" customFormat="1"/>
    <row r="943" s="140" customFormat="1"/>
    <row r="944" s="140" customFormat="1"/>
    <row r="945" s="140" customFormat="1"/>
    <row r="946" s="140" customFormat="1"/>
    <row r="947" s="140" customFormat="1"/>
    <row r="948" s="140" customFormat="1"/>
    <row r="949" s="140" customFormat="1"/>
    <row r="950" s="140" customFormat="1"/>
    <row r="951" s="140" customFormat="1"/>
    <row r="952" s="140" customFormat="1"/>
    <row r="953" s="140" customFormat="1"/>
    <row r="954" s="140" customFormat="1"/>
    <row r="955" s="140" customFormat="1"/>
    <row r="956" s="140" customFormat="1"/>
    <row r="957" s="140" customFormat="1"/>
    <row r="958" s="140" customFormat="1"/>
    <row r="959" s="140" customFormat="1"/>
    <row r="960" s="140" customFormat="1"/>
    <row r="961" s="140" customFormat="1"/>
    <row r="962" s="140" customFormat="1"/>
    <row r="963" s="140" customFormat="1"/>
    <row r="964" s="140" customFormat="1"/>
    <row r="965" s="140" customFormat="1"/>
    <row r="966" s="140" customFormat="1"/>
    <row r="967" s="140" customFormat="1"/>
    <row r="968" s="140" customFormat="1"/>
    <row r="969" s="140" customFormat="1"/>
    <row r="970" s="140" customFormat="1"/>
    <row r="971" s="140" customFormat="1"/>
    <row r="972" s="140" customFormat="1"/>
    <row r="973" s="140" customFormat="1"/>
    <row r="974" s="140" customFormat="1"/>
    <row r="975" s="140" customFormat="1"/>
    <row r="976" s="140" customFormat="1"/>
    <row r="977" s="140" customFormat="1"/>
    <row r="978" s="140" customFormat="1"/>
    <row r="979" s="140" customFormat="1"/>
    <row r="980" s="140" customFormat="1"/>
    <row r="981" s="140" customFormat="1"/>
    <row r="982" s="140" customFormat="1"/>
    <row r="983" s="140" customFormat="1"/>
    <row r="984" s="140" customFormat="1"/>
    <row r="985" s="140" customFormat="1"/>
    <row r="986" s="140" customFormat="1"/>
    <row r="987" s="140" customFormat="1"/>
    <row r="988" s="140" customFormat="1"/>
    <row r="989" s="140" customFormat="1"/>
    <row r="990" s="140" customFormat="1"/>
    <row r="991" s="140" customFormat="1"/>
    <row r="992" s="140" customFormat="1"/>
    <row r="993" s="140" customFormat="1"/>
    <row r="994" s="140" customFormat="1"/>
    <row r="995" s="140" customFormat="1"/>
    <row r="996" s="140" customFormat="1"/>
    <row r="997" s="140" customFormat="1"/>
    <row r="998" s="140" customFormat="1"/>
    <row r="999" s="140" customFormat="1"/>
    <row r="1000" s="140" customFormat="1"/>
    <row r="1001" s="140" customFormat="1"/>
    <row r="1002" s="140" customFormat="1"/>
    <row r="1003" s="140" customFormat="1"/>
    <row r="1004" s="140" customFormat="1"/>
    <row r="1005" s="140" customFormat="1"/>
    <row r="1006" s="140" customFormat="1"/>
    <row r="1007" s="140" customFormat="1"/>
    <row r="1008" s="140" customFormat="1"/>
    <row r="1009" s="140" customFormat="1"/>
    <row r="1010" s="140" customFormat="1"/>
    <row r="1011" s="140" customFormat="1"/>
    <row r="1012" s="140" customFormat="1"/>
    <row r="1013" s="140" customFormat="1"/>
    <row r="1014" s="140" customFormat="1"/>
    <row r="1015" s="140" customFormat="1"/>
    <row r="1016" s="140" customFormat="1"/>
    <row r="1017" s="140" customFormat="1"/>
    <row r="1018" s="140" customFormat="1"/>
    <row r="1019" s="140" customFormat="1"/>
    <row r="1020" s="140" customFormat="1"/>
    <row r="1021" s="140" customFormat="1"/>
    <row r="1022" s="140" customFormat="1"/>
    <row r="1023" s="140" customFormat="1"/>
    <row r="1024" s="140" customFormat="1"/>
    <row r="1025" s="140" customFormat="1"/>
    <row r="1026" s="140" customFormat="1"/>
    <row r="1027" s="140" customFormat="1"/>
    <row r="1028" s="140" customFormat="1"/>
    <row r="1029" s="140" customFormat="1"/>
    <row r="1030" s="140" customFormat="1"/>
    <row r="1031" s="140" customFormat="1"/>
    <row r="1032" s="140" customFormat="1"/>
    <row r="1033" s="140" customFormat="1"/>
    <row r="1034" s="140" customFormat="1"/>
    <row r="1035" s="140" customFormat="1"/>
    <row r="1036" s="140" customFormat="1"/>
    <row r="1037" s="140" customFormat="1"/>
    <row r="1038" s="140" customFormat="1"/>
    <row r="1039" s="140" customFormat="1"/>
    <row r="1040" s="140" customFormat="1"/>
    <row r="1041" s="140" customFormat="1"/>
    <row r="1042" s="140" customFormat="1"/>
    <row r="1043" s="140" customFormat="1"/>
    <row r="1044" s="140" customFormat="1"/>
    <row r="1045" s="140" customFormat="1"/>
    <row r="1046" s="140" customFormat="1"/>
    <row r="1047" s="140" customFormat="1"/>
    <row r="1048" s="140" customFormat="1"/>
    <row r="1049" s="140" customFormat="1"/>
    <row r="1050" s="140" customFormat="1"/>
    <row r="1051" s="140" customFormat="1"/>
    <row r="1052" s="140" customFormat="1"/>
    <row r="1053" s="140" customFormat="1"/>
    <row r="1054" s="140" customFormat="1"/>
    <row r="1055" s="140" customFormat="1"/>
    <row r="1056" s="140" customFormat="1"/>
    <row r="1057" s="140" customFormat="1"/>
    <row r="1058" s="140" customFormat="1"/>
    <row r="1059" s="140" customFormat="1"/>
    <row r="1060" s="140" customFormat="1"/>
    <row r="1061" s="140" customFormat="1"/>
    <row r="1062" s="140" customFormat="1"/>
    <row r="1063" s="140" customFormat="1"/>
    <row r="1064" s="140" customFormat="1"/>
    <row r="1065" s="140" customFormat="1"/>
    <row r="1066" s="140" customFormat="1"/>
    <row r="1067" s="140" customFormat="1"/>
    <row r="1068" s="140" customFormat="1"/>
    <row r="1069" s="140" customFormat="1"/>
    <row r="1070" s="140" customFormat="1"/>
    <row r="1071" s="140" customFormat="1"/>
    <row r="1072" s="140" customFormat="1"/>
    <row r="1073" s="140" customFormat="1"/>
    <row r="1074" s="140" customFormat="1"/>
    <row r="1075" s="140" customFormat="1"/>
    <row r="1076" s="140" customFormat="1"/>
    <row r="1077" s="140" customFormat="1"/>
    <row r="1078" s="140" customFormat="1"/>
    <row r="1079" s="140" customFormat="1"/>
    <row r="1080" s="140" customFormat="1"/>
    <row r="1081" s="140" customFormat="1"/>
    <row r="1082" s="140" customFormat="1"/>
    <row r="1083" s="140" customFormat="1"/>
    <row r="1084" s="140" customFormat="1"/>
    <row r="1085" s="140" customFormat="1"/>
    <row r="1086" s="140" customFormat="1"/>
    <row r="1087" s="140" customFormat="1"/>
    <row r="1088" s="140" customFormat="1"/>
    <row r="1089" s="140" customFormat="1"/>
    <row r="1090" s="140" customFormat="1"/>
    <row r="1091" s="140" customFormat="1"/>
    <row r="1092" s="140" customFormat="1"/>
    <row r="1093" s="140" customFormat="1"/>
    <row r="1094" s="140" customFormat="1"/>
    <row r="1095" s="140" customFormat="1"/>
    <row r="1096" s="140" customFormat="1"/>
    <row r="1097" s="140" customFormat="1"/>
    <row r="1098" s="140" customFormat="1"/>
    <row r="1099" s="140" customFormat="1"/>
    <row r="1100" s="140" customFormat="1"/>
    <row r="1101" s="140" customFormat="1"/>
    <row r="1102" s="140" customFormat="1"/>
    <row r="1103" s="140" customFormat="1"/>
    <row r="1104" s="140" customFormat="1"/>
    <row r="1105" s="140" customFormat="1"/>
    <row r="1106" s="140" customFormat="1"/>
    <row r="1107" s="140" customFormat="1"/>
    <row r="1108" s="140" customFormat="1"/>
    <row r="1109" s="140" customFormat="1"/>
    <row r="1110" s="140" customFormat="1"/>
    <row r="1111" s="140" customFormat="1"/>
    <row r="1112" s="140" customFormat="1"/>
    <row r="1113" s="140" customFormat="1"/>
    <row r="1114" s="140" customFormat="1"/>
    <row r="1115" s="140" customFormat="1"/>
    <row r="1116" s="140" customFormat="1"/>
    <row r="1117" s="140" customFormat="1"/>
    <row r="1118" s="140" customFormat="1"/>
    <row r="1119" s="140" customFormat="1"/>
    <row r="1120" s="140" customFormat="1"/>
    <row r="1121" s="140" customFormat="1"/>
    <row r="1122" s="140" customFormat="1"/>
    <row r="1123" s="140" customFormat="1"/>
    <row r="1124" s="140" customFormat="1"/>
    <row r="1125" s="140" customFormat="1"/>
    <row r="1126" s="140" customFormat="1"/>
    <row r="1127" s="140" customFormat="1"/>
    <row r="1128" s="140" customFormat="1"/>
    <row r="1129" s="140" customFormat="1"/>
    <row r="1130" s="140" customFormat="1"/>
    <row r="1131" s="140" customFormat="1"/>
    <row r="1132" s="140" customFormat="1"/>
    <row r="1133" s="140" customFormat="1"/>
    <row r="1134" s="140" customFormat="1"/>
    <row r="1135" s="140" customFormat="1"/>
    <row r="1136" s="140" customFormat="1"/>
    <row r="1137" s="140" customFormat="1"/>
    <row r="1138" s="140" customFormat="1"/>
    <row r="1139" s="140" customFormat="1"/>
    <row r="1140" s="140" customFormat="1"/>
    <row r="1141" s="140" customFormat="1"/>
    <row r="1142" s="140" customFormat="1"/>
    <row r="1143" s="140" customFormat="1"/>
    <row r="1144" s="140" customFormat="1"/>
    <row r="1145" s="140" customFormat="1"/>
    <row r="1146" s="140" customFormat="1"/>
    <row r="1147" s="140" customFormat="1"/>
    <row r="1148" s="140" customFormat="1"/>
    <row r="1149" s="140" customFormat="1"/>
    <row r="1150" s="140" customFormat="1"/>
    <row r="1151" s="140" customFormat="1"/>
    <row r="1152" s="140" customFormat="1"/>
    <row r="1153" s="140" customFormat="1"/>
    <row r="1154" s="140" customFormat="1"/>
    <row r="1155" s="140" customFormat="1"/>
    <row r="1156" s="140" customFormat="1"/>
    <row r="1157" s="140" customFormat="1"/>
    <row r="1158" s="140" customFormat="1"/>
    <row r="1159" s="140" customFormat="1"/>
    <row r="1160" s="140" customFormat="1"/>
    <row r="1161" s="140" customFormat="1"/>
    <row r="1162" s="140" customFormat="1"/>
    <row r="1163" s="140" customFormat="1"/>
    <row r="1164" s="140" customFormat="1"/>
    <row r="1165" s="140" customFormat="1"/>
    <row r="1166" s="140" customFormat="1"/>
    <row r="1167" s="140" customFormat="1"/>
    <row r="1168" s="140" customFormat="1"/>
    <row r="1169" s="140" customFormat="1"/>
    <row r="1170" s="140" customFormat="1"/>
    <row r="1171" s="140" customFormat="1"/>
    <row r="1172" s="140" customFormat="1"/>
    <row r="1173" s="140" customFormat="1"/>
    <row r="1174" s="140" customFormat="1"/>
    <row r="1175" s="140" customFormat="1"/>
    <row r="1176" s="140" customFormat="1"/>
    <row r="1177" s="140" customFormat="1"/>
    <row r="1178" s="140" customFormat="1"/>
  </sheetData>
  <mergeCells count="2">
    <mergeCell ref="B81:C82"/>
    <mergeCell ref="B83:C83"/>
  </mergeCell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89EE-D8F0-47C4-B5DD-56333EF33087}">
  <sheetPr>
    <tabColor theme="6"/>
  </sheetPr>
  <dimension ref="A1:E1207"/>
  <sheetViews>
    <sheetView zoomScale="80" zoomScaleNormal="80" workbookViewId="0"/>
  </sheetViews>
  <sheetFormatPr defaultColWidth="8.85546875" defaultRowHeight="15"/>
  <cols>
    <col min="1" max="1" width="5" customWidth="1"/>
    <col min="2" max="2" width="42.28515625" customWidth="1"/>
    <col min="3" max="3" width="136.7109375" style="169" customWidth="1"/>
    <col min="4" max="5" width="103.85546875" customWidth="1"/>
  </cols>
  <sheetData>
    <row r="1" spans="2:5" s="140" customFormat="1">
      <c r="C1" s="152"/>
    </row>
    <row r="2" spans="2:5" s="140" customFormat="1">
      <c r="C2" s="152"/>
    </row>
    <row r="3" spans="2:5" s="140" customFormat="1">
      <c r="C3" s="152"/>
    </row>
    <row r="4" spans="2:5" s="140" customFormat="1">
      <c r="C4" s="152"/>
    </row>
    <row r="5" spans="2:5" s="140" customFormat="1" ht="42" customHeight="1" thickBot="1">
      <c r="B5" s="153" t="s">
        <v>347</v>
      </c>
      <c r="C5" s="154"/>
      <c r="D5" s="148"/>
      <c r="E5" s="148"/>
    </row>
    <row r="6" spans="2:5" s="140" customFormat="1" ht="21.95" customHeight="1">
      <c r="B6" s="370" t="s">
        <v>348</v>
      </c>
      <c r="C6" s="374"/>
      <c r="D6" s="370"/>
      <c r="E6" s="370"/>
    </row>
    <row r="7" spans="2:5" s="140" customFormat="1">
      <c r="B7" s="370"/>
      <c r="C7" s="374"/>
      <c r="D7" s="370"/>
      <c r="E7" s="370"/>
    </row>
    <row r="8" spans="2:5" s="140" customFormat="1" ht="32.25" thickBot="1">
      <c r="B8" s="225" t="s">
        <v>349</v>
      </c>
      <c r="C8" s="226" t="s">
        <v>350</v>
      </c>
      <c r="D8" s="156"/>
      <c r="E8" s="157"/>
    </row>
    <row r="9" spans="2:5" s="140" customFormat="1" ht="21.95" customHeight="1">
      <c r="B9" s="227" t="s">
        <v>351</v>
      </c>
      <c r="C9" s="228" t="s">
        <v>352</v>
      </c>
      <c r="D9" s="227" t="s">
        <v>353</v>
      </c>
      <c r="E9" s="370"/>
    </row>
    <row r="10" spans="2:5" s="140" customFormat="1" ht="27" customHeight="1">
      <c r="B10" s="375" t="s">
        <v>354</v>
      </c>
      <c r="C10" s="376" t="s">
        <v>355</v>
      </c>
      <c r="D10" s="229"/>
      <c r="E10" s="370"/>
    </row>
    <row r="11" spans="2:5" s="140" customFormat="1" ht="21.95" customHeight="1">
      <c r="B11" s="375" t="s">
        <v>356</v>
      </c>
      <c r="C11" s="376" t="s">
        <v>357</v>
      </c>
      <c r="D11" s="375"/>
      <c r="E11" s="370"/>
    </row>
    <row r="12" spans="2:5" s="140" customFormat="1" ht="33.950000000000003" customHeight="1">
      <c r="B12" s="375" t="s">
        <v>358</v>
      </c>
      <c r="C12" s="376" t="s">
        <v>359</v>
      </c>
      <c r="D12" s="377"/>
      <c r="E12" s="370"/>
    </row>
    <row r="13" spans="2:5" s="140" customFormat="1">
      <c r="B13" s="375" t="s">
        <v>360</v>
      </c>
      <c r="C13" s="376" t="s">
        <v>361</v>
      </c>
      <c r="D13" s="377" t="s">
        <v>362</v>
      </c>
      <c r="E13" s="370"/>
    </row>
    <row r="14" spans="2:5" s="140" customFormat="1">
      <c r="B14" s="375" t="s">
        <v>363</v>
      </c>
      <c r="C14" s="376" t="s">
        <v>364</v>
      </c>
      <c r="D14" s="377"/>
      <c r="E14" s="370"/>
    </row>
    <row r="15" spans="2:5" s="140" customFormat="1">
      <c r="B15" s="375" t="s">
        <v>365</v>
      </c>
      <c r="C15" s="376" t="s">
        <v>366</v>
      </c>
      <c r="D15" s="377"/>
      <c r="E15" s="370"/>
    </row>
    <row r="16" spans="2:5" s="140" customFormat="1" ht="28.5">
      <c r="B16" s="375" t="s">
        <v>367</v>
      </c>
      <c r="C16" s="160" t="s">
        <v>368</v>
      </c>
      <c r="D16" s="229"/>
      <c r="E16" s="370"/>
    </row>
    <row r="17" spans="2:5" s="140" customFormat="1">
      <c r="B17" s="375" t="s">
        <v>369</v>
      </c>
      <c r="C17" s="160" t="s">
        <v>370</v>
      </c>
      <c r="D17" s="229"/>
      <c r="E17" s="370"/>
    </row>
    <row r="18" spans="2:5" s="140" customFormat="1">
      <c r="B18" s="375" t="s">
        <v>371</v>
      </c>
      <c r="C18" s="160" t="s">
        <v>372</v>
      </c>
      <c r="D18" s="377"/>
      <c r="E18" s="370"/>
    </row>
    <row r="19" spans="2:5" s="140" customFormat="1" ht="28.5">
      <c r="B19" s="378" t="s">
        <v>373</v>
      </c>
      <c r="C19" s="379" t="s">
        <v>374</v>
      </c>
      <c r="D19" s="380"/>
      <c r="E19" s="370"/>
    </row>
    <row r="20" spans="2:5" s="140" customFormat="1">
      <c r="B20" s="370"/>
      <c r="C20" s="374"/>
      <c r="D20" s="370"/>
      <c r="E20" s="370"/>
    </row>
    <row r="21" spans="2:5" s="140" customFormat="1" ht="24" customHeight="1" thickBot="1">
      <c r="B21" s="510" t="s">
        <v>375</v>
      </c>
      <c r="C21" s="510"/>
      <c r="D21" s="510"/>
      <c r="E21" s="157"/>
    </row>
    <row r="22" spans="2:5" s="140" customFormat="1" ht="21.95" customHeight="1">
      <c r="B22" s="227" t="s">
        <v>351</v>
      </c>
      <c r="C22" s="228" t="s">
        <v>352</v>
      </c>
      <c r="D22" s="227" t="s">
        <v>353</v>
      </c>
      <c r="E22" s="370"/>
    </row>
    <row r="23" spans="2:5" s="140" customFormat="1" ht="21.95" customHeight="1">
      <c r="B23" s="381" t="s">
        <v>376</v>
      </c>
      <c r="C23" s="163" t="s">
        <v>377</v>
      </c>
      <c r="D23" s="376"/>
      <c r="E23" s="370"/>
    </row>
    <row r="24" spans="2:5" s="140" customFormat="1" ht="21.95" customHeight="1">
      <c r="B24" s="381" t="s">
        <v>356</v>
      </c>
      <c r="C24" s="163" t="s">
        <v>378</v>
      </c>
      <c r="D24" s="376"/>
      <c r="E24" s="370"/>
    </row>
    <row r="25" spans="2:5" s="140" customFormat="1" ht="21.95" customHeight="1">
      <c r="B25" s="381" t="s">
        <v>379</v>
      </c>
      <c r="C25" s="163" t="s">
        <v>380</v>
      </c>
      <c r="D25" s="376"/>
      <c r="E25" s="370"/>
    </row>
    <row r="26" spans="2:5" s="140" customFormat="1" ht="21.95" customHeight="1">
      <c r="B26" s="381" t="s">
        <v>381</v>
      </c>
      <c r="C26" s="163" t="s">
        <v>382</v>
      </c>
      <c r="D26" s="376"/>
      <c r="E26" s="370"/>
    </row>
    <row r="27" spans="2:5" s="140" customFormat="1" ht="21.95" customHeight="1">
      <c r="B27" s="375" t="s">
        <v>383</v>
      </c>
      <c r="C27" s="163" t="s">
        <v>384</v>
      </c>
      <c r="D27" s="376"/>
      <c r="E27" s="370"/>
    </row>
    <row r="28" spans="2:5" s="140" customFormat="1" ht="21.95" customHeight="1">
      <c r="B28" s="375" t="s">
        <v>385</v>
      </c>
      <c r="C28" s="160" t="s">
        <v>386</v>
      </c>
      <c r="D28" s="376"/>
      <c r="E28" s="370"/>
    </row>
    <row r="29" spans="2:5" s="140" customFormat="1" ht="19.899999999999999" customHeight="1">
      <c r="B29" s="377" t="s">
        <v>387</v>
      </c>
      <c r="C29" s="163" t="s">
        <v>388</v>
      </c>
      <c r="D29" s="382"/>
      <c r="E29" s="370"/>
    </row>
    <row r="30" spans="2:5" s="140" customFormat="1">
      <c r="B30" s="381" t="s">
        <v>389</v>
      </c>
      <c r="C30" s="383" t="s">
        <v>390</v>
      </c>
      <c r="D30" s="382"/>
      <c r="E30" s="370"/>
    </row>
    <row r="31" spans="2:5" s="140" customFormat="1">
      <c r="B31" s="381" t="s">
        <v>391</v>
      </c>
      <c r="C31" s="163" t="s">
        <v>392</v>
      </c>
      <c r="D31" s="382"/>
      <c r="E31" s="370"/>
    </row>
    <row r="32" spans="2:5" s="140" customFormat="1">
      <c r="B32" s="381" t="s">
        <v>393</v>
      </c>
      <c r="C32" s="383" t="s">
        <v>394</v>
      </c>
      <c r="D32" s="382"/>
      <c r="E32" s="370"/>
    </row>
    <row r="33" spans="1:5" s="140" customFormat="1" ht="15.95" customHeight="1">
      <c r="B33" s="381" t="s">
        <v>395</v>
      </c>
      <c r="C33" s="383" t="s">
        <v>396</v>
      </c>
      <c r="D33" s="382"/>
      <c r="E33" s="370"/>
    </row>
    <row r="34" spans="1:5" s="140" customFormat="1">
      <c r="B34" s="381" t="s">
        <v>397</v>
      </c>
      <c r="C34" s="383" t="s">
        <v>398</v>
      </c>
      <c r="D34" s="382"/>
      <c r="E34" s="370"/>
    </row>
    <row r="35" spans="1:5" s="140" customFormat="1">
      <c r="B35" s="381" t="s">
        <v>399</v>
      </c>
      <c r="C35" s="383" t="s">
        <v>400</v>
      </c>
      <c r="D35" s="382" t="s">
        <v>401</v>
      </c>
      <c r="E35" s="370"/>
    </row>
    <row r="36" spans="1:5" s="140" customFormat="1">
      <c r="B36" s="381" t="s">
        <v>402</v>
      </c>
      <c r="C36" s="383" t="s">
        <v>403</v>
      </c>
      <c r="D36" s="384" t="s">
        <v>404</v>
      </c>
      <c r="E36" s="370"/>
    </row>
    <row r="37" spans="1:5" s="140" customFormat="1" ht="22.9" customHeight="1">
      <c r="B37" s="381" t="s">
        <v>405</v>
      </c>
      <c r="C37" s="383" t="s">
        <v>406</v>
      </c>
      <c r="D37" s="384"/>
      <c r="E37" s="370"/>
    </row>
    <row r="38" spans="1:5" s="140" customFormat="1">
      <c r="B38" s="381" t="s">
        <v>407</v>
      </c>
      <c r="C38" s="383" t="s">
        <v>408</v>
      </c>
      <c r="D38" s="384"/>
      <c r="E38" s="370"/>
    </row>
    <row r="39" spans="1:5" s="140" customFormat="1">
      <c r="B39" s="381" t="s">
        <v>409</v>
      </c>
      <c r="C39" s="383" t="s">
        <v>410</v>
      </c>
      <c r="D39" s="384"/>
      <c r="E39" s="370"/>
    </row>
    <row r="40" spans="1:5" s="140" customFormat="1" ht="30">
      <c r="A40"/>
      <c r="B40" s="381" t="s">
        <v>411</v>
      </c>
      <c r="C40" s="383" t="s">
        <v>412</v>
      </c>
      <c r="D40" s="384"/>
      <c r="E40" s="370"/>
    </row>
    <row r="41" spans="1:5" s="140" customFormat="1" ht="28.5">
      <c r="B41" s="381" t="s">
        <v>413</v>
      </c>
      <c r="C41" s="163" t="s">
        <v>414</v>
      </c>
      <c r="D41" s="384"/>
      <c r="E41" s="370"/>
    </row>
    <row r="42" spans="1:5" s="140" customFormat="1" ht="28.5">
      <c r="B42" s="381" t="s">
        <v>415</v>
      </c>
      <c r="C42" s="163" t="s">
        <v>416</v>
      </c>
      <c r="D42" s="384"/>
      <c r="E42" s="370"/>
    </row>
    <row r="43" spans="1:5" s="140" customFormat="1" ht="28.5">
      <c r="B43" s="381" t="s">
        <v>417</v>
      </c>
      <c r="C43" s="163" t="s">
        <v>418</v>
      </c>
      <c r="D43" s="384"/>
      <c r="E43" s="370"/>
    </row>
    <row r="44" spans="1:5" s="140" customFormat="1" ht="43.5">
      <c r="B44" s="381" t="s">
        <v>419</v>
      </c>
      <c r="C44" s="163" t="s">
        <v>420</v>
      </c>
      <c r="D44" s="384"/>
      <c r="E44" s="370"/>
    </row>
    <row r="45" spans="1:5" s="140" customFormat="1" ht="28.5">
      <c r="B45" s="381" t="s">
        <v>421</v>
      </c>
      <c r="C45" s="163" t="s">
        <v>422</v>
      </c>
      <c r="D45" s="384"/>
      <c r="E45" s="370"/>
    </row>
    <row r="46" spans="1:5" s="140" customFormat="1" ht="28.5">
      <c r="B46" s="381" t="s">
        <v>423</v>
      </c>
      <c r="C46" s="163" t="s">
        <v>424</v>
      </c>
      <c r="D46" s="384"/>
      <c r="E46" s="370"/>
    </row>
    <row r="47" spans="1:5" s="140" customFormat="1">
      <c r="B47" s="381" t="s">
        <v>425</v>
      </c>
      <c r="C47" s="383" t="s">
        <v>426</v>
      </c>
      <c r="D47" s="384"/>
      <c r="E47" s="370"/>
    </row>
    <row r="48" spans="1:5" s="140" customFormat="1">
      <c r="B48" s="381" t="s">
        <v>427</v>
      </c>
      <c r="C48" s="383" t="s">
        <v>428</v>
      </c>
      <c r="D48" s="384"/>
      <c r="E48" s="370"/>
    </row>
    <row r="49" spans="2:5" s="140" customFormat="1">
      <c r="B49" s="381" t="s">
        <v>429</v>
      </c>
      <c r="C49" s="383" t="s">
        <v>430</v>
      </c>
      <c r="D49" s="384"/>
      <c r="E49" s="370"/>
    </row>
    <row r="50" spans="2:5" s="140" customFormat="1">
      <c r="B50" s="381" t="s">
        <v>431</v>
      </c>
      <c r="C50" s="383" t="s">
        <v>432</v>
      </c>
      <c r="D50" s="384"/>
      <c r="E50" s="370"/>
    </row>
    <row r="51" spans="2:5" s="140" customFormat="1" ht="28.5">
      <c r="B51" s="385" t="s">
        <v>433</v>
      </c>
      <c r="C51" s="383" t="s">
        <v>434</v>
      </c>
      <c r="D51" s="384" t="s">
        <v>404</v>
      </c>
      <c r="E51" s="370"/>
    </row>
    <row r="52" spans="2:5" s="140" customFormat="1">
      <c r="B52" s="381" t="s">
        <v>435</v>
      </c>
      <c r="C52" s="383" t="s">
        <v>436</v>
      </c>
      <c r="D52" s="382" t="s">
        <v>401</v>
      </c>
      <c r="E52" s="370"/>
    </row>
    <row r="53" spans="2:5" s="140" customFormat="1" ht="24" customHeight="1">
      <c r="B53" s="381" t="s">
        <v>437</v>
      </c>
      <c r="C53" s="383" t="s">
        <v>414</v>
      </c>
      <c r="D53" s="382"/>
      <c r="E53" s="370"/>
    </row>
    <row r="54" spans="2:5" s="140" customFormat="1" ht="26.45" customHeight="1">
      <c r="B54" s="381" t="s">
        <v>438</v>
      </c>
      <c r="C54" s="383" t="s">
        <v>416</v>
      </c>
      <c r="D54" s="382"/>
      <c r="E54" s="370"/>
    </row>
    <row r="55" spans="2:5" s="140" customFormat="1" ht="28.5">
      <c r="B55" s="381" t="s">
        <v>439</v>
      </c>
      <c r="C55" s="383" t="s">
        <v>440</v>
      </c>
      <c r="D55" s="382"/>
      <c r="E55" s="370"/>
    </row>
    <row r="56" spans="2:5" s="140" customFormat="1" ht="22.15" customHeight="1">
      <c r="B56" s="381" t="s">
        <v>441</v>
      </c>
      <c r="C56" s="383" t="s">
        <v>442</v>
      </c>
      <c r="D56" s="382"/>
      <c r="E56" s="370"/>
    </row>
    <row r="57" spans="2:5" s="140" customFormat="1" ht="30.6" customHeight="1">
      <c r="B57" s="381" t="s">
        <v>443</v>
      </c>
      <c r="C57" s="383" t="s">
        <v>444</v>
      </c>
      <c r="D57" s="382"/>
      <c r="E57" s="370"/>
    </row>
    <row r="58" spans="2:5" s="140" customFormat="1" ht="23.45" customHeight="1">
      <c r="B58" s="381" t="s">
        <v>445</v>
      </c>
      <c r="C58" s="383" t="s">
        <v>446</v>
      </c>
      <c r="D58" s="382"/>
      <c r="E58" s="370"/>
    </row>
    <row r="59" spans="2:5" s="140" customFormat="1">
      <c r="B59" s="370"/>
      <c r="C59" s="374"/>
      <c r="D59" s="370"/>
      <c r="E59" s="370"/>
    </row>
    <row r="60" spans="2:5" s="140" customFormat="1" ht="21" customHeight="1" thickBot="1">
      <c r="B60" s="156" t="s">
        <v>447</v>
      </c>
      <c r="C60" s="230" t="s">
        <v>448</v>
      </c>
      <c r="D60" s="156"/>
      <c r="E60" s="157"/>
    </row>
    <row r="61" spans="2:5" s="140" customFormat="1">
      <c r="B61" s="158" t="s">
        <v>351</v>
      </c>
      <c r="C61" s="159" t="s">
        <v>352</v>
      </c>
      <c r="D61" s="158" t="s">
        <v>353</v>
      </c>
      <c r="E61" s="370"/>
    </row>
    <row r="62" spans="2:5" s="140" customFormat="1" ht="3.75" customHeight="1">
      <c r="B62" s="370"/>
      <c r="C62" s="374"/>
      <c r="D62" s="370"/>
      <c r="E62" s="370"/>
    </row>
    <row r="63" spans="2:5" s="140" customFormat="1">
      <c r="B63" s="375" t="s">
        <v>356</v>
      </c>
      <c r="C63" s="376" t="s">
        <v>449</v>
      </c>
      <c r="D63" s="376"/>
      <c r="E63" s="370"/>
    </row>
    <row r="64" spans="2:5" s="140" customFormat="1" ht="57">
      <c r="B64" s="375" t="s">
        <v>450</v>
      </c>
      <c r="C64" s="376" t="s">
        <v>451</v>
      </c>
      <c r="D64" s="376"/>
      <c r="E64" s="370"/>
    </row>
    <row r="65" spans="1:5" s="140" customFormat="1" ht="28.5">
      <c r="B65" s="375" t="s">
        <v>452</v>
      </c>
      <c r="C65" s="160" t="s">
        <v>453</v>
      </c>
      <c r="D65" s="377"/>
      <c r="E65" s="370"/>
    </row>
    <row r="66" spans="1:5" s="140" customFormat="1">
      <c r="B66" s="375" t="s">
        <v>454</v>
      </c>
      <c r="C66" s="160" t="s">
        <v>455</v>
      </c>
      <c r="D66" s="377"/>
      <c r="E66" s="370"/>
    </row>
    <row r="67" spans="1:5" s="140" customFormat="1">
      <c r="B67" s="375" t="s">
        <v>456</v>
      </c>
      <c r="C67" s="160" t="s">
        <v>457</v>
      </c>
      <c r="D67" s="377"/>
      <c r="E67" s="370"/>
    </row>
    <row r="68" spans="1:5" s="140" customFormat="1">
      <c r="B68" s="511" t="s">
        <v>411</v>
      </c>
      <c r="C68" s="379" t="s">
        <v>458</v>
      </c>
      <c r="D68" s="380"/>
      <c r="E68" s="370"/>
    </row>
    <row r="69" spans="1:5" s="140" customFormat="1">
      <c r="B69" s="512"/>
      <c r="C69" s="379" t="s">
        <v>459</v>
      </c>
      <c r="D69" s="380"/>
      <c r="E69" s="370"/>
    </row>
    <row r="70" spans="1:5" s="140" customFormat="1">
      <c r="A70" s="140" t="s">
        <v>460</v>
      </c>
      <c r="B70" s="513"/>
      <c r="C70" s="376" t="s">
        <v>461</v>
      </c>
      <c r="D70" s="377"/>
      <c r="E70" s="370"/>
    </row>
    <row r="71" spans="1:5" s="140" customFormat="1">
      <c r="B71" s="375" t="s">
        <v>462</v>
      </c>
      <c r="C71" s="160" t="s">
        <v>463</v>
      </c>
      <c r="D71" s="384" t="s">
        <v>404</v>
      </c>
      <c r="E71" s="370"/>
    </row>
    <row r="72" spans="1:5" s="140" customFormat="1" ht="28.5">
      <c r="B72" s="375" t="s">
        <v>464</v>
      </c>
      <c r="C72" s="376" t="s">
        <v>465</v>
      </c>
      <c r="D72" s="386"/>
      <c r="E72" s="370"/>
    </row>
    <row r="73" spans="1:5" s="140" customFormat="1" ht="28.5">
      <c r="B73" s="375" t="s">
        <v>466</v>
      </c>
      <c r="C73" s="160" t="s">
        <v>467</v>
      </c>
      <c r="D73" s="384" t="s">
        <v>404</v>
      </c>
      <c r="E73" s="370"/>
    </row>
    <row r="74" spans="1:5" s="140" customFormat="1" ht="57">
      <c r="B74" s="375" t="s">
        <v>468</v>
      </c>
      <c r="C74" s="376" t="s">
        <v>469</v>
      </c>
      <c r="D74" s="384" t="s">
        <v>404</v>
      </c>
      <c r="E74" s="370"/>
    </row>
    <row r="75" spans="1:5" s="140" customFormat="1" ht="28.5">
      <c r="B75" s="375" t="s">
        <v>470</v>
      </c>
      <c r="C75" s="160" t="s">
        <v>471</v>
      </c>
      <c r="D75" s="377"/>
      <c r="E75" s="370"/>
    </row>
    <row r="76" spans="1:5" s="140" customFormat="1">
      <c r="B76" s="375" t="s">
        <v>472</v>
      </c>
      <c r="C76" s="160" t="s">
        <v>473</v>
      </c>
      <c r="D76" s="377"/>
      <c r="E76" s="370"/>
    </row>
    <row r="77" spans="1:5" s="140" customFormat="1">
      <c r="B77" s="375" t="s">
        <v>474</v>
      </c>
      <c r="C77" s="160" t="s">
        <v>475</v>
      </c>
      <c r="D77" s="377"/>
      <c r="E77" s="370"/>
    </row>
    <row r="78" spans="1:5" s="140" customFormat="1">
      <c r="B78" s="375" t="s">
        <v>476</v>
      </c>
      <c r="C78" s="160" t="s">
        <v>477</v>
      </c>
      <c r="D78" s="377"/>
      <c r="E78" s="370"/>
    </row>
    <row r="79" spans="1:5" s="140" customFormat="1">
      <c r="B79" s="375" t="s">
        <v>478</v>
      </c>
      <c r="C79" s="160" t="s">
        <v>479</v>
      </c>
      <c r="D79" s="377"/>
      <c r="E79" s="370"/>
    </row>
    <row r="80" spans="1:5" s="140" customFormat="1">
      <c r="B80" s="375" t="s">
        <v>480</v>
      </c>
      <c r="C80" s="160" t="s">
        <v>481</v>
      </c>
      <c r="D80" s="377"/>
      <c r="E80" s="370"/>
    </row>
    <row r="81" spans="1:5" s="140" customFormat="1">
      <c r="B81" s="375" t="s">
        <v>482</v>
      </c>
      <c r="C81" s="164" t="s">
        <v>483</v>
      </c>
      <c r="D81" s="380"/>
      <c r="E81" s="370"/>
    </row>
    <row r="82" spans="1:5" s="140" customFormat="1">
      <c r="B82" s="378" t="s">
        <v>484</v>
      </c>
      <c r="C82" s="164" t="s">
        <v>485</v>
      </c>
      <c r="D82" s="380"/>
      <c r="E82" s="370"/>
    </row>
    <row r="83" spans="1:5" s="140" customFormat="1">
      <c r="B83" s="378" t="s">
        <v>486</v>
      </c>
      <c r="C83" s="164" t="s">
        <v>487</v>
      </c>
      <c r="D83" s="380"/>
      <c r="E83" s="370"/>
    </row>
    <row r="84" spans="1:5" s="140" customFormat="1">
      <c r="B84" s="370"/>
      <c r="C84" s="374"/>
      <c r="D84" s="370"/>
      <c r="E84" s="370"/>
    </row>
    <row r="85" spans="1:5" s="140" customFormat="1" ht="21" customHeight="1" thickBot="1">
      <c r="B85" s="156" t="s">
        <v>488</v>
      </c>
      <c r="C85" s="230" t="s">
        <v>489</v>
      </c>
      <c r="D85" s="156"/>
      <c r="E85" s="157"/>
    </row>
    <row r="86" spans="1:5" s="140" customFormat="1">
      <c r="A86"/>
      <c r="B86" s="227" t="s">
        <v>351</v>
      </c>
      <c r="C86" s="228" t="s">
        <v>352</v>
      </c>
      <c r="D86" s="227" t="s">
        <v>353</v>
      </c>
      <c r="E86" s="370"/>
    </row>
    <row r="87" spans="1:5" s="140" customFormat="1" ht="5.0999999999999996" customHeight="1">
      <c r="B87" s="158"/>
      <c r="C87" s="159"/>
      <c r="D87" s="158"/>
      <c r="E87" s="370"/>
    </row>
    <row r="88" spans="1:5" s="140" customFormat="1" ht="28.5">
      <c r="B88" s="165" t="s">
        <v>490</v>
      </c>
      <c r="C88" s="163" t="s">
        <v>491</v>
      </c>
      <c r="D88" s="382"/>
      <c r="E88" s="370"/>
    </row>
    <row r="89" spans="1:5" s="140" customFormat="1" ht="28.5">
      <c r="B89" s="166" t="s">
        <v>492</v>
      </c>
      <c r="C89" s="160" t="s">
        <v>493</v>
      </c>
      <c r="D89" s="377"/>
      <c r="E89" s="370"/>
    </row>
    <row r="90" spans="1:5" s="140" customFormat="1">
      <c r="B90" s="146"/>
      <c r="C90" s="146"/>
      <c r="D90" s="370"/>
      <c r="E90" s="370"/>
    </row>
    <row r="91" spans="1:5" s="140" customFormat="1" ht="21.95" customHeight="1" thickBot="1">
      <c r="B91" s="156" t="s">
        <v>494</v>
      </c>
      <c r="C91" s="230" t="s">
        <v>495</v>
      </c>
      <c r="D91" s="156"/>
      <c r="E91" s="157"/>
    </row>
    <row r="92" spans="1:5" s="140" customFormat="1">
      <c r="B92" s="158" t="s">
        <v>351</v>
      </c>
      <c r="C92" s="159" t="s">
        <v>352</v>
      </c>
      <c r="D92" s="158" t="s">
        <v>353</v>
      </c>
      <c r="E92" s="370"/>
    </row>
    <row r="93" spans="1:5" s="140" customFormat="1" ht="5.0999999999999996" customHeight="1">
      <c r="B93" s="158"/>
      <c r="C93" s="159"/>
      <c r="D93" s="158"/>
      <c r="E93" s="370"/>
    </row>
    <row r="94" spans="1:5" s="140" customFormat="1" ht="28.5">
      <c r="B94" s="387" t="s">
        <v>496</v>
      </c>
      <c r="C94" s="383" t="s">
        <v>497</v>
      </c>
      <c r="D94" s="382" t="s">
        <v>498</v>
      </c>
      <c r="E94" s="370"/>
    </row>
    <row r="95" spans="1:5" s="140" customFormat="1">
      <c r="B95" s="388" t="s">
        <v>499</v>
      </c>
      <c r="C95" s="376" t="s">
        <v>500</v>
      </c>
      <c r="D95" s="377" t="s">
        <v>501</v>
      </c>
      <c r="E95" s="370"/>
    </row>
    <row r="96" spans="1:5" s="140" customFormat="1">
      <c r="B96" s="388" t="s">
        <v>502</v>
      </c>
      <c r="C96" s="376" t="s">
        <v>503</v>
      </c>
      <c r="D96" s="377" t="s">
        <v>501</v>
      </c>
      <c r="E96" s="370"/>
    </row>
    <row r="97" spans="1:5" s="140" customFormat="1">
      <c r="B97" s="388" t="s">
        <v>504</v>
      </c>
      <c r="C97" s="376" t="s">
        <v>505</v>
      </c>
      <c r="D97" s="377" t="s">
        <v>501</v>
      </c>
      <c r="E97" s="370"/>
    </row>
    <row r="98" spans="1:5" s="140" customFormat="1" ht="28.5">
      <c r="B98" s="381" t="s">
        <v>506</v>
      </c>
      <c r="C98" s="385" t="s">
        <v>507</v>
      </c>
      <c r="D98" s="167" t="s">
        <v>508</v>
      </c>
      <c r="E98" s="370"/>
    </row>
    <row r="99" spans="1:5" s="140" customFormat="1">
      <c r="B99" s="375" t="s">
        <v>509</v>
      </c>
      <c r="C99" s="375" t="s">
        <v>510</v>
      </c>
      <c r="D99" s="375"/>
      <c r="E99" s="370"/>
    </row>
    <row r="100" spans="1:5" s="140" customFormat="1">
      <c r="B100" s="375" t="s">
        <v>511</v>
      </c>
      <c r="C100" s="375" t="s">
        <v>512</v>
      </c>
      <c r="D100" s="375"/>
      <c r="E100" s="370"/>
    </row>
    <row r="101" spans="1:5" s="140" customFormat="1">
      <c r="B101" s="370"/>
      <c r="C101" s="374"/>
      <c r="D101" s="370"/>
      <c r="E101" s="370"/>
    </row>
    <row r="102" spans="1:5" s="140" customFormat="1" ht="24" customHeight="1" thickBot="1">
      <c r="B102" s="156" t="s">
        <v>513</v>
      </c>
      <c r="C102" s="230" t="s">
        <v>514</v>
      </c>
      <c r="D102" s="156"/>
      <c r="E102" s="157"/>
    </row>
    <row r="103" spans="1:5" s="140" customFormat="1">
      <c r="B103" s="158" t="s">
        <v>351</v>
      </c>
      <c r="C103" s="159" t="s">
        <v>352</v>
      </c>
      <c r="D103" s="158" t="s">
        <v>353</v>
      </c>
      <c r="E103" s="370"/>
    </row>
    <row r="104" spans="1:5" s="140" customFormat="1" ht="6" customHeight="1">
      <c r="B104" s="158"/>
      <c r="C104" s="159"/>
      <c r="D104" s="158"/>
      <c r="E104" s="370"/>
    </row>
    <row r="105" spans="1:5" s="140" customFormat="1" ht="28.5">
      <c r="A105"/>
      <c r="B105" s="381" t="s">
        <v>515</v>
      </c>
      <c r="C105" s="383" t="s">
        <v>516</v>
      </c>
      <c r="D105" s="382" t="s">
        <v>517</v>
      </c>
      <c r="E105" s="370"/>
    </row>
    <row r="106" spans="1:5" s="140" customFormat="1">
      <c r="B106" s="375" t="s">
        <v>499</v>
      </c>
      <c r="C106" s="376" t="s">
        <v>500</v>
      </c>
      <c r="D106" s="377" t="s">
        <v>501</v>
      </c>
      <c r="E106" s="370"/>
    </row>
    <row r="107" spans="1:5" s="140" customFormat="1">
      <c r="B107" s="375" t="s">
        <v>502</v>
      </c>
      <c r="C107" s="376" t="s">
        <v>503</v>
      </c>
      <c r="D107" s="377" t="s">
        <v>501</v>
      </c>
      <c r="E107" s="370"/>
    </row>
    <row r="108" spans="1:5" s="140" customFormat="1">
      <c r="B108" s="375" t="s">
        <v>504</v>
      </c>
      <c r="C108" s="376" t="s">
        <v>505</v>
      </c>
      <c r="D108" s="377" t="s">
        <v>501</v>
      </c>
      <c r="E108" s="370"/>
    </row>
    <row r="109" spans="1:5" s="140" customFormat="1" ht="28.5">
      <c r="B109" s="381" t="s">
        <v>506</v>
      </c>
      <c r="C109" s="385" t="s">
        <v>507</v>
      </c>
      <c r="D109" s="167" t="s">
        <v>508</v>
      </c>
      <c r="E109" s="370"/>
    </row>
    <row r="110" spans="1:5" s="140" customFormat="1">
      <c r="B110" s="375" t="s">
        <v>509</v>
      </c>
      <c r="C110" s="375" t="s">
        <v>510</v>
      </c>
      <c r="D110" s="375"/>
      <c r="E110" s="370"/>
    </row>
    <row r="111" spans="1:5" s="140" customFormat="1">
      <c r="B111" s="375" t="s">
        <v>511</v>
      </c>
      <c r="C111" s="375" t="s">
        <v>512</v>
      </c>
      <c r="D111" s="375"/>
      <c r="E111" s="370"/>
    </row>
    <row r="112" spans="1:5" s="140" customFormat="1" ht="18">
      <c r="B112" s="370"/>
      <c r="C112" s="168"/>
      <c r="D112" s="168"/>
      <c r="E112" s="370"/>
    </row>
    <row r="113" spans="2:5" s="140" customFormat="1">
      <c r="B113" s="370"/>
      <c r="C113" s="374"/>
      <c r="D113" s="370"/>
      <c r="E113" s="370"/>
    </row>
    <row r="114" spans="2:5" s="140" customFormat="1">
      <c r="B114" s="370"/>
      <c r="C114" s="374"/>
      <c r="D114" s="370"/>
      <c r="E114" s="370"/>
    </row>
    <row r="115" spans="2:5" s="140" customFormat="1">
      <c r="B115" s="370"/>
      <c r="C115" s="374"/>
      <c r="D115" s="370"/>
      <c r="E115" s="370"/>
    </row>
    <row r="116" spans="2:5" s="140" customFormat="1">
      <c r="B116" s="370"/>
      <c r="C116" s="374"/>
      <c r="D116" s="370"/>
      <c r="E116" s="370"/>
    </row>
    <row r="117" spans="2:5" s="140" customFormat="1">
      <c r="B117" s="370"/>
      <c r="C117" s="374"/>
      <c r="D117" s="370"/>
      <c r="E117" s="370"/>
    </row>
    <row r="118" spans="2:5" s="140" customFormat="1">
      <c r="B118" s="370"/>
      <c r="C118" s="374"/>
      <c r="D118" s="370"/>
      <c r="E118" s="370"/>
    </row>
    <row r="119" spans="2:5" s="140" customFormat="1">
      <c r="B119" s="370"/>
      <c r="C119" s="374"/>
      <c r="D119" s="370"/>
      <c r="E119" s="370"/>
    </row>
    <row r="120" spans="2:5" s="140" customFormat="1">
      <c r="B120" s="370"/>
      <c r="C120" s="374"/>
      <c r="D120" s="370"/>
      <c r="E120" s="370"/>
    </row>
    <row r="121" spans="2:5" s="140" customFormat="1">
      <c r="B121" s="370"/>
      <c r="C121" s="374"/>
      <c r="D121" s="370"/>
      <c r="E121" s="370"/>
    </row>
    <row r="122" spans="2:5" s="140" customFormat="1">
      <c r="B122" s="370"/>
      <c r="C122" s="374"/>
      <c r="D122" s="370"/>
      <c r="E122" s="370"/>
    </row>
    <row r="123" spans="2:5" s="140" customFormat="1">
      <c r="B123" s="370"/>
      <c r="C123" s="374"/>
      <c r="D123" s="370"/>
      <c r="E123" s="370"/>
    </row>
    <row r="124" spans="2:5" s="140" customFormat="1">
      <c r="B124" s="370"/>
      <c r="C124" s="374"/>
      <c r="D124" s="370"/>
      <c r="E124" s="370"/>
    </row>
    <row r="125" spans="2:5" s="140" customFormat="1">
      <c r="B125" s="370"/>
      <c r="C125" s="374"/>
      <c r="D125" s="370"/>
      <c r="E125" s="370"/>
    </row>
    <row r="126" spans="2:5" s="140" customFormat="1">
      <c r="B126" s="370"/>
      <c r="C126" s="374"/>
      <c r="D126" s="370"/>
      <c r="E126" s="370"/>
    </row>
    <row r="127" spans="2:5" s="140" customFormat="1">
      <c r="B127" s="370"/>
      <c r="C127" s="374"/>
      <c r="D127" s="370"/>
      <c r="E127" s="370"/>
    </row>
    <row r="128" spans="2:5" s="140" customFormat="1">
      <c r="B128" s="370"/>
      <c r="C128" s="374"/>
      <c r="D128" s="370"/>
      <c r="E128" s="370"/>
    </row>
    <row r="129" spans="2:5" s="140" customFormat="1">
      <c r="B129" s="370"/>
      <c r="C129" s="374"/>
      <c r="D129" s="370"/>
      <c r="E129" s="370"/>
    </row>
    <row r="130" spans="2:5" s="140" customFormat="1">
      <c r="B130" s="370"/>
      <c r="C130" s="374"/>
      <c r="D130" s="370"/>
      <c r="E130" s="370"/>
    </row>
    <row r="131" spans="2:5" s="140" customFormat="1">
      <c r="B131" s="370"/>
      <c r="C131" s="374"/>
      <c r="D131" s="370"/>
      <c r="E131" s="370"/>
    </row>
    <row r="132" spans="2:5" s="140" customFormat="1">
      <c r="B132" s="370"/>
      <c r="C132" s="374"/>
      <c r="D132" s="370"/>
      <c r="E132" s="370"/>
    </row>
    <row r="133" spans="2:5" s="140" customFormat="1">
      <c r="B133" s="370"/>
      <c r="C133" s="374"/>
      <c r="D133" s="370"/>
      <c r="E133" s="370"/>
    </row>
    <row r="134" spans="2:5" s="140" customFormat="1">
      <c r="B134" s="370"/>
      <c r="C134" s="374"/>
      <c r="D134" s="370"/>
      <c r="E134" s="370"/>
    </row>
    <row r="135" spans="2:5" s="140" customFormat="1">
      <c r="B135" s="370"/>
      <c r="C135" s="374"/>
      <c r="D135" s="370"/>
      <c r="E135" s="370"/>
    </row>
    <row r="136" spans="2:5" s="140" customFormat="1">
      <c r="B136" s="370"/>
      <c r="C136" s="374"/>
      <c r="D136" s="370"/>
      <c r="E136" s="370"/>
    </row>
    <row r="137" spans="2:5" s="140" customFormat="1">
      <c r="B137" s="370"/>
      <c r="C137" s="374"/>
      <c r="D137" s="370"/>
      <c r="E137" s="370"/>
    </row>
    <row r="138" spans="2:5" s="140" customFormat="1">
      <c r="B138" s="370"/>
      <c r="C138" s="374"/>
      <c r="D138" s="370"/>
      <c r="E138" s="370"/>
    </row>
    <row r="139" spans="2:5" s="140" customFormat="1">
      <c r="B139" s="370"/>
      <c r="C139" s="374"/>
      <c r="D139" s="370"/>
      <c r="E139" s="370"/>
    </row>
    <row r="140" spans="2:5" s="140" customFormat="1">
      <c r="B140" s="370"/>
      <c r="C140" s="374"/>
      <c r="D140" s="370"/>
      <c r="E140" s="370"/>
    </row>
    <row r="141" spans="2:5" s="140" customFormat="1">
      <c r="B141" s="370"/>
      <c r="C141" s="374"/>
      <c r="D141" s="370"/>
      <c r="E141" s="370"/>
    </row>
    <row r="142" spans="2:5" s="140" customFormat="1">
      <c r="B142" s="370"/>
      <c r="C142" s="374"/>
      <c r="D142" s="370"/>
      <c r="E142" s="370"/>
    </row>
    <row r="143" spans="2:5" s="140" customFormat="1">
      <c r="B143" s="370"/>
      <c r="C143" s="374"/>
      <c r="D143" s="370"/>
      <c r="E143" s="370"/>
    </row>
    <row r="144" spans="2:5" s="140" customFormat="1">
      <c r="B144" s="370"/>
      <c r="C144" s="374"/>
      <c r="D144" s="370"/>
      <c r="E144" s="370"/>
    </row>
    <row r="145" spans="2:5" s="140" customFormat="1">
      <c r="B145" s="370"/>
      <c r="C145" s="374"/>
      <c r="D145" s="370"/>
      <c r="E145" s="370"/>
    </row>
    <row r="146" spans="2:5" s="140" customFormat="1">
      <c r="B146" s="370"/>
      <c r="C146" s="374"/>
      <c r="D146" s="370"/>
      <c r="E146" s="370"/>
    </row>
    <row r="147" spans="2:5" s="140" customFormat="1">
      <c r="B147" s="370"/>
      <c r="C147" s="374"/>
      <c r="D147" s="370"/>
      <c r="E147" s="370"/>
    </row>
    <row r="148" spans="2:5" s="140" customFormat="1">
      <c r="B148" s="370"/>
      <c r="C148" s="374"/>
      <c r="D148" s="370"/>
      <c r="E148" s="370"/>
    </row>
    <row r="149" spans="2:5" s="140" customFormat="1">
      <c r="B149" s="370"/>
      <c r="C149" s="374"/>
      <c r="D149" s="370"/>
      <c r="E149" s="370"/>
    </row>
    <row r="150" spans="2:5" s="140" customFormat="1">
      <c r="B150" s="370"/>
      <c r="C150" s="374"/>
      <c r="D150" s="370"/>
      <c r="E150" s="370"/>
    </row>
    <row r="151" spans="2:5" s="140" customFormat="1">
      <c r="B151" s="370"/>
      <c r="C151" s="374"/>
      <c r="D151" s="370"/>
      <c r="E151" s="370"/>
    </row>
    <row r="152" spans="2:5" s="140" customFormat="1">
      <c r="B152" s="370"/>
      <c r="C152" s="374"/>
      <c r="D152" s="370"/>
      <c r="E152" s="370"/>
    </row>
    <row r="153" spans="2:5" s="140" customFormat="1">
      <c r="B153" s="370"/>
      <c r="C153" s="374"/>
      <c r="D153" s="370"/>
      <c r="E153" s="370"/>
    </row>
    <row r="154" spans="2:5" s="140" customFormat="1">
      <c r="B154" s="370"/>
      <c r="C154" s="374"/>
      <c r="D154" s="370"/>
      <c r="E154" s="370"/>
    </row>
    <row r="155" spans="2:5" s="140" customFormat="1">
      <c r="B155" s="370"/>
      <c r="C155" s="374"/>
      <c r="D155" s="370"/>
      <c r="E155" s="370"/>
    </row>
    <row r="156" spans="2:5" s="140" customFormat="1">
      <c r="B156" s="370"/>
      <c r="C156" s="374"/>
      <c r="D156" s="370"/>
      <c r="E156" s="370"/>
    </row>
    <row r="157" spans="2:5" s="140" customFormat="1">
      <c r="B157" s="370"/>
      <c r="C157" s="374"/>
      <c r="D157" s="370"/>
      <c r="E157" s="370"/>
    </row>
    <row r="158" spans="2:5" s="140" customFormat="1">
      <c r="B158" s="370"/>
      <c r="C158" s="374"/>
      <c r="D158" s="370"/>
      <c r="E158" s="370"/>
    </row>
    <row r="159" spans="2:5" s="140" customFormat="1">
      <c r="B159" s="370"/>
      <c r="C159" s="374"/>
      <c r="D159" s="370"/>
      <c r="E159" s="370"/>
    </row>
    <row r="160" spans="2:5" s="140" customFormat="1">
      <c r="B160" s="370"/>
      <c r="C160" s="374"/>
      <c r="D160" s="370"/>
      <c r="E160" s="370"/>
    </row>
    <row r="161" spans="2:5" s="140" customFormat="1">
      <c r="B161" s="370"/>
      <c r="C161" s="374"/>
      <c r="D161" s="370"/>
      <c r="E161" s="370"/>
    </row>
    <row r="162" spans="2:5" s="140" customFormat="1">
      <c r="B162" s="370"/>
      <c r="C162" s="374"/>
      <c r="D162" s="370"/>
      <c r="E162" s="370"/>
    </row>
    <row r="163" spans="2:5" s="140" customFormat="1">
      <c r="B163" s="370"/>
      <c r="C163" s="374"/>
      <c r="D163" s="370"/>
      <c r="E163" s="370"/>
    </row>
    <row r="164" spans="2:5" s="140" customFormat="1">
      <c r="B164" s="370"/>
      <c r="C164" s="374"/>
      <c r="D164" s="370"/>
      <c r="E164" s="370"/>
    </row>
    <row r="165" spans="2:5" s="140" customFormat="1">
      <c r="B165" s="370"/>
      <c r="C165" s="374"/>
      <c r="D165" s="370"/>
      <c r="E165" s="370"/>
    </row>
    <row r="166" spans="2:5" s="140" customFormat="1">
      <c r="B166" s="370"/>
      <c r="C166" s="374"/>
      <c r="D166" s="370"/>
      <c r="E166" s="370"/>
    </row>
    <row r="167" spans="2:5" s="140" customFormat="1">
      <c r="B167" s="370"/>
      <c r="C167" s="374"/>
      <c r="D167" s="370"/>
      <c r="E167" s="370"/>
    </row>
    <row r="168" spans="2:5" s="140" customFormat="1">
      <c r="B168" s="370"/>
      <c r="C168" s="374"/>
      <c r="D168" s="370"/>
      <c r="E168" s="370"/>
    </row>
    <row r="169" spans="2:5" s="140" customFormat="1">
      <c r="B169" s="370"/>
      <c r="C169" s="374"/>
      <c r="D169" s="370"/>
      <c r="E169" s="370"/>
    </row>
    <row r="170" spans="2:5" s="140" customFormat="1">
      <c r="B170" s="370"/>
      <c r="C170" s="374"/>
      <c r="D170" s="370"/>
      <c r="E170" s="370"/>
    </row>
    <row r="171" spans="2:5" s="140" customFormat="1">
      <c r="B171" s="370"/>
      <c r="C171" s="374"/>
      <c r="D171" s="370"/>
      <c r="E171" s="370"/>
    </row>
    <row r="172" spans="2:5" s="140" customFormat="1">
      <c r="B172" s="370"/>
      <c r="C172" s="374"/>
      <c r="D172" s="370"/>
      <c r="E172" s="370"/>
    </row>
    <row r="173" spans="2:5" s="140" customFormat="1">
      <c r="B173" s="370"/>
      <c r="C173" s="374"/>
      <c r="D173" s="370"/>
      <c r="E173" s="370"/>
    </row>
    <row r="174" spans="2:5" s="140" customFormat="1">
      <c r="B174" s="370"/>
      <c r="C174" s="374"/>
      <c r="D174" s="370"/>
      <c r="E174" s="370"/>
    </row>
    <row r="175" spans="2:5" s="140" customFormat="1">
      <c r="B175" s="370"/>
      <c r="C175" s="374"/>
      <c r="D175" s="370"/>
      <c r="E175" s="370"/>
    </row>
    <row r="176" spans="2:5" s="140" customFormat="1">
      <c r="B176" s="370"/>
      <c r="C176" s="374"/>
      <c r="D176" s="370"/>
      <c r="E176" s="370"/>
    </row>
    <row r="177" spans="2:5" s="140" customFormat="1">
      <c r="B177" s="370"/>
      <c r="C177" s="374"/>
      <c r="D177" s="370"/>
      <c r="E177" s="370"/>
    </row>
    <row r="178" spans="2:5" s="140" customFormat="1">
      <c r="B178" s="370"/>
      <c r="C178" s="374"/>
      <c r="D178" s="370"/>
      <c r="E178" s="370"/>
    </row>
    <row r="179" spans="2:5" s="140" customFormat="1">
      <c r="B179" s="370"/>
      <c r="C179" s="374"/>
      <c r="D179" s="370"/>
      <c r="E179" s="370"/>
    </row>
    <row r="180" spans="2:5" s="140" customFormat="1">
      <c r="B180" s="370"/>
      <c r="C180" s="374"/>
      <c r="D180" s="370"/>
      <c r="E180" s="370"/>
    </row>
    <row r="181" spans="2:5" s="140" customFormat="1">
      <c r="B181" s="370"/>
      <c r="C181" s="374"/>
      <c r="D181" s="370"/>
      <c r="E181" s="370"/>
    </row>
    <row r="182" spans="2:5" s="140" customFormat="1">
      <c r="B182" s="370"/>
      <c r="C182" s="374"/>
      <c r="D182" s="370"/>
      <c r="E182" s="370"/>
    </row>
    <row r="183" spans="2:5" s="140" customFormat="1">
      <c r="B183" s="370"/>
      <c r="C183" s="374"/>
      <c r="D183" s="370"/>
      <c r="E183" s="370"/>
    </row>
    <row r="184" spans="2:5" s="140" customFormat="1">
      <c r="B184" s="370"/>
      <c r="C184" s="374"/>
      <c r="D184" s="370"/>
      <c r="E184" s="370"/>
    </row>
    <row r="185" spans="2:5" s="140" customFormat="1">
      <c r="B185" s="370"/>
      <c r="C185" s="374"/>
      <c r="D185" s="370"/>
      <c r="E185" s="370"/>
    </row>
    <row r="186" spans="2:5" s="140" customFormat="1">
      <c r="B186" s="370"/>
      <c r="C186" s="374"/>
      <c r="D186" s="370"/>
      <c r="E186" s="370"/>
    </row>
    <row r="187" spans="2:5" s="140" customFormat="1">
      <c r="B187" s="370"/>
      <c r="C187" s="374"/>
      <c r="D187" s="370"/>
      <c r="E187" s="370"/>
    </row>
    <row r="188" spans="2:5" s="140" customFormat="1">
      <c r="B188" s="370"/>
      <c r="C188" s="374"/>
      <c r="D188" s="370"/>
      <c r="E188" s="370"/>
    </row>
    <row r="189" spans="2:5" s="140" customFormat="1">
      <c r="B189" s="370"/>
      <c r="C189" s="374"/>
      <c r="D189" s="370"/>
      <c r="E189" s="370"/>
    </row>
    <row r="190" spans="2:5" s="140" customFormat="1">
      <c r="B190" s="370"/>
      <c r="C190" s="374"/>
      <c r="D190" s="370"/>
      <c r="E190" s="370"/>
    </row>
    <row r="191" spans="2:5" s="140" customFormat="1">
      <c r="B191" s="370"/>
      <c r="C191" s="374"/>
      <c r="D191" s="370"/>
      <c r="E191" s="370"/>
    </row>
    <row r="192" spans="2:5" s="140" customFormat="1">
      <c r="C192" s="152"/>
    </row>
    <row r="193" spans="3:3" s="140" customFormat="1">
      <c r="C193" s="152"/>
    </row>
    <row r="194" spans="3:3" s="140" customFormat="1">
      <c r="C194" s="152"/>
    </row>
    <row r="195" spans="3:3" s="140" customFormat="1">
      <c r="C195" s="152"/>
    </row>
    <row r="196" spans="3:3" s="140" customFormat="1">
      <c r="C196" s="152"/>
    </row>
    <row r="197" spans="3:3" s="140" customFormat="1">
      <c r="C197" s="152"/>
    </row>
    <row r="198" spans="3:3" s="140" customFormat="1">
      <c r="C198" s="152"/>
    </row>
    <row r="199" spans="3:3" s="140" customFormat="1">
      <c r="C199" s="152"/>
    </row>
    <row r="200" spans="3:3" s="140" customFormat="1">
      <c r="C200" s="152"/>
    </row>
    <row r="201" spans="3:3" s="140" customFormat="1">
      <c r="C201" s="152"/>
    </row>
    <row r="202" spans="3:3" s="140" customFormat="1">
      <c r="C202" s="152"/>
    </row>
    <row r="203" spans="3:3" s="140" customFormat="1">
      <c r="C203" s="152"/>
    </row>
    <row r="204" spans="3:3" s="140" customFormat="1">
      <c r="C204" s="152"/>
    </row>
    <row r="205" spans="3:3" s="140" customFormat="1">
      <c r="C205" s="152"/>
    </row>
    <row r="206" spans="3:3" s="140" customFormat="1">
      <c r="C206" s="152"/>
    </row>
    <row r="207" spans="3:3" s="140" customFormat="1">
      <c r="C207" s="152"/>
    </row>
    <row r="208" spans="3:3" s="140" customFormat="1">
      <c r="C208" s="152"/>
    </row>
    <row r="209" spans="3:3" s="140" customFormat="1">
      <c r="C209" s="152"/>
    </row>
    <row r="210" spans="3:3" s="140" customFormat="1">
      <c r="C210" s="152"/>
    </row>
    <row r="211" spans="3:3" s="140" customFormat="1">
      <c r="C211" s="152"/>
    </row>
    <row r="212" spans="3:3" s="140" customFormat="1">
      <c r="C212" s="152"/>
    </row>
    <row r="213" spans="3:3" s="140" customFormat="1">
      <c r="C213" s="152"/>
    </row>
    <row r="214" spans="3:3" s="140" customFormat="1">
      <c r="C214" s="152"/>
    </row>
    <row r="215" spans="3:3" s="140" customFormat="1">
      <c r="C215" s="152"/>
    </row>
    <row r="216" spans="3:3" s="140" customFormat="1">
      <c r="C216" s="152"/>
    </row>
    <row r="217" spans="3:3" s="140" customFormat="1">
      <c r="C217" s="152"/>
    </row>
    <row r="218" spans="3:3" s="140" customFormat="1">
      <c r="C218" s="152"/>
    </row>
    <row r="219" spans="3:3" s="140" customFormat="1">
      <c r="C219" s="152"/>
    </row>
    <row r="220" spans="3:3" s="140" customFormat="1">
      <c r="C220" s="152"/>
    </row>
    <row r="221" spans="3:3" s="140" customFormat="1">
      <c r="C221" s="152"/>
    </row>
    <row r="222" spans="3:3" s="140" customFormat="1">
      <c r="C222" s="152"/>
    </row>
    <row r="223" spans="3:3" s="140" customFormat="1">
      <c r="C223" s="152"/>
    </row>
    <row r="224" spans="3:3" s="140" customFormat="1">
      <c r="C224" s="152"/>
    </row>
    <row r="225" spans="3:3" s="140" customFormat="1">
      <c r="C225" s="152"/>
    </row>
    <row r="226" spans="3:3" s="140" customFormat="1">
      <c r="C226" s="152"/>
    </row>
    <row r="227" spans="3:3" s="140" customFormat="1">
      <c r="C227" s="152"/>
    </row>
    <row r="228" spans="3:3" s="140" customFormat="1">
      <c r="C228" s="152"/>
    </row>
    <row r="229" spans="3:3" s="140" customFormat="1">
      <c r="C229" s="152"/>
    </row>
    <row r="230" spans="3:3" s="140" customFormat="1">
      <c r="C230" s="152"/>
    </row>
    <row r="231" spans="3:3" s="140" customFormat="1">
      <c r="C231" s="152"/>
    </row>
    <row r="232" spans="3:3" s="140" customFormat="1">
      <c r="C232" s="152"/>
    </row>
    <row r="233" spans="3:3" s="140" customFormat="1">
      <c r="C233" s="152"/>
    </row>
    <row r="234" spans="3:3" s="140" customFormat="1">
      <c r="C234" s="152"/>
    </row>
    <row r="235" spans="3:3" s="140" customFormat="1">
      <c r="C235" s="152"/>
    </row>
    <row r="236" spans="3:3" s="140" customFormat="1">
      <c r="C236" s="152"/>
    </row>
    <row r="237" spans="3:3" s="140" customFormat="1">
      <c r="C237" s="152"/>
    </row>
    <row r="238" spans="3:3" s="140" customFormat="1">
      <c r="C238" s="152"/>
    </row>
    <row r="239" spans="3:3" s="140" customFormat="1">
      <c r="C239" s="152"/>
    </row>
    <row r="240" spans="3:3" s="140" customFormat="1">
      <c r="C240" s="152"/>
    </row>
    <row r="241" spans="3:3" s="140" customFormat="1">
      <c r="C241" s="152"/>
    </row>
    <row r="242" spans="3:3" s="140" customFormat="1">
      <c r="C242" s="152"/>
    </row>
    <row r="243" spans="3:3" s="140" customFormat="1">
      <c r="C243" s="152"/>
    </row>
    <row r="244" spans="3:3" s="140" customFormat="1">
      <c r="C244" s="152"/>
    </row>
    <row r="245" spans="3:3" s="140" customFormat="1">
      <c r="C245" s="152"/>
    </row>
    <row r="246" spans="3:3" s="140" customFormat="1">
      <c r="C246" s="152"/>
    </row>
    <row r="247" spans="3:3" s="140" customFormat="1">
      <c r="C247" s="152"/>
    </row>
    <row r="248" spans="3:3" s="140" customFormat="1">
      <c r="C248" s="152"/>
    </row>
    <row r="249" spans="3:3" s="140" customFormat="1">
      <c r="C249" s="152"/>
    </row>
    <row r="250" spans="3:3" s="140" customFormat="1">
      <c r="C250" s="152"/>
    </row>
    <row r="251" spans="3:3" s="140" customFormat="1">
      <c r="C251" s="152"/>
    </row>
    <row r="252" spans="3:3" s="140" customFormat="1">
      <c r="C252" s="152"/>
    </row>
    <row r="253" spans="3:3" s="140" customFormat="1">
      <c r="C253" s="152"/>
    </row>
    <row r="254" spans="3:3" s="140" customFormat="1">
      <c r="C254" s="152"/>
    </row>
    <row r="255" spans="3:3" s="140" customFormat="1">
      <c r="C255" s="152"/>
    </row>
    <row r="256" spans="3:3" s="140" customFormat="1">
      <c r="C256" s="152"/>
    </row>
    <row r="257" spans="3:3" s="140" customFormat="1">
      <c r="C257" s="152"/>
    </row>
    <row r="258" spans="3:3" s="140" customFormat="1">
      <c r="C258" s="152"/>
    </row>
    <row r="259" spans="3:3" s="140" customFormat="1">
      <c r="C259" s="152"/>
    </row>
    <row r="260" spans="3:3" s="140" customFormat="1">
      <c r="C260" s="152"/>
    </row>
    <row r="261" spans="3:3" s="140" customFormat="1">
      <c r="C261" s="152"/>
    </row>
    <row r="262" spans="3:3" s="140" customFormat="1">
      <c r="C262" s="152"/>
    </row>
    <row r="263" spans="3:3" s="140" customFormat="1">
      <c r="C263" s="152"/>
    </row>
    <row r="264" spans="3:3" s="140" customFormat="1">
      <c r="C264" s="152"/>
    </row>
    <row r="265" spans="3:3" s="140" customFormat="1">
      <c r="C265" s="152"/>
    </row>
    <row r="266" spans="3:3" s="140" customFormat="1">
      <c r="C266" s="152"/>
    </row>
    <row r="267" spans="3:3" s="140" customFormat="1">
      <c r="C267" s="152"/>
    </row>
    <row r="268" spans="3:3" s="140" customFormat="1">
      <c r="C268" s="152"/>
    </row>
    <row r="269" spans="3:3" s="140" customFormat="1">
      <c r="C269" s="152"/>
    </row>
    <row r="270" spans="3:3" s="140" customFormat="1">
      <c r="C270" s="152"/>
    </row>
    <row r="271" spans="3:3" s="140" customFormat="1">
      <c r="C271" s="152"/>
    </row>
    <row r="272" spans="3:3" s="140" customFormat="1">
      <c r="C272" s="152"/>
    </row>
    <row r="273" spans="3:3" s="140" customFormat="1">
      <c r="C273" s="152"/>
    </row>
    <row r="274" spans="3:3" s="140" customFormat="1">
      <c r="C274" s="152"/>
    </row>
    <row r="275" spans="3:3" s="140" customFormat="1">
      <c r="C275" s="152"/>
    </row>
    <row r="276" spans="3:3" s="140" customFormat="1">
      <c r="C276" s="152"/>
    </row>
    <row r="277" spans="3:3" s="140" customFormat="1">
      <c r="C277" s="152"/>
    </row>
    <row r="278" spans="3:3" s="140" customFormat="1">
      <c r="C278" s="152"/>
    </row>
    <row r="279" spans="3:3" s="140" customFormat="1">
      <c r="C279" s="152"/>
    </row>
    <row r="280" spans="3:3" s="140" customFormat="1">
      <c r="C280" s="152"/>
    </row>
    <row r="281" spans="3:3" s="140" customFormat="1">
      <c r="C281" s="152"/>
    </row>
    <row r="282" spans="3:3" s="140" customFormat="1">
      <c r="C282" s="152"/>
    </row>
    <row r="283" spans="3:3" s="140" customFormat="1">
      <c r="C283" s="152"/>
    </row>
    <row r="284" spans="3:3" s="140" customFormat="1">
      <c r="C284" s="152"/>
    </row>
    <row r="285" spans="3:3" s="140" customFormat="1">
      <c r="C285" s="152"/>
    </row>
    <row r="286" spans="3:3" s="140" customFormat="1">
      <c r="C286" s="152"/>
    </row>
    <row r="287" spans="3:3" s="140" customFormat="1">
      <c r="C287" s="152"/>
    </row>
    <row r="288" spans="3:3" s="140" customFormat="1">
      <c r="C288" s="152"/>
    </row>
    <row r="289" spans="3:3" s="140" customFormat="1">
      <c r="C289" s="152"/>
    </row>
    <row r="290" spans="3:3" s="140" customFormat="1">
      <c r="C290" s="152"/>
    </row>
    <row r="291" spans="3:3" s="140" customFormat="1">
      <c r="C291" s="152"/>
    </row>
    <row r="292" spans="3:3" s="140" customFormat="1">
      <c r="C292" s="152"/>
    </row>
    <row r="293" spans="3:3" s="140" customFormat="1">
      <c r="C293" s="152"/>
    </row>
    <row r="294" spans="3:3" s="140" customFormat="1">
      <c r="C294" s="152"/>
    </row>
    <row r="295" spans="3:3" s="140" customFormat="1">
      <c r="C295" s="152"/>
    </row>
    <row r="296" spans="3:3" s="140" customFormat="1">
      <c r="C296" s="152"/>
    </row>
    <row r="297" spans="3:3" s="140" customFormat="1">
      <c r="C297" s="152"/>
    </row>
    <row r="298" spans="3:3" s="140" customFormat="1">
      <c r="C298" s="152"/>
    </row>
    <row r="299" spans="3:3" s="140" customFormat="1">
      <c r="C299" s="152"/>
    </row>
    <row r="300" spans="3:3" s="140" customFormat="1">
      <c r="C300" s="152"/>
    </row>
    <row r="301" spans="3:3" s="140" customFormat="1">
      <c r="C301" s="152"/>
    </row>
    <row r="302" spans="3:3" s="140" customFormat="1">
      <c r="C302" s="152"/>
    </row>
    <row r="303" spans="3:3" s="140" customFormat="1">
      <c r="C303" s="152"/>
    </row>
    <row r="304" spans="3:3" s="140" customFormat="1">
      <c r="C304" s="152"/>
    </row>
    <row r="305" spans="3:3" s="140" customFormat="1">
      <c r="C305" s="152"/>
    </row>
    <row r="306" spans="3:3" s="140" customFormat="1">
      <c r="C306" s="152"/>
    </row>
    <row r="307" spans="3:3" s="140" customFormat="1">
      <c r="C307" s="152"/>
    </row>
    <row r="308" spans="3:3" s="140" customFormat="1">
      <c r="C308" s="152"/>
    </row>
    <row r="309" spans="3:3" s="140" customFormat="1">
      <c r="C309" s="152"/>
    </row>
    <row r="310" spans="3:3" s="140" customFormat="1">
      <c r="C310" s="152"/>
    </row>
    <row r="311" spans="3:3" s="140" customFormat="1">
      <c r="C311" s="152"/>
    </row>
    <row r="312" spans="3:3" s="140" customFormat="1">
      <c r="C312" s="152"/>
    </row>
    <row r="313" spans="3:3" s="140" customFormat="1">
      <c r="C313" s="152"/>
    </row>
    <row r="314" spans="3:3" s="140" customFormat="1">
      <c r="C314" s="152"/>
    </row>
    <row r="315" spans="3:3" s="140" customFormat="1">
      <c r="C315" s="152"/>
    </row>
    <row r="316" spans="3:3" s="140" customFormat="1">
      <c r="C316" s="152"/>
    </row>
    <row r="317" spans="3:3" s="140" customFormat="1">
      <c r="C317" s="152"/>
    </row>
    <row r="318" spans="3:3" s="140" customFormat="1">
      <c r="C318" s="152"/>
    </row>
    <row r="319" spans="3:3" s="140" customFormat="1">
      <c r="C319" s="152"/>
    </row>
    <row r="320" spans="3:3" s="140" customFormat="1">
      <c r="C320" s="152"/>
    </row>
    <row r="321" spans="3:3" s="140" customFormat="1">
      <c r="C321" s="152"/>
    </row>
    <row r="322" spans="3:3" s="140" customFormat="1">
      <c r="C322" s="152"/>
    </row>
    <row r="323" spans="3:3" s="140" customFormat="1">
      <c r="C323" s="152"/>
    </row>
    <row r="324" spans="3:3" s="140" customFormat="1">
      <c r="C324" s="152"/>
    </row>
    <row r="325" spans="3:3" s="140" customFormat="1">
      <c r="C325" s="152"/>
    </row>
    <row r="326" spans="3:3" s="140" customFormat="1">
      <c r="C326" s="152"/>
    </row>
    <row r="327" spans="3:3" s="140" customFormat="1">
      <c r="C327" s="152"/>
    </row>
    <row r="328" spans="3:3" s="140" customFormat="1">
      <c r="C328" s="152"/>
    </row>
    <row r="329" spans="3:3" s="140" customFormat="1">
      <c r="C329" s="152"/>
    </row>
    <row r="330" spans="3:3" s="140" customFormat="1">
      <c r="C330" s="152"/>
    </row>
    <row r="331" spans="3:3" s="140" customFormat="1">
      <c r="C331" s="152"/>
    </row>
    <row r="332" spans="3:3" s="140" customFormat="1">
      <c r="C332" s="152"/>
    </row>
    <row r="333" spans="3:3" s="140" customFormat="1">
      <c r="C333" s="152"/>
    </row>
    <row r="334" spans="3:3" s="140" customFormat="1">
      <c r="C334" s="152"/>
    </row>
    <row r="335" spans="3:3" s="140" customFormat="1">
      <c r="C335" s="152"/>
    </row>
    <row r="336" spans="3:3" s="140" customFormat="1">
      <c r="C336" s="152"/>
    </row>
    <row r="337" spans="3:3" s="140" customFormat="1">
      <c r="C337" s="152"/>
    </row>
    <row r="338" spans="3:3" s="140" customFormat="1">
      <c r="C338" s="152"/>
    </row>
    <row r="339" spans="3:3" s="140" customFormat="1">
      <c r="C339" s="152"/>
    </row>
    <row r="340" spans="3:3" s="140" customFormat="1">
      <c r="C340" s="152"/>
    </row>
    <row r="341" spans="3:3" s="140" customFormat="1">
      <c r="C341" s="152"/>
    </row>
    <row r="342" spans="3:3" s="140" customFormat="1">
      <c r="C342" s="152"/>
    </row>
    <row r="343" spans="3:3" s="140" customFormat="1">
      <c r="C343" s="152"/>
    </row>
    <row r="344" spans="3:3" s="140" customFormat="1">
      <c r="C344" s="152"/>
    </row>
    <row r="345" spans="3:3" s="140" customFormat="1">
      <c r="C345" s="152"/>
    </row>
    <row r="346" spans="3:3" s="140" customFormat="1">
      <c r="C346" s="152"/>
    </row>
    <row r="347" spans="3:3" s="140" customFormat="1">
      <c r="C347" s="152"/>
    </row>
    <row r="348" spans="3:3" s="140" customFormat="1">
      <c r="C348" s="152"/>
    </row>
    <row r="349" spans="3:3" s="140" customFormat="1">
      <c r="C349" s="152"/>
    </row>
    <row r="350" spans="3:3" s="140" customFormat="1">
      <c r="C350" s="152"/>
    </row>
    <row r="351" spans="3:3" s="140" customFormat="1">
      <c r="C351" s="152"/>
    </row>
    <row r="352" spans="3:3" s="140" customFormat="1">
      <c r="C352" s="152"/>
    </row>
    <row r="353" spans="3:3" s="140" customFormat="1">
      <c r="C353" s="152"/>
    </row>
    <row r="354" spans="3:3" s="140" customFormat="1">
      <c r="C354" s="152"/>
    </row>
    <row r="355" spans="3:3" s="140" customFormat="1">
      <c r="C355" s="152"/>
    </row>
    <row r="356" spans="3:3" s="140" customFormat="1">
      <c r="C356" s="152"/>
    </row>
    <row r="357" spans="3:3" s="140" customFormat="1">
      <c r="C357" s="152"/>
    </row>
    <row r="358" spans="3:3" s="140" customFormat="1">
      <c r="C358" s="152"/>
    </row>
    <row r="359" spans="3:3" s="140" customFormat="1">
      <c r="C359" s="152"/>
    </row>
    <row r="360" spans="3:3" s="140" customFormat="1">
      <c r="C360" s="152"/>
    </row>
    <row r="361" spans="3:3" s="140" customFormat="1">
      <c r="C361" s="152"/>
    </row>
    <row r="362" spans="3:3" s="140" customFormat="1">
      <c r="C362" s="152"/>
    </row>
    <row r="363" spans="3:3" s="140" customFormat="1">
      <c r="C363" s="152"/>
    </row>
    <row r="364" spans="3:3" s="140" customFormat="1">
      <c r="C364" s="152"/>
    </row>
    <row r="365" spans="3:3" s="140" customFormat="1">
      <c r="C365" s="152"/>
    </row>
    <row r="366" spans="3:3" s="140" customFormat="1">
      <c r="C366" s="152"/>
    </row>
    <row r="367" spans="3:3" s="140" customFormat="1">
      <c r="C367" s="152"/>
    </row>
    <row r="368" spans="3:3" s="140" customFormat="1">
      <c r="C368" s="152"/>
    </row>
    <row r="369" spans="3:3" s="140" customFormat="1">
      <c r="C369" s="152"/>
    </row>
    <row r="370" spans="3:3" s="140" customFormat="1">
      <c r="C370" s="152"/>
    </row>
    <row r="371" spans="3:3" s="140" customFormat="1">
      <c r="C371" s="152"/>
    </row>
    <row r="372" spans="3:3" s="140" customFormat="1">
      <c r="C372" s="152"/>
    </row>
    <row r="373" spans="3:3" s="140" customFormat="1">
      <c r="C373" s="152"/>
    </row>
    <row r="374" spans="3:3" s="140" customFormat="1">
      <c r="C374" s="152"/>
    </row>
    <row r="375" spans="3:3" s="140" customFormat="1">
      <c r="C375" s="152"/>
    </row>
    <row r="376" spans="3:3" s="140" customFormat="1">
      <c r="C376" s="152"/>
    </row>
    <row r="377" spans="3:3" s="140" customFormat="1">
      <c r="C377" s="152"/>
    </row>
    <row r="378" spans="3:3" s="140" customFormat="1">
      <c r="C378" s="152"/>
    </row>
    <row r="379" spans="3:3" s="140" customFormat="1">
      <c r="C379" s="152"/>
    </row>
    <row r="380" spans="3:3" s="140" customFormat="1">
      <c r="C380" s="152"/>
    </row>
    <row r="381" spans="3:3" s="140" customFormat="1">
      <c r="C381" s="152"/>
    </row>
    <row r="382" spans="3:3" s="140" customFormat="1">
      <c r="C382" s="152"/>
    </row>
    <row r="383" spans="3:3" s="140" customFormat="1">
      <c r="C383" s="152"/>
    </row>
    <row r="384" spans="3:3" s="140" customFormat="1">
      <c r="C384" s="152"/>
    </row>
    <row r="385" spans="3:3" s="140" customFormat="1">
      <c r="C385" s="152"/>
    </row>
    <row r="386" spans="3:3" s="140" customFormat="1">
      <c r="C386" s="152"/>
    </row>
    <row r="387" spans="3:3" s="140" customFormat="1">
      <c r="C387" s="152"/>
    </row>
    <row r="388" spans="3:3" s="140" customFormat="1">
      <c r="C388" s="152"/>
    </row>
    <row r="389" spans="3:3" s="140" customFormat="1">
      <c r="C389" s="152"/>
    </row>
    <row r="390" spans="3:3" s="140" customFormat="1">
      <c r="C390" s="152"/>
    </row>
    <row r="391" spans="3:3" s="140" customFormat="1">
      <c r="C391" s="152"/>
    </row>
    <row r="392" spans="3:3" s="140" customFormat="1">
      <c r="C392" s="152"/>
    </row>
    <row r="393" spans="3:3" s="140" customFormat="1">
      <c r="C393" s="152"/>
    </row>
    <row r="394" spans="3:3" s="140" customFormat="1">
      <c r="C394" s="152"/>
    </row>
    <row r="395" spans="3:3" s="140" customFormat="1">
      <c r="C395" s="152"/>
    </row>
    <row r="396" spans="3:3" s="140" customFormat="1">
      <c r="C396" s="152"/>
    </row>
    <row r="397" spans="3:3" s="140" customFormat="1">
      <c r="C397" s="152"/>
    </row>
    <row r="398" spans="3:3" s="140" customFormat="1">
      <c r="C398" s="152"/>
    </row>
    <row r="399" spans="3:3" s="140" customFormat="1">
      <c r="C399" s="152"/>
    </row>
    <row r="400" spans="3:3" s="140" customFormat="1">
      <c r="C400" s="152"/>
    </row>
    <row r="401" spans="3:3" s="140" customFormat="1">
      <c r="C401" s="152"/>
    </row>
    <row r="402" spans="3:3" s="140" customFormat="1">
      <c r="C402" s="152"/>
    </row>
    <row r="403" spans="3:3" s="140" customFormat="1">
      <c r="C403" s="152"/>
    </row>
    <row r="404" spans="3:3" s="140" customFormat="1">
      <c r="C404" s="152"/>
    </row>
    <row r="405" spans="3:3" s="140" customFormat="1">
      <c r="C405" s="152"/>
    </row>
    <row r="406" spans="3:3" s="140" customFormat="1">
      <c r="C406" s="152"/>
    </row>
    <row r="407" spans="3:3" s="140" customFormat="1">
      <c r="C407" s="152"/>
    </row>
    <row r="408" spans="3:3" s="140" customFormat="1">
      <c r="C408" s="152"/>
    </row>
    <row r="409" spans="3:3" s="140" customFormat="1">
      <c r="C409" s="152"/>
    </row>
    <row r="410" spans="3:3" s="140" customFormat="1">
      <c r="C410" s="152"/>
    </row>
    <row r="411" spans="3:3" s="140" customFormat="1">
      <c r="C411" s="152"/>
    </row>
    <row r="412" spans="3:3" s="140" customFormat="1">
      <c r="C412" s="152"/>
    </row>
    <row r="413" spans="3:3" s="140" customFormat="1">
      <c r="C413" s="152"/>
    </row>
    <row r="414" spans="3:3" s="140" customFormat="1">
      <c r="C414" s="152"/>
    </row>
    <row r="415" spans="3:3" s="140" customFormat="1">
      <c r="C415" s="152"/>
    </row>
    <row r="416" spans="3:3" s="140" customFormat="1">
      <c r="C416" s="152"/>
    </row>
    <row r="417" spans="3:3" s="140" customFormat="1">
      <c r="C417" s="152"/>
    </row>
    <row r="418" spans="3:3" s="140" customFormat="1">
      <c r="C418" s="152"/>
    </row>
    <row r="419" spans="3:3" s="140" customFormat="1">
      <c r="C419" s="152"/>
    </row>
    <row r="420" spans="3:3" s="140" customFormat="1">
      <c r="C420" s="152"/>
    </row>
    <row r="421" spans="3:3" s="140" customFormat="1">
      <c r="C421" s="152"/>
    </row>
    <row r="422" spans="3:3" s="140" customFormat="1">
      <c r="C422" s="152"/>
    </row>
    <row r="423" spans="3:3" s="140" customFormat="1">
      <c r="C423" s="152"/>
    </row>
    <row r="424" spans="3:3" s="140" customFormat="1">
      <c r="C424" s="152"/>
    </row>
    <row r="425" spans="3:3" s="140" customFormat="1">
      <c r="C425" s="152"/>
    </row>
    <row r="426" spans="3:3" s="140" customFormat="1">
      <c r="C426" s="152"/>
    </row>
    <row r="427" spans="3:3" s="140" customFormat="1">
      <c r="C427" s="152"/>
    </row>
    <row r="428" spans="3:3" s="140" customFormat="1">
      <c r="C428" s="152"/>
    </row>
    <row r="429" spans="3:3" s="140" customFormat="1">
      <c r="C429" s="152"/>
    </row>
    <row r="430" spans="3:3" s="140" customFormat="1">
      <c r="C430" s="152"/>
    </row>
    <row r="431" spans="3:3" s="140" customFormat="1">
      <c r="C431" s="152"/>
    </row>
    <row r="432" spans="3:3" s="140" customFormat="1">
      <c r="C432" s="152"/>
    </row>
    <row r="433" spans="3:3" s="140" customFormat="1">
      <c r="C433" s="152"/>
    </row>
    <row r="434" spans="3:3" s="140" customFormat="1">
      <c r="C434" s="152"/>
    </row>
    <row r="435" spans="3:3" s="140" customFormat="1">
      <c r="C435" s="152"/>
    </row>
    <row r="436" spans="3:3" s="140" customFormat="1">
      <c r="C436" s="152"/>
    </row>
    <row r="437" spans="3:3" s="140" customFormat="1">
      <c r="C437" s="152"/>
    </row>
    <row r="438" spans="3:3" s="140" customFormat="1">
      <c r="C438" s="152"/>
    </row>
    <row r="439" spans="3:3" s="140" customFormat="1">
      <c r="C439" s="152"/>
    </row>
    <row r="440" spans="3:3" s="140" customFormat="1">
      <c r="C440" s="152"/>
    </row>
    <row r="441" spans="3:3" s="140" customFormat="1">
      <c r="C441" s="152"/>
    </row>
    <row r="442" spans="3:3" s="140" customFormat="1">
      <c r="C442" s="152"/>
    </row>
    <row r="443" spans="3:3" s="140" customFormat="1">
      <c r="C443" s="152"/>
    </row>
    <row r="444" spans="3:3" s="140" customFormat="1">
      <c r="C444" s="152"/>
    </row>
    <row r="445" spans="3:3" s="140" customFormat="1">
      <c r="C445" s="152"/>
    </row>
    <row r="446" spans="3:3" s="140" customFormat="1">
      <c r="C446" s="152"/>
    </row>
    <row r="447" spans="3:3" s="140" customFormat="1">
      <c r="C447" s="152"/>
    </row>
    <row r="448" spans="3:3" s="140" customFormat="1">
      <c r="C448" s="152"/>
    </row>
    <row r="449" spans="3:3" s="140" customFormat="1">
      <c r="C449" s="152"/>
    </row>
    <row r="450" spans="3:3" s="140" customFormat="1">
      <c r="C450" s="152"/>
    </row>
    <row r="451" spans="3:3" s="140" customFormat="1">
      <c r="C451" s="152"/>
    </row>
    <row r="452" spans="3:3" s="140" customFormat="1">
      <c r="C452" s="152"/>
    </row>
    <row r="453" spans="3:3" s="140" customFormat="1">
      <c r="C453" s="152"/>
    </row>
    <row r="454" spans="3:3" s="140" customFormat="1">
      <c r="C454" s="152"/>
    </row>
    <row r="455" spans="3:3" s="140" customFormat="1">
      <c r="C455" s="152"/>
    </row>
    <row r="456" spans="3:3" s="140" customFormat="1">
      <c r="C456" s="152"/>
    </row>
    <row r="457" spans="3:3" s="140" customFormat="1">
      <c r="C457" s="152"/>
    </row>
    <row r="458" spans="3:3" s="140" customFormat="1">
      <c r="C458" s="152"/>
    </row>
    <row r="459" spans="3:3" s="140" customFormat="1">
      <c r="C459" s="152"/>
    </row>
    <row r="460" spans="3:3" s="140" customFormat="1">
      <c r="C460" s="152"/>
    </row>
    <row r="461" spans="3:3" s="140" customFormat="1">
      <c r="C461" s="152"/>
    </row>
    <row r="462" spans="3:3" s="140" customFormat="1">
      <c r="C462" s="152"/>
    </row>
    <row r="463" spans="3:3" s="140" customFormat="1">
      <c r="C463" s="152"/>
    </row>
    <row r="464" spans="3:3" s="140" customFormat="1">
      <c r="C464" s="152"/>
    </row>
    <row r="465" spans="3:3" s="140" customFormat="1">
      <c r="C465" s="152"/>
    </row>
    <row r="466" spans="3:3" s="140" customFormat="1">
      <c r="C466" s="152"/>
    </row>
    <row r="467" spans="3:3" s="140" customFormat="1">
      <c r="C467" s="152"/>
    </row>
    <row r="468" spans="3:3" s="140" customFormat="1">
      <c r="C468" s="152"/>
    </row>
    <row r="469" spans="3:3" s="140" customFormat="1">
      <c r="C469" s="152"/>
    </row>
    <row r="470" spans="3:3" s="140" customFormat="1">
      <c r="C470" s="152"/>
    </row>
    <row r="471" spans="3:3" s="140" customFormat="1">
      <c r="C471" s="152"/>
    </row>
    <row r="472" spans="3:3" s="140" customFormat="1">
      <c r="C472" s="152"/>
    </row>
    <row r="473" spans="3:3" s="140" customFormat="1">
      <c r="C473" s="152"/>
    </row>
    <row r="474" spans="3:3" s="140" customFormat="1">
      <c r="C474" s="152"/>
    </row>
    <row r="475" spans="3:3" s="140" customFormat="1">
      <c r="C475" s="152"/>
    </row>
    <row r="476" spans="3:3" s="140" customFormat="1">
      <c r="C476" s="152"/>
    </row>
    <row r="477" spans="3:3" s="140" customFormat="1">
      <c r="C477" s="152"/>
    </row>
    <row r="478" spans="3:3" s="140" customFormat="1">
      <c r="C478" s="152"/>
    </row>
    <row r="479" spans="3:3" s="140" customFormat="1">
      <c r="C479" s="152"/>
    </row>
    <row r="480" spans="3:3" s="140" customFormat="1">
      <c r="C480" s="152"/>
    </row>
    <row r="481" spans="3:3" s="140" customFormat="1">
      <c r="C481" s="152"/>
    </row>
    <row r="482" spans="3:3" s="140" customFormat="1">
      <c r="C482" s="152"/>
    </row>
    <row r="483" spans="3:3" s="140" customFormat="1">
      <c r="C483" s="152"/>
    </row>
    <row r="484" spans="3:3" s="140" customFormat="1">
      <c r="C484" s="152"/>
    </row>
    <row r="485" spans="3:3" s="140" customFormat="1">
      <c r="C485" s="152"/>
    </row>
    <row r="486" spans="3:3" s="140" customFormat="1">
      <c r="C486" s="152"/>
    </row>
    <row r="487" spans="3:3" s="140" customFormat="1">
      <c r="C487" s="152"/>
    </row>
    <row r="488" spans="3:3" s="140" customFormat="1">
      <c r="C488" s="152"/>
    </row>
    <row r="489" spans="3:3" s="140" customFormat="1">
      <c r="C489" s="152"/>
    </row>
    <row r="490" spans="3:3" s="140" customFormat="1">
      <c r="C490" s="152"/>
    </row>
    <row r="491" spans="3:3" s="140" customFormat="1">
      <c r="C491" s="152"/>
    </row>
    <row r="492" spans="3:3" s="140" customFormat="1">
      <c r="C492" s="152"/>
    </row>
    <row r="493" spans="3:3" s="140" customFormat="1">
      <c r="C493" s="152"/>
    </row>
    <row r="494" spans="3:3" s="140" customFormat="1">
      <c r="C494" s="152"/>
    </row>
    <row r="495" spans="3:3" s="140" customFormat="1">
      <c r="C495" s="152"/>
    </row>
    <row r="496" spans="3:3" s="140" customFormat="1">
      <c r="C496" s="152"/>
    </row>
    <row r="497" spans="3:3" s="140" customFormat="1">
      <c r="C497" s="152"/>
    </row>
    <row r="498" spans="3:3" s="140" customFormat="1">
      <c r="C498" s="152"/>
    </row>
    <row r="499" spans="3:3" s="140" customFormat="1">
      <c r="C499" s="152"/>
    </row>
    <row r="500" spans="3:3" s="140" customFormat="1">
      <c r="C500" s="152"/>
    </row>
    <row r="501" spans="3:3" s="140" customFormat="1">
      <c r="C501" s="152"/>
    </row>
    <row r="502" spans="3:3" s="140" customFormat="1">
      <c r="C502" s="152"/>
    </row>
    <row r="503" spans="3:3" s="140" customFormat="1">
      <c r="C503" s="152"/>
    </row>
    <row r="504" spans="3:3" s="140" customFormat="1">
      <c r="C504" s="152"/>
    </row>
    <row r="505" spans="3:3" s="140" customFormat="1">
      <c r="C505" s="152"/>
    </row>
    <row r="506" spans="3:3" s="140" customFormat="1">
      <c r="C506" s="152"/>
    </row>
    <row r="507" spans="3:3" s="140" customFormat="1">
      <c r="C507" s="152"/>
    </row>
    <row r="508" spans="3:3" s="140" customFormat="1">
      <c r="C508" s="152"/>
    </row>
    <row r="509" spans="3:3" s="140" customFormat="1">
      <c r="C509" s="152"/>
    </row>
    <row r="510" spans="3:3" s="140" customFormat="1">
      <c r="C510" s="152"/>
    </row>
    <row r="511" spans="3:3" s="140" customFormat="1">
      <c r="C511" s="152"/>
    </row>
    <row r="512" spans="3:3" s="140" customFormat="1">
      <c r="C512" s="152"/>
    </row>
    <row r="513" spans="3:3" s="140" customFormat="1">
      <c r="C513" s="152"/>
    </row>
    <row r="514" spans="3:3" s="140" customFormat="1">
      <c r="C514" s="152"/>
    </row>
    <row r="515" spans="3:3" s="140" customFormat="1">
      <c r="C515" s="152"/>
    </row>
    <row r="516" spans="3:3" s="140" customFormat="1">
      <c r="C516" s="152"/>
    </row>
    <row r="517" spans="3:3" s="140" customFormat="1">
      <c r="C517" s="152"/>
    </row>
    <row r="518" spans="3:3" s="140" customFormat="1">
      <c r="C518" s="152"/>
    </row>
    <row r="519" spans="3:3" s="140" customFormat="1">
      <c r="C519" s="152"/>
    </row>
    <row r="520" spans="3:3" s="140" customFormat="1">
      <c r="C520" s="152"/>
    </row>
    <row r="521" spans="3:3" s="140" customFormat="1">
      <c r="C521" s="152"/>
    </row>
    <row r="522" spans="3:3" s="140" customFormat="1">
      <c r="C522" s="152"/>
    </row>
    <row r="523" spans="3:3" s="140" customFormat="1">
      <c r="C523" s="152"/>
    </row>
    <row r="524" spans="3:3" s="140" customFormat="1">
      <c r="C524" s="152"/>
    </row>
    <row r="525" spans="3:3" s="140" customFormat="1">
      <c r="C525" s="152"/>
    </row>
    <row r="526" spans="3:3" s="140" customFormat="1">
      <c r="C526" s="152"/>
    </row>
    <row r="527" spans="3:3" s="140" customFormat="1">
      <c r="C527" s="152"/>
    </row>
    <row r="528" spans="3:3" s="140" customFormat="1">
      <c r="C528" s="152"/>
    </row>
    <row r="529" spans="3:3" s="140" customFormat="1">
      <c r="C529" s="152"/>
    </row>
    <row r="530" spans="3:3" s="140" customFormat="1">
      <c r="C530" s="152"/>
    </row>
    <row r="531" spans="3:3" s="140" customFormat="1">
      <c r="C531" s="152"/>
    </row>
    <row r="532" spans="3:3" s="140" customFormat="1">
      <c r="C532" s="152"/>
    </row>
    <row r="533" spans="3:3" s="140" customFormat="1">
      <c r="C533" s="152"/>
    </row>
    <row r="534" spans="3:3" s="140" customFormat="1">
      <c r="C534" s="152"/>
    </row>
    <row r="535" spans="3:3" s="140" customFormat="1">
      <c r="C535" s="152"/>
    </row>
    <row r="536" spans="3:3" s="140" customFormat="1">
      <c r="C536" s="152"/>
    </row>
    <row r="537" spans="3:3" s="140" customFormat="1">
      <c r="C537" s="152"/>
    </row>
    <row r="538" spans="3:3" s="140" customFormat="1">
      <c r="C538" s="152"/>
    </row>
    <row r="539" spans="3:3" s="140" customFormat="1">
      <c r="C539" s="152"/>
    </row>
    <row r="540" spans="3:3" s="140" customFormat="1">
      <c r="C540" s="152"/>
    </row>
    <row r="541" spans="3:3" s="140" customFormat="1">
      <c r="C541" s="152"/>
    </row>
    <row r="542" spans="3:3" s="140" customFormat="1">
      <c r="C542" s="152"/>
    </row>
    <row r="543" spans="3:3" s="140" customFormat="1">
      <c r="C543" s="152"/>
    </row>
    <row r="544" spans="3:3" s="140" customFormat="1">
      <c r="C544" s="152"/>
    </row>
    <row r="545" spans="3:3" s="140" customFormat="1">
      <c r="C545" s="152"/>
    </row>
    <row r="546" spans="3:3" s="140" customFormat="1">
      <c r="C546" s="152"/>
    </row>
    <row r="547" spans="3:3" s="140" customFormat="1">
      <c r="C547" s="152"/>
    </row>
    <row r="548" spans="3:3" s="140" customFormat="1">
      <c r="C548" s="152"/>
    </row>
    <row r="549" spans="3:3" s="140" customFormat="1">
      <c r="C549" s="152"/>
    </row>
    <row r="550" spans="3:3" s="140" customFormat="1">
      <c r="C550" s="152"/>
    </row>
    <row r="551" spans="3:3" s="140" customFormat="1">
      <c r="C551" s="152"/>
    </row>
    <row r="552" spans="3:3" s="140" customFormat="1">
      <c r="C552" s="152"/>
    </row>
    <row r="553" spans="3:3" s="140" customFormat="1">
      <c r="C553" s="152"/>
    </row>
    <row r="554" spans="3:3" s="140" customFormat="1">
      <c r="C554" s="152"/>
    </row>
    <row r="555" spans="3:3" s="140" customFormat="1">
      <c r="C555" s="152"/>
    </row>
    <row r="556" spans="3:3" s="140" customFormat="1">
      <c r="C556" s="152"/>
    </row>
    <row r="557" spans="3:3" s="140" customFormat="1">
      <c r="C557" s="152"/>
    </row>
    <row r="558" spans="3:3" s="140" customFormat="1">
      <c r="C558" s="152"/>
    </row>
    <row r="559" spans="3:3" s="140" customFormat="1">
      <c r="C559" s="152"/>
    </row>
    <row r="560" spans="3:3" s="140" customFormat="1">
      <c r="C560" s="152"/>
    </row>
    <row r="561" spans="3:3" s="140" customFormat="1">
      <c r="C561" s="152"/>
    </row>
    <row r="562" spans="3:3" s="140" customFormat="1">
      <c r="C562" s="152"/>
    </row>
    <row r="563" spans="3:3" s="140" customFormat="1">
      <c r="C563" s="152"/>
    </row>
    <row r="564" spans="3:3" s="140" customFormat="1">
      <c r="C564" s="152"/>
    </row>
    <row r="565" spans="3:3" s="140" customFormat="1">
      <c r="C565" s="152"/>
    </row>
    <row r="566" spans="3:3" s="140" customFormat="1">
      <c r="C566" s="152"/>
    </row>
    <row r="567" spans="3:3" s="140" customFormat="1">
      <c r="C567" s="152"/>
    </row>
    <row r="568" spans="3:3" s="140" customFormat="1">
      <c r="C568" s="152"/>
    </row>
    <row r="569" spans="3:3" s="140" customFormat="1">
      <c r="C569" s="152"/>
    </row>
    <row r="570" spans="3:3" s="140" customFormat="1">
      <c r="C570" s="152"/>
    </row>
    <row r="571" spans="3:3" s="140" customFormat="1">
      <c r="C571" s="152"/>
    </row>
    <row r="572" spans="3:3" s="140" customFormat="1">
      <c r="C572" s="152"/>
    </row>
    <row r="573" spans="3:3" s="140" customFormat="1">
      <c r="C573" s="152"/>
    </row>
    <row r="574" spans="3:3" s="140" customFormat="1">
      <c r="C574" s="152"/>
    </row>
    <row r="575" spans="3:3" s="140" customFormat="1">
      <c r="C575" s="152"/>
    </row>
    <row r="576" spans="3:3" s="140" customFormat="1">
      <c r="C576" s="152"/>
    </row>
    <row r="577" spans="3:3" s="140" customFormat="1">
      <c r="C577" s="152"/>
    </row>
    <row r="578" spans="3:3" s="140" customFormat="1">
      <c r="C578" s="152"/>
    </row>
    <row r="579" spans="3:3" s="140" customFormat="1">
      <c r="C579" s="152"/>
    </row>
    <row r="580" spans="3:3" s="140" customFormat="1">
      <c r="C580" s="152"/>
    </row>
    <row r="581" spans="3:3" s="140" customFormat="1">
      <c r="C581" s="152"/>
    </row>
    <row r="582" spans="3:3" s="140" customFormat="1">
      <c r="C582" s="152"/>
    </row>
    <row r="583" spans="3:3" s="140" customFormat="1">
      <c r="C583" s="152"/>
    </row>
    <row r="584" spans="3:3" s="140" customFormat="1">
      <c r="C584" s="152"/>
    </row>
    <row r="585" spans="3:3" s="140" customFormat="1">
      <c r="C585" s="152"/>
    </row>
    <row r="586" spans="3:3" s="140" customFormat="1">
      <c r="C586" s="152"/>
    </row>
    <row r="587" spans="3:3" s="140" customFormat="1">
      <c r="C587" s="152"/>
    </row>
    <row r="588" spans="3:3" s="140" customFormat="1">
      <c r="C588" s="152"/>
    </row>
    <row r="589" spans="3:3" s="140" customFormat="1">
      <c r="C589" s="152"/>
    </row>
    <row r="590" spans="3:3" s="140" customFormat="1">
      <c r="C590" s="152"/>
    </row>
    <row r="591" spans="3:3" s="140" customFormat="1">
      <c r="C591" s="152"/>
    </row>
    <row r="592" spans="3:3" s="140" customFormat="1">
      <c r="C592" s="152"/>
    </row>
    <row r="593" spans="3:3" s="140" customFormat="1">
      <c r="C593" s="152"/>
    </row>
    <row r="594" spans="3:3" s="140" customFormat="1">
      <c r="C594" s="152"/>
    </row>
    <row r="595" spans="3:3" s="140" customFormat="1">
      <c r="C595" s="152"/>
    </row>
    <row r="596" spans="3:3" s="140" customFormat="1">
      <c r="C596" s="152"/>
    </row>
    <row r="597" spans="3:3" s="140" customFormat="1">
      <c r="C597" s="152"/>
    </row>
    <row r="598" spans="3:3" s="140" customFormat="1">
      <c r="C598" s="152"/>
    </row>
    <row r="599" spans="3:3" s="140" customFormat="1">
      <c r="C599" s="152"/>
    </row>
    <row r="600" spans="3:3" s="140" customFormat="1">
      <c r="C600" s="152"/>
    </row>
    <row r="601" spans="3:3" s="140" customFormat="1">
      <c r="C601" s="152"/>
    </row>
    <row r="602" spans="3:3" s="140" customFormat="1">
      <c r="C602" s="152"/>
    </row>
    <row r="603" spans="3:3" s="140" customFormat="1">
      <c r="C603" s="152"/>
    </row>
    <row r="604" spans="3:3" s="140" customFormat="1">
      <c r="C604" s="152"/>
    </row>
    <row r="605" spans="3:3" s="140" customFormat="1">
      <c r="C605" s="152"/>
    </row>
    <row r="606" spans="3:3" s="140" customFormat="1">
      <c r="C606" s="152"/>
    </row>
    <row r="607" spans="3:3" s="140" customFormat="1">
      <c r="C607" s="152"/>
    </row>
    <row r="608" spans="3:3" s="140" customFormat="1">
      <c r="C608" s="152"/>
    </row>
    <row r="609" spans="3:3" s="140" customFormat="1">
      <c r="C609" s="152"/>
    </row>
    <row r="610" spans="3:3" s="140" customFormat="1">
      <c r="C610" s="152"/>
    </row>
    <row r="611" spans="3:3" s="140" customFormat="1">
      <c r="C611" s="152"/>
    </row>
    <row r="612" spans="3:3" s="140" customFormat="1">
      <c r="C612" s="152"/>
    </row>
    <row r="613" spans="3:3" s="140" customFormat="1">
      <c r="C613" s="152"/>
    </row>
    <row r="614" spans="3:3" s="140" customFormat="1">
      <c r="C614" s="152"/>
    </row>
    <row r="615" spans="3:3" s="140" customFormat="1">
      <c r="C615" s="152"/>
    </row>
    <row r="616" spans="3:3" s="140" customFormat="1">
      <c r="C616" s="152"/>
    </row>
    <row r="617" spans="3:3" s="140" customFormat="1">
      <c r="C617" s="152"/>
    </row>
    <row r="618" spans="3:3" s="140" customFormat="1">
      <c r="C618" s="152"/>
    </row>
    <row r="619" spans="3:3" s="140" customFormat="1">
      <c r="C619" s="152"/>
    </row>
    <row r="620" spans="3:3" s="140" customFormat="1">
      <c r="C620" s="152"/>
    </row>
    <row r="621" spans="3:3" s="140" customFormat="1">
      <c r="C621" s="152"/>
    </row>
    <row r="622" spans="3:3" s="140" customFormat="1">
      <c r="C622" s="152"/>
    </row>
    <row r="623" spans="3:3" s="140" customFormat="1">
      <c r="C623" s="152"/>
    </row>
    <row r="624" spans="3:3" s="140" customFormat="1">
      <c r="C624" s="152"/>
    </row>
    <row r="625" spans="3:3" s="140" customFormat="1">
      <c r="C625" s="152"/>
    </row>
    <row r="626" spans="3:3" s="140" customFormat="1">
      <c r="C626" s="152"/>
    </row>
    <row r="627" spans="3:3" s="140" customFormat="1">
      <c r="C627" s="152"/>
    </row>
    <row r="628" spans="3:3" s="140" customFormat="1">
      <c r="C628" s="152"/>
    </row>
    <row r="629" spans="3:3" s="140" customFormat="1">
      <c r="C629" s="152"/>
    </row>
    <row r="630" spans="3:3" s="140" customFormat="1">
      <c r="C630" s="152"/>
    </row>
    <row r="631" spans="3:3" s="140" customFormat="1">
      <c r="C631" s="152"/>
    </row>
    <row r="632" spans="3:3" s="140" customFormat="1">
      <c r="C632" s="152"/>
    </row>
    <row r="633" spans="3:3" s="140" customFormat="1">
      <c r="C633" s="152"/>
    </row>
    <row r="634" spans="3:3" s="140" customFormat="1">
      <c r="C634" s="152"/>
    </row>
    <row r="635" spans="3:3" s="140" customFormat="1">
      <c r="C635" s="152"/>
    </row>
    <row r="636" spans="3:3" s="140" customFormat="1">
      <c r="C636" s="152"/>
    </row>
    <row r="637" spans="3:3" s="140" customFormat="1">
      <c r="C637" s="152"/>
    </row>
    <row r="638" spans="3:3" s="140" customFormat="1">
      <c r="C638" s="152"/>
    </row>
    <row r="639" spans="3:3" s="140" customFormat="1">
      <c r="C639" s="152"/>
    </row>
    <row r="640" spans="3:3" s="140" customFormat="1">
      <c r="C640" s="152"/>
    </row>
    <row r="641" spans="3:3" s="140" customFormat="1">
      <c r="C641" s="152"/>
    </row>
    <row r="642" spans="3:3" s="140" customFormat="1">
      <c r="C642" s="152"/>
    </row>
    <row r="643" spans="3:3" s="140" customFormat="1">
      <c r="C643" s="152"/>
    </row>
    <row r="644" spans="3:3" s="140" customFormat="1">
      <c r="C644" s="152"/>
    </row>
    <row r="645" spans="3:3" s="140" customFormat="1">
      <c r="C645" s="152"/>
    </row>
    <row r="646" spans="3:3" s="140" customFormat="1">
      <c r="C646" s="152"/>
    </row>
    <row r="647" spans="3:3" s="140" customFormat="1">
      <c r="C647" s="152"/>
    </row>
    <row r="648" spans="3:3" s="140" customFormat="1">
      <c r="C648" s="152"/>
    </row>
    <row r="649" spans="3:3" s="140" customFormat="1">
      <c r="C649" s="152"/>
    </row>
    <row r="650" spans="3:3" s="140" customFormat="1">
      <c r="C650" s="152"/>
    </row>
    <row r="651" spans="3:3" s="140" customFormat="1">
      <c r="C651" s="152"/>
    </row>
    <row r="652" spans="3:3" s="140" customFormat="1">
      <c r="C652" s="152"/>
    </row>
    <row r="653" spans="3:3" s="140" customFormat="1">
      <c r="C653" s="152"/>
    </row>
    <row r="654" spans="3:3" s="140" customFormat="1">
      <c r="C654" s="152"/>
    </row>
    <row r="655" spans="3:3" s="140" customFormat="1">
      <c r="C655" s="152"/>
    </row>
    <row r="656" spans="3:3" s="140" customFormat="1">
      <c r="C656" s="152"/>
    </row>
    <row r="657" spans="3:3" s="140" customFormat="1">
      <c r="C657" s="152"/>
    </row>
    <row r="658" spans="3:3" s="140" customFormat="1">
      <c r="C658" s="152"/>
    </row>
    <row r="659" spans="3:3" s="140" customFormat="1">
      <c r="C659" s="152"/>
    </row>
    <row r="660" spans="3:3" s="140" customFormat="1">
      <c r="C660" s="152"/>
    </row>
    <row r="661" spans="3:3" s="140" customFormat="1">
      <c r="C661" s="152"/>
    </row>
    <row r="662" spans="3:3" s="140" customFormat="1">
      <c r="C662" s="152"/>
    </row>
    <row r="663" spans="3:3" s="140" customFormat="1">
      <c r="C663" s="152"/>
    </row>
    <row r="664" spans="3:3" s="140" customFormat="1">
      <c r="C664" s="152"/>
    </row>
    <row r="665" spans="3:3" s="140" customFormat="1">
      <c r="C665" s="152"/>
    </row>
    <row r="666" spans="3:3" s="140" customFormat="1">
      <c r="C666" s="152"/>
    </row>
    <row r="667" spans="3:3" s="140" customFormat="1">
      <c r="C667" s="152"/>
    </row>
    <row r="668" spans="3:3" s="140" customFormat="1">
      <c r="C668" s="152"/>
    </row>
    <row r="669" spans="3:3" s="140" customFormat="1">
      <c r="C669" s="152"/>
    </row>
    <row r="670" spans="3:3" s="140" customFormat="1">
      <c r="C670" s="152"/>
    </row>
    <row r="671" spans="3:3" s="140" customFormat="1">
      <c r="C671" s="152"/>
    </row>
    <row r="672" spans="3:3" s="140" customFormat="1">
      <c r="C672" s="152"/>
    </row>
    <row r="673" spans="3:3" s="140" customFormat="1">
      <c r="C673" s="152"/>
    </row>
    <row r="674" spans="3:3" s="140" customFormat="1">
      <c r="C674" s="152"/>
    </row>
    <row r="675" spans="3:3" s="140" customFormat="1">
      <c r="C675" s="152"/>
    </row>
    <row r="676" spans="3:3" s="140" customFormat="1">
      <c r="C676" s="152"/>
    </row>
    <row r="677" spans="3:3" s="140" customFormat="1">
      <c r="C677" s="152"/>
    </row>
    <row r="678" spans="3:3" s="140" customFormat="1">
      <c r="C678" s="152"/>
    </row>
    <row r="679" spans="3:3" s="140" customFormat="1">
      <c r="C679" s="152"/>
    </row>
    <row r="680" spans="3:3" s="140" customFormat="1">
      <c r="C680" s="152"/>
    </row>
    <row r="681" spans="3:3" s="140" customFormat="1">
      <c r="C681" s="152"/>
    </row>
    <row r="682" spans="3:3" s="140" customFormat="1">
      <c r="C682" s="152"/>
    </row>
    <row r="683" spans="3:3" s="140" customFormat="1">
      <c r="C683" s="152"/>
    </row>
    <row r="684" spans="3:3" s="140" customFormat="1">
      <c r="C684" s="152"/>
    </row>
    <row r="685" spans="3:3" s="140" customFormat="1">
      <c r="C685" s="152"/>
    </row>
    <row r="686" spans="3:3" s="140" customFormat="1">
      <c r="C686" s="152"/>
    </row>
    <row r="687" spans="3:3" s="140" customFormat="1">
      <c r="C687" s="152"/>
    </row>
    <row r="688" spans="3:3" s="140" customFormat="1">
      <c r="C688" s="152"/>
    </row>
    <row r="689" spans="3:3" s="140" customFormat="1">
      <c r="C689" s="152"/>
    </row>
    <row r="690" spans="3:3" s="140" customFormat="1">
      <c r="C690" s="152"/>
    </row>
    <row r="691" spans="3:3" s="140" customFormat="1">
      <c r="C691" s="152"/>
    </row>
    <row r="692" spans="3:3" s="140" customFormat="1">
      <c r="C692" s="152"/>
    </row>
    <row r="693" spans="3:3" s="140" customFormat="1">
      <c r="C693" s="152"/>
    </row>
    <row r="694" spans="3:3" s="140" customFormat="1">
      <c r="C694" s="152"/>
    </row>
    <row r="695" spans="3:3" s="140" customFormat="1">
      <c r="C695" s="152"/>
    </row>
    <row r="696" spans="3:3" s="140" customFormat="1">
      <c r="C696" s="152"/>
    </row>
    <row r="697" spans="3:3" s="140" customFormat="1">
      <c r="C697" s="152"/>
    </row>
    <row r="698" spans="3:3" s="140" customFormat="1">
      <c r="C698" s="152"/>
    </row>
    <row r="699" spans="3:3" s="140" customFormat="1">
      <c r="C699" s="152"/>
    </row>
    <row r="700" spans="3:3" s="140" customFormat="1">
      <c r="C700" s="152"/>
    </row>
    <row r="701" spans="3:3" s="140" customFormat="1">
      <c r="C701" s="152"/>
    </row>
    <row r="702" spans="3:3" s="140" customFormat="1">
      <c r="C702" s="152"/>
    </row>
    <row r="703" spans="3:3" s="140" customFormat="1">
      <c r="C703" s="152"/>
    </row>
    <row r="704" spans="3:3" s="140" customFormat="1">
      <c r="C704" s="152"/>
    </row>
    <row r="705" spans="3:3" s="140" customFormat="1">
      <c r="C705" s="152"/>
    </row>
    <row r="706" spans="3:3" s="140" customFormat="1">
      <c r="C706" s="152"/>
    </row>
    <row r="707" spans="3:3" s="140" customFormat="1">
      <c r="C707" s="152"/>
    </row>
    <row r="708" spans="3:3" s="140" customFormat="1">
      <c r="C708" s="152"/>
    </row>
    <row r="709" spans="3:3" s="140" customFormat="1">
      <c r="C709" s="152"/>
    </row>
    <row r="710" spans="3:3" s="140" customFormat="1">
      <c r="C710" s="152"/>
    </row>
    <row r="711" spans="3:3" s="140" customFormat="1">
      <c r="C711" s="152"/>
    </row>
    <row r="712" spans="3:3" s="140" customFormat="1">
      <c r="C712" s="152"/>
    </row>
    <row r="713" spans="3:3" s="140" customFormat="1">
      <c r="C713" s="152"/>
    </row>
    <row r="714" spans="3:3" s="140" customFormat="1">
      <c r="C714" s="152"/>
    </row>
    <row r="715" spans="3:3" s="140" customFormat="1">
      <c r="C715" s="152"/>
    </row>
    <row r="716" spans="3:3" s="140" customFormat="1">
      <c r="C716" s="152"/>
    </row>
    <row r="717" spans="3:3" s="140" customFormat="1">
      <c r="C717" s="152"/>
    </row>
    <row r="718" spans="3:3" s="140" customFormat="1">
      <c r="C718" s="152"/>
    </row>
    <row r="719" spans="3:3" s="140" customFormat="1">
      <c r="C719" s="152"/>
    </row>
    <row r="720" spans="3:3" s="140" customFormat="1">
      <c r="C720" s="152"/>
    </row>
    <row r="721" spans="3:3" s="140" customFormat="1">
      <c r="C721" s="152"/>
    </row>
    <row r="722" spans="3:3" s="140" customFormat="1">
      <c r="C722" s="152"/>
    </row>
    <row r="723" spans="3:3" s="140" customFormat="1">
      <c r="C723" s="152"/>
    </row>
    <row r="724" spans="3:3" s="140" customFormat="1">
      <c r="C724" s="152"/>
    </row>
    <row r="725" spans="3:3" s="140" customFormat="1">
      <c r="C725" s="152"/>
    </row>
    <row r="726" spans="3:3" s="140" customFormat="1">
      <c r="C726" s="152"/>
    </row>
    <row r="727" spans="3:3" s="140" customFormat="1">
      <c r="C727" s="152"/>
    </row>
    <row r="728" spans="3:3" s="140" customFormat="1">
      <c r="C728" s="152"/>
    </row>
    <row r="729" spans="3:3" s="140" customFormat="1">
      <c r="C729" s="152"/>
    </row>
    <row r="730" spans="3:3" s="140" customFormat="1">
      <c r="C730" s="152"/>
    </row>
    <row r="731" spans="3:3" s="140" customFormat="1">
      <c r="C731" s="152"/>
    </row>
    <row r="732" spans="3:3" s="140" customFormat="1">
      <c r="C732" s="152"/>
    </row>
    <row r="733" spans="3:3" s="140" customFormat="1">
      <c r="C733" s="152"/>
    </row>
    <row r="734" spans="3:3" s="140" customFormat="1">
      <c r="C734" s="152"/>
    </row>
    <row r="735" spans="3:3" s="140" customFormat="1">
      <c r="C735" s="152"/>
    </row>
    <row r="736" spans="3:3" s="140" customFormat="1">
      <c r="C736" s="152"/>
    </row>
    <row r="737" spans="3:3" s="140" customFormat="1">
      <c r="C737" s="152"/>
    </row>
    <row r="738" spans="3:3" s="140" customFormat="1">
      <c r="C738" s="152"/>
    </row>
    <row r="739" spans="3:3" s="140" customFormat="1">
      <c r="C739" s="152"/>
    </row>
    <row r="740" spans="3:3" s="140" customFormat="1">
      <c r="C740" s="152"/>
    </row>
    <row r="741" spans="3:3" s="140" customFormat="1">
      <c r="C741" s="152"/>
    </row>
    <row r="742" spans="3:3" s="140" customFormat="1">
      <c r="C742" s="152"/>
    </row>
    <row r="743" spans="3:3" s="140" customFormat="1">
      <c r="C743" s="152"/>
    </row>
    <row r="744" spans="3:3" s="140" customFormat="1">
      <c r="C744" s="152"/>
    </row>
    <row r="745" spans="3:3" s="140" customFormat="1">
      <c r="C745" s="152"/>
    </row>
    <row r="746" spans="3:3" s="140" customFormat="1">
      <c r="C746" s="152"/>
    </row>
    <row r="747" spans="3:3" s="140" customFormat="1">
      <c r="C747" s="152"/>
    </row>
    <row r="748" spans="3:3" s="140" customFormat="1">
      <c r="C748" s="152"/>
    </row>
    <row r="749" spans="3:3" s="140" customFormat="1">
      <c r="C749" s="152"/>
    </row>
    <row r="750" spans="3:3" s="140" customFormat="1">
      <c r="C750" s="152"/>
    </row>
    <row r="751" spans="3:3" s="140" customFormat="1">
      <c r="C751" s="152"/>
    </row>
    <row r="752" spans="3:3" s="140" customFormat="1">
      <c r="C752" s="152"/>
    </row>
    <row r="753" spans="3:3" s="140" customFormat="1">
      <c r="C753" s="152"/>
    </row>
    <row r="754" spans="3:3" s="140" customFormat="1">
      <c r="C754" s="152"/>
    </row>
    <row r="755" spans="3:3" s="140" customFormat="1">
      <c r="C755" s="152"/>
    </row>
    <row r="756" spans="3:3" s="140" customFormat="1">
      <c r="C756" s="152"/>
    </row>
    <row r="757" spans="3:3" s="140" customFormat="1">
      <c r="C757" s="152"/>
    </row>
    <row r="758" spans="3:3" s="140" customFormat="1">
      <c r="C758" s="152"/>
    </row>
    <row r="759" spans="3:3" s="140" customFormat="1">
      <c r="C759" s="152"/>
    </row>
    <row r="760" spans="3:3" s="140" customFormat="1">
      <c r="C760" s="152"/>
    </row>
    <row r="761" spans="3:3" s="140" customFormat="1">
      <c r="C761" s="152"/>
    </row>
    <row r="762" spans="3:3" s="140" customFormat="1">
      <c r="C762" s="152"/>
    </row>
    <row r="763" spans="3:3" s="140" customFormat="1">
      <c r="C763" s="152"/>
    </row>
    <row r="764" spans="3:3" s="140" customFormat="1">
      <c r="C764" s="152"/>
    </row>
    <row r="765" spans="3:3" s="140" customFormat="1">
      <c r="C765" s="152"/>
    </row>
    <row r="766" spans="3:3" s="140" customFormat="1">
      <c r="C766" s="152"/>
    </row>
    <row r="767" spans="3:3" s="140" customFormat="1">
      <c r="C767" s="152"/>
    </row>
    <row r="768" spans="3:3" s="140" customFormat="1">
      <c r="C768" s="152"/>
    </row>
    <row r="769" spans="3:3" s="140" customFormat="1">
      <c r="C769" s="152"/>
    </row>
    <row r="770" spans="3:3" s="140" customFormat="1">
      <c r="C770" s="152"/>
    </row>
    <row r="771" spans="3:3" s="140" customFormat="1">
      <c r="C771" s="152"/>
    </row>
    <row r="772" spans="3:3" s="140" customFormat="1">
      <c r="C772" s="152"/>
    </row>
    <row r="773" spans="3:3" s="140" customFormat="1">
      <c r="C773" s="152"/>
    </row>
    <row r="774" spans="3:3" s="140" customFormat="1">
      <c r="C774" s="152"/>
    </row>
    <row r="775" spans="3:3" s="140" customFormat="1">
      <c r="C775" s="152"/>
    </row>
    <row r="776" spans="3:3" s="140" customFormat="1">
      <c r="C776" s="152"/>
    </row>
    <row r="777" spans="3:3" s="140" customFormat="1">
      <c r="C777" s="152"/>
    </row>
    <row r="778" spans="3:3" s="140" customFormat="1">
      <c r="C778" s="152"/>
    </row>
    <row r="779" spans="3:3" s="140" customFormat="1">
      <c r="C779" s="152"/>
    </row>
    <row r="780" spans="3:3" s="140" customFormat="1">
      <c r="C780" s="152"/>
    </row>
    <row r="781" spans="3:3" s="140" customFormat="1">
      <c r="C781" s="152"/>
    </row>
    <row r="782" spans="3:3" s="140" customFormat="1">
      <c r="C782" s="152"/>
    </row>
    <row r="783" spans="3:3" s="140" customFormat="1">
      <c r="C783" s="152"/>
    </row>
    <row r="784" spans="3:3" s="140" customFormat="1">
      <c r="C784" s="152"/>
    </row>
    <row r="785" spans="3:3" s="140" customFormat="1">
      <c r="C785" s="152"/>
    </row>
    <row r="786" spans="3:3" s="140" customFormat="1">
      <c r="C786" s="152"/>
    </row>
    <row r="787" spans="3:3" s="140" customFormat="1">
      <c r="C787" s="152"/>
    </row>
    <row r="788" spans="3:3" s="140" customFormat="1">
      <c r="C788" s="152"/>
    </row>
    <row r="789" spans="3:3" s="140" customFormat="1">
      <c r="C789" s="152"/>
    </row>
    <row r="790" spans="3:3" s="140" customFormat="1">
      <c r="C790" s="152"/>
    </row>
    <row r="791" spans="3:3" s="140" customFormat="1">
      <c r="C791" s="152"/>
    </row>
    <row r="792" spans="3:3" s="140" customFormat="1">
      <c r="C792" s="152"/>
    </row>
    <row r="793" spans="3:3" s="140" customFormat="1">
      <c r="C793" s="152"/>
    </row>
    <row r="794" spans="3:3" s="140" customFormat="1">
      <c r="C794" s="152"/>
    </row>
    <row r="795" spans="3:3" s="140" customFormat="1">
      <c r="C795" s="152"/>
    </row>
    <row r="796" spans="3:3" s="140" customFormat="1">
      <c r="C796" s="152"/>
    </row>
    <row r="797" spans="3:3" s="140" customFormat="1">
      <c r="C797" s="152"/>
    </row>
    <row r="798" spans="3:3" s="140" customFormat="1">
      <c r="C798" s="152"/>
    </row>
    <row r="799" spans="3:3" s="140" customFormat="1">
      <c r="C799" s="152"/>
    </row>
    <row r="800" spans="3:3" s="140" customFormat="1">
      <c r="C800" s="152"/>
    </row>
    <row r="801" spans="3:3" s="140" customFormat="1">
      <c r="C801" s="152"/>
    </row>
    <row r="802" spans="3:3" s="140" customFormat="1">
      <c r="C802" s="152"/>
    </row>
    <row r="803" spans="3:3" s="140" customFormat="1">
      <c r="C803" s="152"/>
    </row>
    <row r="804" spans="3:3" s="140" customFormat="1">
      <c r="C804" s="152"/>
    </row>
    <row r="805" spans="3:3" s="140" customFormat="1">
      <c r="C805" s="152"/>
    </row>
    <row r="806" spans="3:3" s="140" customFormat="1">
      <c r="C806" s="152"/>
    </row>
    <row r="807" spans="3:3" s="140" customFormat="1">
      <c r="C807" s="152"/>
    </row>
    <row r="808" spans="3:3" s="140" customFormat="1">
      <c r="C808" s="152"/>
    </row>
    <row r="809" spans="3:3" s="140" customFormat="1">
      <c r="C809" s="152"/>
    </row>
    <row r="810" spans="3:3" s="140" customFormat="1">
      <c r="C810" s="152"/>
    </row>
    <row r="811" spans="3:3" s="140" customFormat="1">
      <c r="C811" s="152"/>
    </row>
    <row r="812" spans="3:3" s="140" customFormat="1">
      <c r="C812" s="152"/>
    </row>
    <row r="813" spans="3:3" s="140" customFormat="1">
      <c r="C813" s="152"/>
    </row>
    <row r="814" spans="3:3" s="140" customFormat="1">
      <c r="C814" s="152"/>
    </row>
    <row r="815" spans="3:3" s="140" customFormat="1">
      <c r="C815" s="152"/>
    </row>
    <row r="816" spans="3:3" s="140" customFormat="1">
      <c r="C816" s="152"/>
    </row>
    <row r="817" spans="3:3" s="140" customFormat="1">
      <c r="C817" s="152"/>
    </row>
    <row r="818" spans="3:3" s="140" customFormat="1">
      <c r="C818" s="152"/>
    </row>
    <row r="819" spans="3:3" s="140" customFormat="1">
      <c r="C819" s="152"/>
    </row>
    <row r="820" spans="3:3" s="140" customFormat="1">
      <c r="C820" s="152"/>
    </row>
    <row r="821" spans="3:3" s="140" customFormat="1">
      <c r="C821" s="152"/>
    </row>
    <row r="822" spans="3:3" s="140" customFormat="1">
      <c r="C822" s="152"/>
    </row>
    <row r="823" spans="3:3" s="140" customFormat="1">
      <c r="C823" s="152"/>
    </row>
    <row r="824" spans="3:3" s="140" customFormat="1">
      <c r="C824" s="152"/>
    </row>
    <row r="825" spans="3:3" s="140" customFormat="1">
      <c r="C825" s="152"/>
    </row>
    <row r="826" spans="3:3" s="140" customFormat="1">
      <c r="C826" s="152"/>
    </row>
    <row r="827" spans="3:3" s="140" customFormat="1">
      <c r="C827" s="152"/>
    </row>
    <row r="828" spans="3:3" s="140" customFormat="1">
      <c r="C828" s="152"/>
    </row>
    <row r="829" spans="3:3" s="140" customFormat="1">
      <c r="C829" s="152"/>
    </row>
    <row r="830" spans="3:3" s="140" customFormat="1">
      <c r="C830" s="152"/>
    </row>
    <row r="831" spans="3:3" s="140" customFormat="1">
      <c r="C831" s="152"/>
    </row>
    <row r="832" spans="3:3" s="140" customFormat="1">
      <c r="C832" s="152"/>
    </row>
    <row r="833" spans="3:3" s="140" customFormat="1">
      <c r="C833" s="152"/>
    </row>
    <row r="834" spans="3:3" s="140" customFormat="1">
      <c r="C834" s="152"/>
    </row>
    <row r="835" spans="3:3" s="140" customFormat="1">
      <c r="C835" s="152"/>
    </row>
    <row r="836" spans="3:3" s="140" customFormat="1">
      <c r="C836" s="152"/>
    </row>
    <row r="837" spans="3:3" s="140" customFormat="1">
      <c r="C837" s="152"/>
    </row>
    <row r="838" spans="3:3" s="140" customFormat="1">
      <c r="C838" s="152"/>
    </row>
    <row r="839" spans="3:3" s="140" customFormat="1">
      <c r="C839" s="152"/>
    </row>
    <row r="840" spans="3:3" s="140" customFormat="1">
      <c r="C840" s="152"/>
    </row>
    <row r="841" spans="3:3" s="140" customFormat="1">
      <c r="C841" s="152"/>
    </row>
    <row r="842" spans="3:3" s="140" customFormat="1">
      <c r="C842" s="152"/>
    </row>
    <row r="843" spans="3:3" s="140" customFormat="1">
      <c r="C843" s="152"/>
    </row>
    <row r="844" spans="3:3" s="140" customFormat="1">
      <c r="C844" s="152"/>
    </row>
    <row r="845" spans="3:3" s="140" customFormat="1">
      <c r="C845" s="152"/>
    </row>
    <row r="846" spans="3:3" s="140" customFormat="1">
      <c r="C846" s="152"/>
    </row>
    <row r="847" spans="3:3" s="140" customFormat="1">
      <c r="C847" s="152"/>
    </row>
    <row r="848" spans="3:3" s="140" customFormat="1">
      <c r="C848" s="152"/>
    </row>
    <row r="849" spans="3:3" s="140" customFormat="1">
      <c r="C849" s="152"/>
    </row>
    <row r="850" spans="3:3" s="140" customFormat="1">
      <c r="C850" s="152"/>
    </row>
    <row r="851" spans="3:3" s="140" customFormat="1">
      <c r="C851" s="152"/>
    </row>
    <row r="852" spans="3:3" s="140" customFormat="1">
      <c r="C852" s="152"/>
    </row>
    <row r="853" spans="3:3" s="140" customFormat="1">
      <c r="C853" s="152"/>
    </row>
    <row r="854" spans="3:3" s="140" customFormat="1">
      <c r="C854" s="152"/>
    </row>
    <row r="855" spans="3:3" s="140" customFormat="1">
      <c r="C855" s="152"/>
    </row>
    <row r="856" spans="3:3" s="140" customFormat="1">
      <c r="C856" s="152"/>
    </row>
    <row r="857" spans="3:3" s="140" customFormat="1">
      <c r="C857" s="152"/>
    </row>
    <row r="858" spans="3:3" s="140" customFormat="1">
      <c r="C858" s="152"/>
    </row>
    <row r="859" spans="3:3" s="140" customFormat="1">
      <c r="C859" s="152"/>
    </row>
    <row r="860" spans="3:3" s="140" customFormat="1">
      <c r="C860" s="152"/>
    </row>
    <row r="861" spans="3:3" s="140" customFormat="1">
      <c r="C861" s="152"/>
    </row>
    <row r="862" spans="3:3" s="140" customFormat="1">
      <c r="C862" s="152"/>
    </row>
    <row r="863" spans="3:3" s="140" customFormat="1">
      <c r="C863" s="152"/>
    </row>
    <row r="864" spans="3:3" s="140" customFormat="1">
      <c r="C864" s="152"/>
    </row>
    <row r="865" spans="3:3" s="140" customFormat="1">
      <c r="C865" s="152"/>
    </row>
    <row r="866" spans="3:3" s="140" customFormat="1">
      <c r="C866" s="152"/>
    </row>
    <row r="867" spans="3:3" s="140" customFormat="1">
      <c r="C867" s="152"/>
    </row>
    <row r="868" spans="3:3" s="140" customFormat="1">
      <c r="C868" s="152"/>
    </row>
    <row r="869" spans="3:3" s="140" customFormat="1">
      <c r="C869" s="152"/>
    </row>
    <row r="870" spans="3:3" s="140" customFormat="1">
      <c r="C870" s="152"/>
    </row>
    <row r="871" spans="3:3" s="140" customFormat="1">
      <c r="C871" s="152"/>
    </row>
    <row r="872" spans="3:3" s="140" customFormat="1">
      <c r="C872" s="152"/>
    </row>
    <row r="873" spans="3:3" s="140" customFormat="1">
      <c r="C873" s="152"/>
    </row>
    <row r="874" spans="3:3" s="140" customFormat="1">
      <c r="C874" s="152"/>
    </row>
    <row r="875" spans="3:3" s="140" customFormat="1">
      <c r="C875" s="152"/>
    </row>
    <row r="876" spans="3:3" s="140" customFormat="1">
      <c r="C876" s="152"/>
    </row>
    <row r="877" spans="3:3" s="140" customFormat="1">
      <c r="C877" s="152"/>
    </row>
    <row r="878" spans="3:3" s="140" customFormat="1">
      <c r="C878" s="152"/>
    </row>
    <row r="879" spans="3:3" s="140" customFormat="1">
      <c r="C879" s="152"/>
    </row>
    <row r="880" spans="3:3" s="140" customFormat="1">
      <c r="C880" s="152"/>
    </row>
    <row r="881" spans="3:3" s="140" customFormat="1">
      <c r="C881" s="152"/>
    </row>
    <row r="882" spans="3:3" s="140" customFormat="1">
      <c r="C882" s="152"/>
    </row>
    <row r="883" spans="3:3" s="140" customFormat="1">
      <c r="C883" s="152"/>
    </row>
    <row r="884" spans="3:3" s="140" customFormat="1">
      <c r="C884" s="152"/>
    </row>
    <row r="885" spans="3:3" s="140" customFormat="1">
      <c r="C885" s="152"/>
    </row>
    <row r="886" spans="3:3" s="140" customFormat="1">
      <c r="C886" s="152"/>
    </row>
    <row r="887" spans="3:3" s="140" customFormat="1">
      <c r="C887" s="152"/>
    </row>
    <row r="888" spans="3:3" s="140" customFormat="1">
      <c r="C888" s="152"/>
    </row>
    <row r="889" spans="3:3" s="140" customFormat="1">
      <c r="C889" s="152"/>
    </row>
    <row r="890" spans="3:3" s="140" customFormat="1">
      <c r="C890" s="152"/>
    </row>
    <row r="891" spans="3:3" s="140" customFormat="1">
      <c r="C891" s="152"/>
    </row>
    <row r="892" spans="3:3" s="140" customFormat="1">
      <c r="C892" s="152"/>
    </row>
    <row r="893" spans="3:3" s="140" customFormat="1">
      <c r="C893" s="152"/>
    </row>
    <row r="894" spans="3:3" s="140" customFormat="1">
      <c r="C894" s="152"/>
    </row>
    <row r="895" spans="3:3" s="140" customFormat="1">
      <c r="C895" s="152"/>
    </row>
    <row r="896" spans="3:3" s="140" customFormat="1">
      <c r="C896" s="152"/>
    </row>
    <row r="897" spans="3:3" s="140" customFormat="1">
      <c r="C897" s="152"/>
    </row>
    <row r="898" spans="3:3" s="140" customFormat="1">
      <c r="C898" s="152"/>
    </row>
    <row r="899" spans="3:3" s="140" customFormat="1">
      <c r="C899" s="152"/>
    </row>
    <row r="900" spans="3:3" s="140" customFormat="1">
      <c r="C900" s="152"/>
    </row>
    <row r="901" spans="3:3" s="140" customFormat="1">
      <c r="C901" s="152"/>
    </row>
    <row r="902" spans="3:3" s="140" customFormat="1">
      <c r="C902" s="152"/>
    </row>
    <row r="903" spans="3:3" s="140" customFormat="1">
      <c r="C903" s="152"/>
    </row>
    <row r="904" spans="3:3" s="140" customFormat="1">
      <c r="C904" s="152"/>
    </row>
    <row r="905" spans="3:3" s="140" customFormat="1">
      <c r="C905" s="152"/>
    </row>
    <row r="906" spans="3:3" s="140" customFormat="1">
      <c r="C906" s="152"/>
    </row>
    <row r="907" spans="3:3" s="140" customFormat="1">
      <c r="C907" s="152"/>
    </row>
    <row r="908" spans="3:3" s="140" customFormat="1">
      <c r="C908" s="152"/>
    </row>
    <row r="909" spans="3:3" s="140" customFormat="1">
      <c r="C909" s="152"/>
    </row>
    <row r="910" spans="3:3" s="140" customFormat="1">
      <c r="C910" s="152"/>
    </row>
    <row r="911" spans="3:3" s="140" customFormat="1">
      <c r="C911" s="152"/>
    </row>
    <row r="912" spans="3:3" s="140" customFormat="1">
      <c r="C912" s="152"/>
    </row>
    <row r="913" spans="3:3" s="140" customFormat="1">
      <c r="C913" s="152"/>
    </row>
    <row r="914" spans="3:3" s="140" customFormat="1">
      <c r="C914" s="152"/>
    </row>
    <row r="915" spans="3:3" s="140" customFormat="1">
      <c r="C915" s="152"/>
    </row>
    <row r="916" spans="3:3" s="140" customFormat="1">
      <c r="C916" s="152"/>
    </row>
    <row r="917" spans="3:3" s="140" customFormat="1">
      <c r="C917" s="152"/>
    </row>
    <row r="918" spans="3:3" s="140" customFormat="1">
      <c r="C918" s="152"/>
    </row>
    <row r="919" spans="3:3" s="140" customFormat="1">
      <c r="C919" s="152"/>
    </row>
    <row r="920" spans="3:3" s="140" customFormat="1">
      <c r="C920" s="152"/>
    </row>
    <row r="921" spans="3:3" s="140" customFormat="1">
      <c r="C921" s="152"/>
    </row>
    <row r="922" spans="3:3" s="140" customFormat="1">
      <c r="C922" s="152"/>
    </row>
    <row r="923" spans="3:3" s="140" customFormat="1">
      <c r="C923" s="152"/>
    </row>
    <row r="924" spans="3:3" s="140" customFormat="1">
      <c r="C924" s="152"/>
    </row>
    <row r="925" spans="3:3" s="140" customFormat="1">
      <c r="C925" s="152"/>
    </row>
    <row r="926" spans="3:3" s="140" customFormat="1">
      <c r="C926" s="152"/>
    </row>
    <row r="927" spans="3:3" s="140" customFormat="1">
      <c r="C927" s="152"/>
    </row>
    <row r="928" spans="3:3" s="140" customFormat="1">
      <c r="C928" s="152"/>
    </row>
    <row r="929" spans="3:3" s="140" customFormat="1">
      <c r="C929" s="152"/>
    </row>
    <row r="930" spans="3:3" s="140" customFormat="1">
      <c r="C930" s="152"/>
    </row>
    <row r="931" spans="3:3" s="140" customFormat="1">
      <c r="C931" s="152"/>
    </row>
    <row r="932" spans="3:3" s="140" customFormat="1">
      <c r="C932" s="152"/>
    </row>
    <row r="933" spans="3:3" s="140" customFormat="1">
      <c r="C933" s="152"/>
    </row>
    <row r="934" spans="3:3" s="140" customFormat="1">
      <c r="C934" s="152"/>
    </row>
    <row r="935" spans="3:3" s="140" customFormat="1">
      <c r="C935" s="152"/>
    </row>
    <row r="936" spans="3:3" s="140" customFormat="1">
      <c r="C936" s="152"/>
    </row>
    <row r="937" spans="3:3" s="140" customFormat="1">
      <c r="C937" s="152"/>
    </row>
    <row r="938" spans="3:3" s="140" customFormat="1">
      <c r="C938" s="152"/>
    </row>
    <row r="939" spans="3:3" s="140" customFormat="1">
      <c r="C939" s="152"/>
    </row>
    <row r="940" spans="3:3" s="140" customFormat="1">
      <c r="C940" s="152"/>
    </row>
    <row r="941" spans="3:3" s="140" customFormat="1">
      <c r="C941" s="152"/>
    </row>
    <row r="942" spans="3:3" s="140" customFormat="1">
      <c r="C942" s="152"/>
    </row>
    <row r="943" spans="3:3" s="140" customFormat="1">
      <c r="C943" s="152"/>
    </row>
    <row r="944" spans="3:3" s="140" customFormat="1">
      <c r="C944" s="152"/>
    </row>
    <row r="945" spans="3:3" s="140" customFormat="1">
      <c r="C945" s="152"/>
    </row>
    <row r="946" spans="3:3" s="140" customFormat="1">
      <c r="C946" s="152"/>
    </row>
    <row r="947" spans="3:3" s="140" customFormat="1">
      <c r="C947" s="152"/>
    </row>
    <row r="948" spans="3:3" s="140" customFormat="1">
      <c r="C948" s="152"/>
    </row>
    <row r="949" spans="3:3" s="140" customFormat="1">
      <c r="C949" s="152"/>
    </row>
    <row r="950" spans="3:3" s="140" customFormat="1">
      <c r="C950" s="152"/>
    </row>
    <row r="951" spans="3:3" s="140" customFormat="1">
      <c r="C951" s="152"/>
    </row>
    <row r="952" spans="3:3" s="140" customFormat="1">
      <c r="C952" s="152"/>
    </row>
    <row r="953" spans="3:3" s="140" customFormat="1">
      <c r="C953" s="152"/>
    </row>
    <row r="954" spans="3:3" s="140" customFormat="1">
      <c r="C954" s="152"/>
    </row>
    <row r="955" spans="3:3" s="140" customFormat="1">
      <c r="C955" s="152"/>
    </row>
    <row r="956" spans="3:3" s="140" customFormat="1">
      <c r="C956" s="152"/>
    </row>
    <row r="957" spans="3:3" s="140" customFormat="1">
      <c r="C957" s="152"/>
    </row>
    <row r="958" spans="3:3" s="140" customFormat="1">
      <c r="C958" s="152"/>
    </row>
    <row r="959" spans="3:3" s="140" customFormat="1">
      <c r="C959" s="152"/>
    </row>
    <row r="960" spans="3:3" s="140" customFormat="1">
      <c r="C960" s="152"/>
    </row>
    <row r="961" spans="3:3" s="140" customFormat="1">
      <c r="C961" s="152"/>
    </row>
    <row r="962" spans="3:3" s="140" customFormat="1">
      <c r="C962" s="152"/>
    </row>
    <row r="963" spans="3:3" s="140" customFormat="1">
      <c r="C963" s="152"/>
    </row>
    <row r="964" spans="3:3" s="140" customFormat="1">
      <c r="C964" s="152"/>
    </row>
    <row r="965" spans="3:3" s="140" customFormat="1">
      <c r="C965" s="152"/>
    </row>
    <row r="966" spans="3:3" s="140" customFormat="1">
      <c r="C966" s="152"/>
    </row>
    <row r="967" spans="3:3" s="140" customFormat="1">
      <c r="C967" s="152"/>
    </row>
    <row r="968" spans="3:3" s="140" customFormat="1">
      <c r="C968" s="152"/>
    </row>
    <row r="969" spans="3:3" s="140" customFormat="1">
      <c r="C969" s="152"/>
    </row>
    <row r="970" spans="3:3" s="140" customFormat="1">
      <c r="C970" s="152"/>
    </row>
    <row r="971" spans="3:3" s="140" customFormat="1">
      <c r="C971" s="152"/>
    </row>
    <row r="972" spans="3:3" s="140" customFormat="1">
      <c r="C972" s="152"/>
    </row>
    <row r="973" spans="3:3" s="140" customFormat="1">
      <c r="C973" s="152"/>
    </row>
    <row r="974" spans="3:3" s="140" customFormat="1">
      <c r="C974" s="152"/>
    </row>
    <row r="975" spans="3:3" s="140" customFormat="1">
      <c r="C975" s="152"/>
    </row>
    <row r="976" spans="3:3" s="140" customFormat="1">
      <c r="C976" s="152"/>
    </row>
    <row r="977" spans="3:3" s="140" customFormat="1">
      <c r="C977" s="152"/>
    </row>
    <row r="978" spans="3:3" s="140" customFormat="1">
      <c r="C978" s="152"/>
    </row>
    <row r="979" spans="3:3" s="140" customFormat="1">
      <c r="C979" s="152"/>
    </row>
    <row r="980" spans="3:3" s="140" customFormat="1">
      <c r="C980" s="152"/>
    </row>
    <row r="981" spans="3:3" s="140" customFormat="1">
      <c r="C981" s="152"/>
    </row>
    <row r="982" spans="3:3" s="140" customFormat="1">
      <c r="C982" s="152"/>
    </row>
    <row r="983" spans="3:3" s="140" customFormat="1">
      <c r="C983" s="152"/>
    </row>
    <row r="984" spans="3:3" s="140" customFormat="1">
      <c r="C984" s="152"/>
    </row>
    <row r="985" spans="3:3" s="140" customFormat="1">
      <c r="C985" s="152"/>
    </row>
    <row r="986" spans="3:3" s="140" customFormat="1">
      <c r="C986" s="152"/>
    </row>
    <row r="987" spans="3:3" s="140" customFormat="1">
      <c r="C987" s="152"/>
    </row>
    <row r="988" spans="3:3" s="140" customFormat="1">
      <c r="C988" s="152"/>
    </row>
    <row r="989" spans="3:3" s="140" customFormat="1">
      <c r="C989" s="152"/>
    </row>
    <row r="990" spans="3:3" s="140" customFormat="1">
      <c r="C990" s="152"/>
    </row>
    <row r="991" spans="3:3" s="140" customFormat="1">
      <c r="C991" s="152"/>
    </row>
    <row r="992" spans="3:3" s="140" customFormat="1">
      <c r="C992" s="152"/>
    </row>
    <row r="993" spans="3:3" s="140" customFormat="1">
      <c r="C993" s="152"/>
    </row>
    <row r="994" spans="3:3" s="140" customFormat="1">
      <c r="C994" s="152"/>
    </row>
    <row r="995" spans="3:3" s="140" customFormat="1">
      <c r="C995" s="152"/>
    </row>
    <row r="996" spans="3:3" s="140" customFormat="1">
      <c r="C996" s="152"/>
    </row>
    <row r="997" spans="3:3" s="140" customFormat="1">
      <c r="C997" s="152"/>
    </row>
    <row r="998" spans="3:3" s="140" customFormat="1">
      <c r="C998" s="152"/>
    </row>
    <row r="999" spans="3:3" s="140" customFormat="1">
      <c r="C999" s="152"/>
    </row>
    <row r="1000" spans="3:3" s="140" customFormat="1">
      <c r="C1000" s="152"/>
    </row>
    <row r="1001" spans="3:3" s="140" customFormat="1">
      <c r="C1001" s="152"/>
    </row>
    <row r="1002" spans="3:3" s="140" customFormat="1">
      <c r="C1002" s="152"/>
    </row>
    <row r="1003" spans="3:3" s="140" customFormat="1">
      <c r="C1003" s="152"/>
    </row>
    <row r="1004" spans="3:3" s="140" customFormat="1">
      <c r="C1004" s="152"/>
    </row>
    <row r="1005" spans="3:3" s="140" customFormat="1">
      <c r="C1005" s="152"/>
    </row>
    <row r="1006" spans="3:3" s="140" customFormat="1">
      <c r="C1006" s="152"/>
    </row>
    <row r="1007" spans="3:3" s="140" customFormat="1">
      <c r="C1007" s="152"/>
    </row>
    <row r="1008" spans="3:3" s="140" customFormat="1">
      <c r="C1008" s="152"/>
    </row>
    <row r="1009" spans="3:3" s="140" customFormat="1">
      <c r="C1009" s="152"/>
    </row>
    <row r="1010" spans="3:3" s="140" customFormat="1">
      <c r="C1010" s="152"/>
    </row>
    <row r="1011" spans="3:3" s="140" customFormat="1">
      <c r="C1011" s="152"/>
    </row>
    <row r="1012" spans="3:3" s="140" customFormat="1">
      <c r="C1012" s="152"/>
    </row>
    <row r="1013" spans="3:3" s="140" customFormat="1">
      <c r="C1013" s="152"/>
    </row>
    <row r="1014" spans="3:3" s="140" customFormat="1">
      <c r="C1014" s="152"/>
    </row>
    <row r="1015" spans="3:3" s="140" customFormat="1">
      <c r="C1015" s="152"/>
    </row>
    <row r="1016" spans="3:3" s="140" customFormat="1">
      <c r="C1016" s="152"/>
    </row>
    <row r="1017" spans="3:3" s="140" customFormat="1">
      <c r="C1017" s="152"/>
    </row>
    <row r="1018" spans="3:3" s="140" customFormat="1">
      <c r="C1018" s="152"/>
    </row>
    <row r="1019" spans="3:3" s="140" customFormat="1">
      <c r="C1019" s="152"/>
    </row>
    <row r="1020" spans="3:3" s="140" customFormat="1">
      <c r="C1020" s="152"/>
    </row>
    <row r="1021" spans="3:3" s="140" customFormat="1">
      <c r="C1021" s="152"/>
    </row>
    <row r="1022" spans="3:3" s="140" customFormat="1">
      <c r="C1022" s="152"/>
    </row>
    <row r="1023" spans="3:3" s="140" customFormat="1">
      <c r="C1023" s="152"/>
    </row>
    <row r="1024" spans="3:3" s="140" customFormat="1">
      <c r="C1024" s="152"/>
    </row>
    <row r="1025" spans="3:3" s="140" customFormat="1">
      <c r="C1025" s="152"/>
    </row>
    <row r="1026" spans="3:3" s="140" customFormat="1">
      <c r="C1026" s="152"/>
    </row>
    <row r="1027" spans="3:3" s="140" customFormat="1">
      <c r="C1027" s="152"/>
    </row>
    <row r="1028" spans="3:3" s="140" customFormat="1">
      <c r="C1028" s="152"/>
    </row>
    <row r="1029" spans="3:3" s="140" customFormat="1">
      <c r="C1029" s="152"/>
    </row>
    <row r="1030" spans="3:3" s="140" customFormat="1">
      <c r="C1030" s="152"/>
    </row>
    <row r="1031" spans="3:3" s="140" customFormat="1">
      <c r="C1031" s="152"/>
    </row>
    <row r="1032" spans="3:3" s="140" customFormat="1">
      <c r="C1032" s="152"/>
    </row>
    <row r="1033" spans="3:3" s="140" customFormat="1">
      <c r="C1033" s="152"/>
    </row>
    <row r="1034" spans="3:3" s="140" customFormat="1">
      <c r="C1034" s="152"/>
    </row>
    <row r="1035" spans="3:3" s="140" customFormat="1">
      <c r="C1035" s="152"/>
    </row>
    <row r="1036" spans="3:3" s="140" customFormat="1">
      <c r="C1036" s="152"/>
    </row>
    <row r="1037" spans="3:3" s="140" customFormat="1">
      <c r="C1037" s="152"/>
    </row>
    <row r="1038" spans="3:3" s="140" customFormat="1">
      <c r="C1038" s="152"/>
    </row>
    <row r="1039" spans="3:3" s="140" customFormat="1">
      <c r="C1039" s="152"/>
    </row>
    <row r="1040" spans="3:3" s="140" customFormat="1">
      <c r="C1040" s="152"/>
    </row>
    <row r="1041" spans="3:3" s="140" customFormat="1">
      <c r="C1041" s="152"/>
    </row>
    <row r="1042" spans="3:3" s="140" customFormat="1">
      <c r="C1042" s="152"/>
    </row>
    <row r="1043" spans="3:3" s="140" customFormat="1">
      <c r="C1043" s="152"/>
    </row>
    <row r="1044" spans="3:3" s="140" customFormat="1">
      <c r="C1044" s="152"/>
    </row>
    <row r="1045" spans="3:3" s="140" customFormat="1">
      <c r="C1045" s="152"/>
    </row>
    <row r="1046" spans="3:3" s="140" customFormat="1">
      <c r="C1046" s="152"/>
    </row>
    <row r="1047" spans="3:3" s="140" customFormat="1">
      <c r="C1047" s="152"/>
    </row>
    <row r="1048" spans="3:3" s="140" customFormat="1">
      <c r="C1048" s="152"/>
    </row>
    <row r="1049" spans="3:3" s="140" customFormat="1">
      <c r="C1049" s="152"/>
    </row>
    <row r="1050" spans="3:3" s="140" customFormat="1">
      <c r="C1050" s="152"/>
    </row>
    <row r="1051" spans="3:3" s="140" customFormat="1">
      <c r="C1051" s="152"/>
    </row>
    <row r="1052" spans="3:3" s="140" customFormat="1">
      <c r="C1052" s="152"/>
    </row>
    <row r="1053" spans="3:3" s="140" customFormat="1">
      <c r="C1053" s="152"/>
    </row>
    <row r="1054" spans="3:3" s="140" customFormat="1">
      <c r="C1054" s="152"/>
    </row>
    <row r="1055" spans="3:3" s="140" customFormat="1">
      <c r="C1055" s="152"/>
    </row>
    <row r="1056" spans="3:3" s="140" customFormat="1">
      <c r="C1056" s="152"/>
    </row>
    <row r="1057" spans="3:3" s="140" customFormat="1">
      <c r="C1057" s="152"/>
    </row>
    <row r="1058" spans="3:3" s="140" customFormat="1">
      <c r="C1058" s="152"/>
    </row>
    <row r="1059" spans="3:3" s="140" customFormat="1">
      <c r="C1059" s="152"/>
    </row>
    <row r="1060" spans="3:3" s="140" customFormat="1">
      <c r="C1060" s="152"/>
    </row>
    <row r="1061" spans="3:3" s="140" customFormat="1">
      <c r="C1061" s="152"/>
    </row>
    <row r="1062" spans="3:3" s="140" customFormat="1">
      <c r="C1062" s="152"/>
    </row>
    <row r="1063" spans="3:3" s="140" customFormat="1">
      <c r="C1063" s="152"/>
    </row>
    <row r="1064" spans="3:3" s="140" customFormat="1">
      <c r="C1064" s="152"/>
    </row>
    <row r="1065" spans="3:3" s="140" customFormat="1">
      <c r="C1065" s="152"/>
    </row>
    <row r="1066" spans="3:3" s="140" customFormat="1">
      <c r="C1066" s="152"/>
    </row>
    <row r="1067" spans="3:3" s="140" customFormat="1">
      <c r="C1067" s="152"/>
    </row>
    <row r="1068" spans="3:3" s="140" customFormat="1">
      <c r="C1068" s="152"/>
    </row>
    <row r="1069" spans="3:3" s="140" customFormat="1">
      <c r="C1069" s="152"/>
    </row>
    <row r="1070" spans="3:3" s="140" customFormat="1">
      <c r="C1070" s="152"/>
    </row>
    <row r="1071" spans="3:3" s="140" customFormat="1">
      <c r="C1071" s="152"/>
    </row>
    <row r="1072" spans="3:3" s="140" customFormat="1">
      <c r="C1072" s="152"/>
    </row>
    <row r="1073" spans="3:3" s="140" customFormat="1">
      <c r="C1073" s="152"/>
    </row>
    <row r="1074" spans="3:3" s="140" customFormat="1">
      <c r="C1074" s="152"/>
    </row>
    <row r="1075" spans="3:3" s="140" customFormat="1">
      <c r="C1075" s="152"/>
    </row>
    <row r="1076" spans="3:3" s="140" customFormat="1">
      <c r="C1076" s="152"/>
    </row>
    <row r="1077" spans="3:3" s="140" customFormat="1">
      <c r="C1077" s="152"/>
    </row>
    <row r="1078" spans="3:3" s="140" customFormat="1">
      <c r="C1078" s="152"/>
    </row>
    <row r="1079" spans="3:3" s="140" customFormat="1">
      <c r="C1079" s="152"/>
    </row>
    <row r="1080" spans="3:3" s="140" customFormat="1">
      <c r="C1080" s="152"/>
    </row>
    <row r="1081" spans="3:3" s="140" customFormat="1">
      <c r="C1081" s="152"/>
    </row>
    <row r="1082" spans="3:3" s="140" customFormat="1">
      <c r="C1082" s="152"/>
    </row>
    <row r="1083" spans="3:3" s="140" customFormat="1">
      <c r="C1083" s="152"/>
    </row>
    <row r="1084" spans="3:3" s="140" customFormat="1">
      <c r="C1084" s="152"/>
    </row>
    <row r="1085" spans="3:3" s="140" customFormat="1">
      <c r="C1085" s="152"/>
    </row>
    <row r="1086" spans="3:3" s="140" customFormat="1">
      <c r="C1086" s="152"/>
    </row>
    <row r="1087" spans="3:3" s="140" customFormat="1">
      <c r="C1087" s="152"/>
    </row>
    <row r="1088" spans="3:3" s="140" customFormat="1">
      <c r="C1088" s="152"/>
    </row>
    <row r="1089" spans="3:3" s="140" customFormat="1">
      <c r="C1089" s="152"/>
    </row>
    <row r="1090" spans="3:3" s="140" customFormat="1">
      <c r="C1090" s="152"/>
    </row>
    <row r="1091" spans="3:3" s="140" customFormat="1">
      <c r="C1091" s="152"/>
    </row>
    <row r="1092" spans="3:3" s="140" customFormat="1">
      <c r="C1092" s="152"/>
    </row>
    <row r="1093" spans="3:3" s="140" customFormat="1">
      <c r="C1093" s="152"/>
    </row>
    <row r="1094" spans="3:3" s="140" customFormat="1">
      <c r="C1094" s="152"/>
    </row>
    <row r="1095" spans="3:3" s="140" customFormat="1">
      <c r="C1095" s="152"/>
    </row>
    <row r="1096" spans="3:3" s="140" customFormat="1">
      <c r="C1096" s="152"/>
    </row>
    <row r="1097" spans="3:3" s="140" customFormat="1">
      <c r="C1097" s="152"/>
    </row>
    <row r="1098" spans="3:3" s="140" customFormat="1">
      <c r="C1098" s="152"/>
    </row>
    <row r="1099" spans="3:3" s="140" customFormat="1">
      <c r="C1099" s="152"/>
    </row>
    <row r="1100" spans="3:3" s="140" customFormat="1">
      <c r="C1100" s="152"/>
    </row>
    <row r="1101" spans="3:3" s="140" customFormat="1">
      <c r="C1101" s="152"/>
    </row>
    <row r="1102" spans="3:3" s="140" customFormat="1">
      <c r="C1102" s="152"/>
    </row>
    <row r="1103" spans="3:3" s="140" customFormat="1">
      <c r="C1103" s="152"/>
    </row>
    <row r="1104" spans="3:3" s="140" customFormat="1">
      <c r="C1104" s="152"/>
    </row>
    <row r="1105" spans="3:3" s="140" customFormat="1">
      <c r="C1105" s="152"/>
    </row>
    <row r="1106" spans="3:3" s="140" customFormat="1">
      <c r="C1106" s="152"/>
    </row>
    <row r="1107" spans="3:3" s="140" customFormat="1">
      <c r="C1107" s="152"/>
    </row>
    <row r="1108" spans="3:3" s="140" customFormat="1">
      <c r="C1108" s="152"/>
    </row>
    <row r="1109" spans="3:3" s="140" customFormat="1">
      <c r="C1109" s="152"/>
    </row>
    <row r="1110" spans="3:3" s="140" customFormat="1">
      <c r="C1110" s="152"/>
    </row>
    <row r="1111" spans="3:3" s="140" customFormat="1">
      <c r="C1111" s="152"/>
    </row>
    <row r="1112" spans="3:3" s="140" customFormat="1">
      <c r="C1112" s="152"/>
    </row>
    <row r="1113" spans="3:3" s="140" customFormat="1">
      <c r="C1113" s="152"/>
    </row>
    <row r="1114" spans="3:3" s="140" customFormat="1">
      <c r="C1114" s="152"/>
    </row>
    <row r="1115" spans="3:3" s="140" customFormat="1">
      <c r="C1115" s="152"/>
    </row>
    <row r="1116" spans="3:3" s="140" customFormat="1">
      <c r="C1116" s="152"/>
    </row>
    <row r="1117" spans="3:3" s="140" customFormat="1">
      <c r="C1117" s="152"/>
    </row>
    <row r="1118" spans="3:3" s="140" customFormat="1">
      <c r="C1118" s="152"/>
    </row>
    <row r="1119" spans="3:3" s="140" customFormat="1">
      <c r="C1119" s="152"/>
    </row>
    <row r="1120" spans="3:3" s="140" customFormat="1">
      <c r="C1120" s="152"/>
    </row>
    <row r="1121" spans="3:3" s="140" customFormat="1">
      <c r="C1121" s="152"/>
    </row>
    <row r="1122" spans="3:3" s="140" customFormat="1">
      <c r="C1122" s="152"/>
    </row>
    <row r="1123" spans="3:3" s="140" customFormat="1">
      <c r="C1123" s="152"/>
    </row>
    <row r="1124" spans="3:3" s="140" customFormat="1">
      <c r="C1124" s="152"/>
    </row>
    <row r="1125" spans="3:3" s="140" customFormat="1">
      <c r="C1125" s="152"/>
    </row>
    <row r="1126" spans="3:3" s="140" customFormat="1">
      <c r="C1126" s="152"/>
    </row>
    <row r="1127" spans="3:3" s="140" customFormat="1">
      <c r="C1127" s="152"/>
    </row>
    <row r="1128" spans="3:3" s="140" customFormat="1">
      <c r="C1128" s="152"/>
    </row>
    <row r="1129" spans="3:3" s="140" customFormat="1">
      <c r="C1129" s="152"/>
    </row>
    <row r="1130" spans="3:3" s="140" customFormat="1">
      <c r="C1130" s="152"/>
    </row>
    <row r="1131" spans="3:3" s="140" customFormat="1">
      <c r="C1131" s="152"/>
    </row>
    <row r="1132" spans="3:3" s="140" customFormat="1">
      <c r="C1132" s="152"/>
    </row>
    <row r="1133" spans="3:3" s="140" customFormat="1">
      <c r="C1133" s="152"/>
    </row>
    <row r="1134" spans="3:3" s="140" customFormat="1">
      <c r="C1134" s="152"/>
    </row>
    <row r="1135" spans="3:3" s="140" customFormat="1">
      <c r="C1135" s="152"/>
    </row>
    <row r="1136" spans="3:3" s="140" customFormat="1">
      <c r="C1136" s="152"/>
    </row>
    <row r="1137" spans="3:3" s="140" customFormat="1">
      <c r="C1137" s="152"/>
    </row>
    <row r="1138" spans="3:3" s="140" customFormat="1">
      <c r="C1138" s="152"/>
    </row>
    <row r="1139" spans="3:3" s="140" customFormat="1">
      <c r="C1139" s="152"/>
    </row>
    <row r="1140" spans="3:3" s="140" customFormat="1">
      <c r="C1140" s="152"/>
    </row>
    <row r="1141" spans="3:3" s="140" customFormat="1">
      <c r="C1141" s="152"/>
    </row>
    <row r="1142" spans="3:3" s="140" customFormat="1">
      <c r="C1142" s="152"/>
    </row>
    <row r="1143" spans="3:3" s="140" customFormat="1">
      <c r="C1143" s="152"/>
    </row>
    <row r="1144" spans="3:3" s="140" customFormat="1">
      <c r="C1144" s="152"/>
    </row>
    <row r="1145" spans="3:3" s="140" customFormat="1">
      <c r="C1145" s="152"/>
    </row>
    <row r="1146" spans="3:3" s="140" customFormat="1">
      <c r="C1146" s="152"/>
    </row>
    <row r="1147" spans="3:3" s="140" customFormat="1">
      <c r="C1147" s="152"/>
    </row>
    <row r="1148" spans="3:3" s="140" customFormat="1">
      <c r="C1148" s="152"/>
    </row>
    <row r="1149" spans="3:3" s="140" customFormat="1">
      <c r="C1149" s="152"/>
    </row>
    <row r="1150" spans="3:3" s="140" customFormat="1">
      <c r="C1150" s="152"/>
    </row>
    <row r="1151" spans="3:3" s="140" customFormat="1">
      <c r="C1151" s="152"/>
    </row>
    <row r="1152" spans="3:3" s="140" customFormat="1">
      <c r="C1152" s="152"/>
    </row>
    <row r="1153" spans="3:3" s="140" customFormat="1">
      <c r="C1153" s="152"/>
    </row>
    <row r="1154" spans="3:3" s="140" customFormat="1">
      <c r="C1154" s="152"/>
    </row>
    <row r="1155" spans="3:3" s="140" customFormat="1">
      <c r="C1155" s="152"/>
    </row>
    <row r="1156" spans="3:3" s="140" customFormat="1">
      <c r="C1156" s="152"/>
    </row>
    <row r="1157" spans="3:3" s="140" customFormat="1">
      <c r="C1157" s="152"/>
    </row>
    <row r="1158" spans="3:3" s="140" customFormat="1">
      <c r="C1158" s="152"/>
    </row>
    <row r="1159" spans="3:3" s="140" customFormat="1">
      <c r="C1159" s="152"/>
    </row>
    <row r="1160" spans="3:3" s="140" customFormat="1">
      <c r="C1160" s="152"/>
    </row>
    <row r="1161" spans="3:3" s="140" customFormat="1">
      <c r="C1161" s="152"/>
    </row>
    <row r="1162" spans="3:3" s="140" customFormat="1">
      <c r="C1162" s="152"/>
    </row>
    <row r="1163" spans="3:3" s="140" customFormat="1">
      <c r="C1163" s="152"/>
    </row>
    <row r="1164" spans="3:3" s="140" customFormat="1">
      <c r="C1164" s="152"/>
    </row>
    <row r="1165" spans="3:3" s="140" customFormat="1">
      <c r="C1165" s="152"/>
    </row>
    <row r="1166" spans="3:3" s="140" customFormat="1">
      <c r="C1166" s="152"/>
    </row>
    <row r="1167" spans="3:3" s="140" customFormat="1">
      <c r="C1167" s="152"/>
    </row>
    <row r="1168" spans="3:3" s="140" customFormat="1">
      <c r="C1168" s="152"/>
    </row>
    <row r="1169" spans="3:3" s="140" customFormat="1">
      <c r="C1169" s="152"/>
    </row>
    <row r="1170" spans="3:3" s="140" customFormat="1">
      <c r="C1170" s="152"/>
    </row>
    <row r="1171" spans="3:3" s="140" customFormat="1">
      <c r="C1171" s="152"/>
    </row>
    <row r="1172" spans="3:3" s="140" customFormat="1">
      <c r="C1172" s="152"/>
    </row>
    <row r="1173" spans="3:3" s="140" customFormat="1">
      <c r="C1173" s="152"/>
    </row>
    <row r="1174" spans="3:3" s="140" customFormat="1">
      <c r="C1174" s="152"/>
    </row>
    <row r="1175" spans="3:3" s="140" customFormat="1">
      <c r="C1175" s="152"/>
    </row>
    <row r="1176" spans="3:3" s="140" customFormat="1">
      <c r="C1176" s="152"/>
    </row>
    <row r="1177" spans="3:3" s="140" customFormat="1">
      <c r="C1177" s="152"/>
    </row>
    <row r="1178" spans="3:3" s="140" customFormat="1">
      <c r="C1178" s="152"/>
    </row>
    <row r="1179" spans="3:3" s="140" customFormat="1">
      <c r="C1179" s="152"/>
    </row>
    <row r="1180" spans="3:3" s="140" customFormat="1">
      <c r="C1180" s="152"/>
    </row>
    <row r="1181" spans="3:3" s="140" customFormat="1">
      <c r="C1181" s="152"/>
    </row>
    <row r="1182" spans="3:3" s="140" customFormat="1">
      <c r="C1182" s="152"/>
    </row>
    <row r="1183" spans="3:3" s="140" customFormat="1">
      <c r="C1183" s="152"/>
    </row>
    <row r="1184" spans="3:3" s="140" customFormat="1">
      <c r="C1184" s="152"/>
    </row>
    <row r="1185" spans="3:3" s="140" customFormat="1">
      <c r="C1185" s="152"/>
    </row>
    <row r="1186" spans="3:3" s="140" customFormat="1">
      <c r="C1186" s="152"/>
    </row>
    <row r="1187" spans="3:3" s="140" customFormat="1">
      <c r="C1187" s="152"/>
    </row>
    <row r="1188" spans="3:3" s="140" customFormat="1">
      <c r="C1188" s="152"/>
    </row>
    <row r="1189" spans="3:3" s="140" customFormat="1">
      <c r="C1189" s="152"/>
    </row>
    <row r="1190" spans="3:3" s="140" customFormat="1">
      <c r="C1190" s="152"/>
    </row>
    <row r="1191" spans="3:3" s="140" customFormat="1">
      <c r="C1191" s="152"/>
    </row>
    <row r="1192" spans="3:3" s="140" customFormat="1">
      <c r="C1192" s="152"/>
    </row>
    <row r="1193" spans="3:3" s="140" customFormat="1">
      <c r="C1193" s="152"/>
    </row>
    <row r="1194" spans="3:3" s="140" customFormat="1">
      <c r="C1194" s="152"/>
    </row>
    <row r="1195" spans="3:3" s="140" customFormat="1">
      <c r="C1195" s="152"/>
    </row>
    <row r="1196" spans="3:3" s="140" customFormat="1">
      <c r="C1196" s="152"/>
    </row>
    <row r="1197" spans="3:3" s="140" customFormat="1">
      <c r="C1197" s="152"/>
    </row>
    <row r="1198" spans="3:3" s="140" customFormat="1">
      <c r="C1198" s="152"/>
    </row>
    <row r="1199" spans="3:3" s="140" customFormat="1">
      <c r="C1199" s="152"/>
    </row>
    <row r="1200" spans="3:3" s="140" customFormat="1">
      <c r="C1200" s="152"/>
    </row>
    <row r="1201" spans="3:3" s="140" customFormat="1">
      <c r="C1201" s="152"/>
    </row>
    <row r="1202" spans="3:3" s="140" customFormat="1">
      <c r="C1202" s="152"/>
    </row>
    <row r="1203" spans="3:3" s="140" customFormat="1">
      <c r="C1203" s="152"/>
    </row>
    <row r="1204" spans="3:3" s="140" customFormat="1">
      <c r="C1204" s="152"/>
    </row>
    <row r="1205" spans="3:3" s="140" customFormat="1">
      <c r="C1205" s="152"/>
    </row>
    <row r="1206" spans="3:3" s="140" customFormat="1">
      <c r="C1206" s="152"/>
    </row>
    <row r="1207" spans="3:3" s="140" customFormat="1">
      <c r="C1207" s="152"/>
    </row>
  </sheetData>
  <mergeCells count="2">
    <mergeCell ref="B21:D21"/>
    <mergeCell ref="B68:B70"/>
  </mergeCells>
  <hyperlinks>
    <hyperlink ref="D98" r:id="rId1" xr:uid="{98CCEB2E-64E9-4358-AF23-130DE7B973C6}"/>
    <hyperlink ref="D109" r:id="rId2" xr:uid="{E2C2A18A-3A49-43AC-B0F9-E1730243013C}"/>
  </hyperlinks>
  <pageMargins left="0.7" right="0.7" top="0.75" bottom="0.75" header="0.3" footer="0.3"/>
  <pageSetup paperSize="9" orientation="portrait" r:id="rId3"/>
  <headerFooter>
    <oddHeader>&amp;C&amp;G</oddHeader>
    <oddFooter>&amp;C&amp;1#&amp;"Calibri"&amp;12&amp;K008000Internal Use</oddFooter>
  </headerFooter>
  <customProperties>
    <customPr name="_pios_id" r:id="rId4"/>
  </customProperties>
  <drawing r:id="rId5"/>
  <legacyDrawingHF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9052-9AED-4380-AFDF-8D9B56520E4F}">
  <sheetPr>
    <tabColor theme="5" tint="0.39997558519241921"/>
  </sheetPr>
  <dimension ref="A1:AA141"/>
  <sheetViews>
    <sheetView zoomScale="80" zoomScaleNormal="80" workbookViewId="0">
      <pane xSplit="2" ySplit="2" topLeftCell="D3" activePane="bottomRight" state="frozen"/>
      <selection pane="bottomRight" activeCell="I3" sqref="I3"/>
      <selection pane="bottomLeft" activeCell="C36" sqref="C36"/>
      <selection pane="topRight" activeCell="C36" sqref="C36"/>
    </sheetView>
  </sheetViews>
  <sheetFormatPr defaultColWidth="9.140625" defaultRowHeight="15" outlineLevelRow="1"/>
  <cols>
    <col min="1" max="1" width="7.5703125" style="140" customWidth="1"/>
    <col min="2" max="2" width="7.7109375" style="140" customWidth="1"/>
    <col min="3" max="3" width="45.140625" style="140" customWidth="1"/>
    <col min="4" max="4" width="45.7109375" style="140" customWidth="1"/>
    <col min="5" max="5" width="1.85546875" style="140" customWidth="1"/>
    <col min="6" max="6" width="12.42578125" style="140" customWidth="1"/>
    <col min="7" max="7" width="69.140625" style="170" customWidth="1"/>
    <col min="8" max="8" width="23" style="140" customWidth="1"/>
    <col min="9" max="9" width="22.140625" style="140" customWidth="1"/>
    <col min="10" max="10" width="10.42578125" style="140" customWidth="1"/>
    <col min="11" max="15" width="11.42578125" style="140" customWidth="1"/>
    <col min="16" max="16" width="13" style="140" customWidth="1"/>
    <col min="17" max="17" width="11.42578125" style="140" customWidth="1"/>
    <col min="18" max="18" width="12.5703125" style="140" customWidth="1"/>
    <col min="19" max="19" width="13.5703125" style="140" customWidth="1"/>
    <col min="20" max="28" width="8.7109375" style="140" customWidth="1"/>
    <col min="29" max="16384" width="9.140625" style="140"/>
  </cols>
  <sheetData>
    <row r="1" spans="1:19" ht="53.45" customHeight="1">
      <c r="A1" s="370"/>
      <c r="C1" s="516" t="s">
        <v>518</v>
      </c>
      <c r="D1" s="516"/>
      <c r="E1" s="516"/>
      <c r="F1" s="516"/>
      <c r="G1" s="378"/>
      <c r="H1" s="370"/>
      <c r="I1" s="370"/>
      <c r="J1" s="370"/>
    </row>
    <row r="2" spans="1:19" ht="33.950000000000003" customHeight="1" thickBot="1">
      <c r="A2" s="370"/>
      <c r="B2" s="231" t="s">
        <v>519</v>
      </c>
      <c r="C2" s="231" t="s">
        <v>520</v>
      </c>
      <c r="D2" s="517" t="s">
        <v>521</v>
      </c>
      <c r="E2" s="517"/>
      <c r="F2" s="517"/>
      <c r="G2" s="231" t="s">
        <v>522</v>
      </c>
      <c r="H2" s="517" t="s">
        <v>523</v>
      </c>
      <c r="I2" s="517"/>
      <c r="J2" s="370"/>
      <c r="K2" s="232" t="s">
        <v>524</v>
      </c>
      <c r="L2" s="232" t="s">
        <v>525</v>
      </c>
      <c r="M2" s="232" t="s">
        <v>526</v>
      </c>
      <c r="N2" s="232" t="s">
        <v>527</v>
      </c>
      <c r="O2" s="232" t="s">
        <v>528</v>
      </c>
      <c r="P2" s="232" t="s">
        <v>529</v>
      </c>
      <c r="Q2" s="232" t="s">
        <v>530</v>
      </c>
      <c r="R2" s="232" t="s">
        <v>531</v>
      </c>
      <c r="S2" s="232" t="s">
        <v>532</v>
      </c>
    </row>
    <row r="3" spans="1:19" ht="61.5" customHeight="1">
      <c r="A3" s="370"/>
      <c r="B3" s="557" t="s">
        <v>533</v>
      </c>
      <c r="C3" s="558" t="s">
        <v>534</v>
      </c>
      <c r="D3" s="559" t="s">
        <v>535</v>
      </c>
      <c r="E3" s="559"/>
      <c r="F3" s="560"/>
      <c r="G3" s="561" t="s">
        <v>536</v>
      </c>
      <c r="H3" s="562" t="s">
        <v>537</v>
      </c>
      <c r="I3" s="563"/>
      <c r="J3" s="370"/>
      <c r="K3" s="564"/>
      <c r="L3" s="564"/>
      <c r="M3" s="564"/>
      <c r="N3" s="564"/>
      <c r="O3" s="564"/>
      <c r="P3" s="564"/>
      <c r="Q3" s="564"/>
      <c r="R3" s="564"/>
      <c r="S3" s="564" t="s">
        <v>538</v>
      </c>
    </row>
    <row r="4" spans="1:19" ht="6.6" customHeight="1">
      <c r="A4" s="370"/>
      <c r="B4" s="370"/>
      <c r="C4" s="180"/>
      <c r="D4" s="179"/>
      <c r="E4" s="179"/>
      <c r="F4" s="179"/>
      <c r="G4" s="378"/>
      <c r="H4" s="178"/>
      <c r="I4" s="370"/>
      <c r="J4" s="370"/>
    </row>
    <row r="5" spans="1:19" ht="6.6" customHeight="1">
      <c r="A5" s="370"/>
      <c r="B5" s="370"/>
      <c r="C5" s="370"/>
      <c r="D5" s="370"/>
      <c r="E5" s="370"/>
      <c r="F5" s="370"/>
      <c r="G5" s="378"/>
      <c r="H5" s="370"/>
      <c r="I5" s="370"/>
      <c r="J5" s="370"/>
    </row>
    <row r="6" spans="1:19" ht="59.25" customHeight="1">
      <c r="A6" s="374"/>
      <c r="B6" s="175" t="s">
        <v>539</v>
      </c>
      <c r="C6" s="233" t="s">
        <v>540</v>
      </c>
      <c r="D6" s="518" t="s">
        <v>541</v>
      </c>
      <c r="E6" s="518"/>
      <c r="F6" s="519"/>
      <c r="G6" s="234" t="s">
        <v>542</v>
      </c>
      <c r="H6" s="370"/>
      <c r="I6" s="370"/>
      <c r="J6" s="370"/>
    </row>
    <row r="7" spans="1:19" ht="7.9" customHeight="1">
      <c r="A7" s="370"/>
      <c r="B7" s="370"/>
      <c r="C7" s="194"/>
      <c r="D7" s="193"/>
      <c r="E7" s="193"/>
      <c r="F7" s="179"/>
      <c r="G7" s="378"/>
      <c r="H7" s="178"/>
      <c r="I7" s="389"/>
      <c r="J7" s="370"/>
    </row>
    <row r="8" spans="1:19" hidden="1" outlineLevel="1">
      <c r="A8" s="370"/>
      <c r="B8" s="370"/>
      <c r="C8" s="183"/>
      <c r="D8" s="191"/>
      <c r="E8" s="191"/>
      <c r="F8" s="191"/>
      <c r="G8" s="378"/>
      <c r="H8" s="370"/>
      <c r="I8" s="370"/>
      <c r="J8" s="370"/>
    </row>
    <row r="9" spans="1:19" hidden="1" outlineLevel="1">
      <c r="A9" s="370"/>
      <c r="B9" s="370"/>
      <c r="C9" s="183"/>
      <c r="D9" s="189"/>
      <c r="E9" s="370"/>
      <c r="F9" s="390"/>
      <c r="G9" s="378"/>
      <c r="H9" s="370"/>
      <c r="I9" s="370"/>
      <c r="J9" s="370"/>
    </row>
    <row r="10" spans="1:19" hidden="1" outlineLevel="1">
      <c r="A10" s="370"/>
      <c r="B10" s="370"/>
      <c r="C10" s="188" t="s">
        <v>543</v>
      </c>
      <c r="D10" s="188" t="s">
        <v>544</v>
      </c>
      <c r="E10" s="391"/>
      <c r="F10" s="390"/>
      <c r="G10" s="378"/>
      <c r="H10" s="370"/>
      <c r="I10" s="370"/>
      <c r="J10" s="370"/>
      <c r="M10" s="192"/>
    </row>
    <row r="11" spans="1:19" hidden="1" outlineLevel="1">
      <c r="A11" s="370"/>
      <c r="B11" s="370"/>
      <c r="C11" s="370" t="e">
        <f>#REF!</f>
        <v>#REF!</v>
      </c>
      <c r="D11" s="370">
        <f>COUNTA(#REF!)</f>
        <v>1</v>
      </c>
      <c r="E11" s="378"/>
      <c r="F11" s="390"/>
      <c r="G11" s="378"/>
      <c r="H11" s="370"/>
      <c r="I11" s="370"/>
      <c r="J11" s="370"/>
      <c r="M11" s="192"/>
    </row>
    <row r="12" spans="1:19" hidden="1" outlineLevel="1">
      <c r="A12" s="370"/>
      <c r="B12" s="370"/>
      <c r="C12" s="370" t="e">
        <f>#REF!</f>
        <v>#REF!</v>
      </c>
      <c r="D12" s="370">
        <f>COUNTA(#REF!)</f>
        <v>1</v>
      </c>
      <c r="E12" s="378"/>
      <c r="F12" s="390"/>
      <c r="G12" s="378"/>
      <c r="H12" s="370"/>
      <c r="I12" s="370"/>
      <c r="J12" s="370"/>
      <c r="M12" s="192"/>
    </row>
    <row r="13" spans="1:19" hidden="1" outlineLevel="1">
      <c r="A13" s="370"/>
      <c r="B13" s="370"/>
      <c r="C13" s="370" t="e">
        <f>#REF!</f>
        <v>#REF!</v>
      </c>
      <c r="D13" s="370">
        <f>COUNTA(#REF!)</f>
        <v>1</v>
      </c>
      <c r="E13" s="378"/>
      <c r="F13" s="390"/>
      <c r="G13" s="378"/>
      <c r="H13" s="370"/>
      <c r="I13" s="370"/>
      <c r="J13" s="370"/>
      <c r="M13" s="192"/>
    </row>
    <row r="14" spans="1:19" hidden="1" outlineLevel="1">
      <c r="A14" s="370"/>
      <c r="B14" s="370"/>
      <c r="C14" s="565" t="e">
        <f>#REF!</f>
        <v>#REF!</v>
      </c>
      <c r="D14" s="566">
        <f>COUNTA(#REF!)</f>
        <v>1</v>
      </c>
      <c r="E14" s="378"/>
      <c r="F14" s="390"/>
      <c r="G14" s="378"/>
      <c r="H14" s="370"/>
      <c r="I14" s="370"/>
      <c r="J14" s="370"/>
    </row>
    <row r="15" spans="1:19" hidden="1" outlineLevel="1">
      <c r="A15" s="370"/>
      <c r="B15" s="370"/>
      <c r="C15" s="183"/>
      <c r="D15" s="370"/>
      <c r="E15" s="370"/>
      <c r="F15" s="390"/>
      <c r="G15" s="378"/>
      <c r="H15" s="370"/>
      <c r="I15" s="370"/>
      <c r="J15" s="370"/>
    </row>
    <row r="16" spans="1:19" hidden="1" outlineLevel="1">
      <c r="A16" s="370"/>
      <c r="B16" s="370"/>
      <c r="C16" s="183"/>
      <c r="D16" s="372"/>
      <c r="E16" s="370"/>
      <c r="F16" s="390"/>
      <c r="G16" s="378"/>
      <c r="H16" s="370"/>
      <c r="I16" s="370"/>
      <c r="J16" s="370"/>
    </row>
    <row r="17" spans="1:10" hidden="1" outlineLevel="1">
      <c r="A17" s="370"/>
      <c r="B17" s="370"/>
      <c r="C17" s="183"/>
      <c r="D17" s="372"/>
      <c r="E17" s="370"/>
      <c r="F17" s="390"/>
      <c r="G17" s="378"/>
      <c r="H17" s="370"/>
      <c r="I17" s="370"/>
      <c r="J17" s="370"/>
    </row>
    <row r="18" spans="1:10" hidden="1" outlineLevel="1">
      <c r="A18" s="370"/>
      <c r="B18" s="370"/>
      <c r="C18" s="183"/>
      <c r="D18" s="372"/>
      <c r="E18" s="370"/>
      <c r="F18" s="390"/>
      <c r="G18" s="378"/>
      <c r="H18" s="370"/>
      <c r="I18" s="370"/>
      <c r="J18" s="370"/>
    </row>
    <row r="19" spans="1:10" hidden="1" outlineLevel="1">
      <c r="A19" s="370"/>
      <c r="B19" s="370"/>
      <c r="C19" s="183"/>
      <c r="D19" s="372"/>
      <c r="E19" s="370"/>
      <c r="F19" s="390"/>
      <c r="G19" s="378"/>
      <c r="H19" s="370"/>
      <c r="I19" s="370"/>
      <c r="J19" s="370"/>
    </row>
    <row r="20" spans="1:10" hidden="1" outlineLevel="1">
      <c r="A20" s="370"/>
      <c r="B20" s="370"/>
      <c r="C20" s="183"/>
      <c r="D20" s="372"/>
      <c r="E20" s="370"/>
      <c r="F20" s="390"/>
      <c r="G20" s="378"/>
      <c r="H20" s="370"/>
      <c r="I20" s="370"/>
      <c r="J20" s="370"/>
    </row>
    <row r="21" spans="1:10" hidden="1" outlineLevel="1">
      <c r="A21" s="370"/>
      <c r="B21" s="370"/>
      <c r="C21" s="183"/>
      <c r="D21" s="372"/>
      <c r="E21" s="370"/>
      <c r="F21" s="390"/>
      <c r="G21" s="378"/>
      <c r="H21" s="370"/>
      <c r="I21" s="370"/>
      <c r="J21" s="370"/>
    </row>
    <row r="22" spans="1:10" hidden="1" outlineLevel="1">
      <c r="A22" s="370"/>
      <c r="B22" s="370"/>
      <c r="C22" s="183"/>
      <c r="D22" s="372"/>
      <c r="E22" s="370"/>
      <c r="F22" s="390"/>
      <c r="G22" s="378"/>
      <c r="H22" s="370"/>
      <c r="I22" s="370"/>
      <c r="J22" s="370"/>
    </row>
    <row r="23" spans="1:10" hidden="1" outlineLevel="1">
      <c r="A23" s="370"/>
      <c r="B23" s="370"/>
      <c r="C23" s="183"/>
      <c r="D23" s="372"/>
      <c r="E23" s="370"/>
      <c r="F23" s="390"/>
      <c r="G23" s="378"/>
      <c r="H23" s="370"/>
      <c r="I23" s="370"/>
      <c r="J23" s="370"/>
    </row>
    <row r="24" spans="1:10" hidden="1" outlineLevel="1">
      <c r="A24" s="370"/>
      <c r="B24" s="370"/>
      <c r="C24" s="183"/>
      <c r="D24" s="372"/>
      <c r="E24" s="370"/>
      <c r="F24" s="390"/>
      <c r="G24" s="378"/>
      <c r="H24" s="370"/>
      <c r="I24" s="370"/>
      <c r="J24" s="370"/>
    </row>
    <row r="25" spans="1:10" hidden="1" outlineLevel="1">
      <c r="A25" s="370"/>
      <c r="B25" s="370"/>
      <c r="C25" s="183"/>
      <c r="D25" s="372"/>
      <c r="E25" s="370"/>
      <c r="F25" s="390"/>
      <c r="G25" s="378"/>
      <c r="H25" s="370"/>
      <c r="I25" s="370"/>
      <c r="J25" s="370"/>
    </row>
    <row r="26" spans="1:10" hidden="1" outlineLevel="1">
      <c r="A26" s="370"/>
      <c r="B26" s="370"/>
      <c r="C26" s="183"/>
      <c r="D26" s="189"/>
      <c r="E26" s="370"/>
      <c r="F26" s="390"/>
      <c r="G26" s="378"/>
      <c r="H26" s="370"/>
      <c r="I26" s="370"/>
      <c r="J26" s="370"/>
    </row>
    <row r="27" spans="1:10" ht="5.45" customHeight="1" collapsed="1">
      <c r="A27" s="370"/>
      <c r="B27" s="370"/>
      <c r="C27" s="370"/>
      <c r="D27" s="370"/>
      <c r="E27" s="370"/>
      <c r="F27" s="370"/>
      <c r="G27" s="378"/>
      <c r="H27" s="370"/>
      <c r="I27" s="370"/>
      <c r="J27" s="370"/>
    </row>
    <row r="28" spans="1:10" ht="56.25" customHeight="1" collapsed="1">
      <c r="A28" s="392"/>
      <c r="B28" s="175" t="s">
        <v>545</v>
      </c>
      <c r="C28" s="186" t="s">
        <v>546</v>
      </c>
      <c r="D28" s="514" t="s">
        <v>547</v>
      </c>
      <c r="E28" s="514"/>
      <c r="F28" s="515"/>
      <c r="G28" s="393" t="s">
        <v>548</v>
      </c>
      <c r="H28" s="178"/>
      <c r="I28" s="390"/>
      <c r="J28" s="370"/>
    </row>
    <row r="29" spans="1:10" ht="6" customHeight="1">
      <c r="A29" s="370"/>
      <c r="B29" s="370"/>
      <c r="C29" s="370"/>
      <c r="D29" s="370"/>
      <c r="E29" s="370"/>
      <c r="F29" s="370"/>
      <c r="G29" s="378"/>
      <c r="H29" s="370"/>
      <c r="I29" s="370"/>
      <c r="J29" s="370"/>
    </row>
    <row r="30" spans="1:10" hidden="1" outlineLevel="1">
      <c r="A30" s="370"/>
      <c r="B30" s="370"/>
      <c r="C30" s="183"/>
      <c r="D30" s="191"/>
      <c r="E30" s="191"/>
      <c r="F30" s="191"/>
      <c r="G30" s="190"/>
      <c r="H30" s="370"/>
      <c r="I30" s="370"/>
      <c r="J30" s="370"/>
    </row>
    <row r="31" spans="1:10" hidden="1" outlineLevel="1">
      <c r="A31" s="370"/>
      <c r="B31" s="370"/>
      <c r="C31" s="183"/>
      <c r="D31" s="189"/>
      <c r="E31" s="189"/>
      <c r="F31" s="189"/>
      <c r="G31" s="390"/>
      <c r="H31" s="370"/>
      <c r="I31" s="370"/>
      <c r="J31" s="370"/>
    </row>
    <row r="32" spans="1:10" hidden="1" outlineLevel="1">
      <c r="A32" s="370"/>
      <c r="B32" s="370"/>
      <c r="C32" s="188" t="s">
        <v>549</v>
      </c>
      <c r="D32" s="187" t="s">
        <v>550</v>
      </c>
      <c r="E32" s="370"/>
      <c r="F32" s="391"/>
      <c r="G32" s="390"/>
      <c r="H32" s="370"/>
      <c r="I32" s="370"/>
      <c r="J32" s="370"/>
    </row>
    <row r="33" spans="1:10" hidden="1" outlineLevel="1">
      <c r="A33" s="370"/>
      <c r="B33" s="370"/>
      <c r="C33" s="370" t="s">
        <v>551</v>
      </c>
      <c r="D33" s="370">
        <f>COUNTA('IMF 6 - Project log'!#REF!)</f>
        <v>1</v>
      </c>
      <c r="E33" s="370"/>
      <c r="F33" s="372"/>
      <c r="G33" s="390"/>
      <c r="H33" s="370"/>
      <c r="I33" s="370"/>
      <c r="J33" s="370"/>
    </row>
    <row r="34" spans="1:10" hidden="1" outlineLevel="1">
      <c r="A34" s="370"/>
      <c r="B34" s="370"/>
      <c r="C34" s="370" t="s">
        <v>552</v>
      </c>
      <c r="D34" s="370">
        <f>COUNTA('IMF 6 - Project log'!#REF!)</f>
        <v>1</v>
      </c>
      <c r="E34" s="370"/>
      <c r="F34" s="372"/>
      <c r="G34" s="390"/>
      <c r="H34" s="370"/>
      <c r="I34" s="370"/>
      <c r="J34" s="370"/>
    </row>
    <row r="35" spans="1:10" hidden="1" outlineLevel="1">
      <c r="A35" s="370"/>
      <c r="B35" s="370"/>
      <c r="C35" s="370" t="s">
        <v>553</v>
      </c>
      <c r="D35" s="370">
        <f>COUNTA('IMF 6 - Project log'!#REF!)</f>
        <v>1</v>
      </c>
      <c r="E35" s="370"/>
      <c r="F35" s="372"/>
      <c r="G35" s="390"/>
      <c r="H35" s="370"/>
      <c r="I35" s="370"/>
      <c r="J35" s="370"/>
    </row>
    <row r="36" spans="1:10" hidden="1" outlineLevel="1">
      <c r="A36" s="370"/>
      <c r="B36" s="370"/>
      <c r="C36" s="370" t="s">
        <v>554</v>
      </c>
      <c r="D36" s="370">
        <f>COUNTA('IMF 6 - Project log'!#REF!)</f>
        <v>1</v>
      </c>
      <c r="E36" s="370"/>
      <c r="F36" s="372"/>
      <c r="G36" s="390"/>
      <c r="H36" s="370"/>
      <c r="I36" s="370"/>
      <c r="J36" s="370"/>
    </row>
    <row r="37" spans="1:10" hidden="1" outlineLevel="1">
      <c r="A37" s="370"/>
      <c r="B37" s="370"/>
      <c r="C37" s="565" t="s">
        <v>555</v>
      </c>
      <c r="D37" s="566">
        <f>COUNTA('IMF 6 - Project log'!#REF!)</f>
        <v>1</v>
      </c>
      <c r="E37" s="370"/>
      <c r="F37" s="372"/>
      <c r="G37" s="390"/>
      <c r="H37" s="370"/>
      <c r="I37" s="370"/>
      <c r="J37" s="370"/>
    </row>
    <row r="38" spans="1:10" hidden="1" outlineLevel="1">
      <c r="A38" s="370"/>
      <c r="B38" s="370"/>
      <c r="C38" s="183"/>
      <c r="D38" s="370"/>
      <c r="E38" s="370"/>
      <c r="F38" s="370"/>
      <c r="G38" s="390"/>
      <c r="H38" s="370"/>
      <c r="I38" s="370"/>
      <c r="J38" s="370"/>
    </row>
    <row r="39" spans="1:10" hidden="1" outlineLevel="1">
      <c r="A39" s="370"/>
      <c r="B39" s="370"/>
      <c r="C39" s="146"/>
      <c r="D39" s="146"/>
      <c r="E39" s="370"/>
      <c r="F39" s="370"/>
      <c r="G39" s="390"/>
      <c r="H39" s="370"/>
      <c r="I39" s="370"/>
      <c r="J39" s="370"/>
    </row>
    <row r="40" spans="1:10" hidden="1" outlineLevel="1">
      <c r="A40" s="370"/>
      <c r="B40" s="370"/>
      <c r="C40" s="370"/>
      <c r="D40" s="370"/>
      <c r="E40" s="370"/>
      <c r="F40" s="370"/>
      <c r="G40" s="390"/>
      <c r="H40" s="370"/>
      <c r="I40" s="370"/>
      <c r="J40" s="370"/>
    </row>
    <row r="41" spans="1:10" hidden="1" outlineLevel="1">
      <c r="A41" s="370"/>
      <c r="B41" s="370"/>
      <c r="C41" s="370"/>
      <c r="D41" s="370"/>
      <c r="E41" s="370"/>
      <c r="F41" s="370"/>
      <c r="G41" s="390"/>
      <c r="H41" s="370"/>
      <c r="I41" s="370"/>
      <c r="J41" s="370"/>
    </row>
    <row r="42" spans="1:10" hidden="1" outlineLevel="1">
      <c r="A42" s="370"/>
      <c r="B42" s="370"/>
      <c r="C42" s="370"/>
      <c r="D42" s="370"/>
      <c r="E42" s="370"/>
      <c r="F42" s="370"/>
      <c r="G42" s="390"/>
      <c r="H42" s="370"/>
      <c r="I42" s="370"/>
      <c r="J42" s="370"/>
    </row>
    <row r="43" spans="1:10" hidden="1" outlineLevel="1">
      <c r="A43" s="370"/>
      <c r="B43" s="370"/>
      <c r="C43" s="372"/>
      <c r="D43" s="394"/>
      <c r="E43" s="370"/>
      <c r="F43" s="370"/>
      <c r="G43" s="390"/>
      <c r="H43" s="370"/>
      <c r="I43" s="370"/>
      <c r="J43" s="370"/>
    </row>
    <row r="44" spans="1:10" hidden="1" outlineLevel="1">
      <c r="A44" s="370"/>
      <c r="B44" s="370"/>
      <c r="C44" s="183"/>
      <c r="D44" s="370"/>
      <c r="E44" s="370"/>
      <c r="F44" s="370"/>
      <c r="G44" s="390"/>
      <c r="H44" s="370"/>
      <c r="I44" s="370"/>
      <c r="J44" s="370"/>
    </row>
    <row r="45" spans="1:10" hidden="1" outlineLevel="1">
      <c r="A45" s="370"/>
      <c r="B45" s="370"/>
      <c r="C45" s="183"/>
      <c r="D45" s="370"/>
      <c r="E45" s="370"/>
      <c r="F45" s="370"/>
      <c r="G45" s="390"/>
      <c r="H45" s="370"/>
      <c r="I45" s="370"/>
      <c r="J45" s="370"/>
    </row>
    <row r="46" spans="1:10" ht="12.6" hidden="1" customHeight="1" outlineLevel="1">
      <c r="A46" s="370"/>
      <c r="B46" s="370"/>
      <c r="C46" s="183"/>
      <c r="D46" s="370"/>
      <c r="E46" s="370"/>
      <c r="F46" s="370"/>
      <c r="G46" s="390"/>
      <c r="H46" s="370"/>
      <c r="I46" s="370"/>
      <c r="J46" s="370"/>
    </row>
    <row r="47" spans="1:10" ht="7.9" hidden="1" customHeight="1" outlineLevel="1">
      <c r="A47" s="370"/>
      <c r="B47" s="370"/>
      <c r="C47" s="183"/>
      <c r="D47" s="370"/>
      <c r="E47" s="370"/>
      <c r="F47" s="370"/>
      <c r="G47" s="390"/>
      <c r="H47" s="370"/>
      <c r="I47" s="370"/>
      <c r="J47" s="370"/>
    </row>
    <row r="48" spans="1:10" ht="4.9000000000000004" hidden="1" customHeight="1" outlineLevel="1">
      <c r="A48" s="370"/>
      <c r="B48" s="370"/>
      <c r="C48" s="183"/>
      <c r="D48" s="370"/>
      <c r="E48" s="370"/>
      <c r="F48" s="370"/>
      <c r="G48" s="390"/>
      <c r="H48" s="370"/>
      <c r="I48" s="370"/>
      <c r="J48" s="370"/>
    </row>
    <row r="49" spans="1:19" ht="13.15" customHeight="1" collapsed="1">
      <c r="A49" s="370"/>
      <c r="B49" s="370"/>
      <c r="C49" s="370"/>
      <c r="D49" s="370"/>
      <c r="E49" s="370"/>
      <c r="F49" s="370"/>
      <c r="G49" s="378"/>
      <c r="H49" s="370"/>
      <c r="I49" s="370"/>
      <c r="J49" s="370"/>
      <c r="K49" s="232" t="s">
        <v>524</v>
      </c>
      <c r="L49" s="232" t="s">
        <v>525</v>
      </c>
      <c r="M49" s="232" t="s">
        <v>526</v>
      </c>
      <c r="N49" s="232" t="s">
        <v>527</v>
      </c>
      <c r="O49" s="232" t="s">
        <v>528</v>
      </c>
      <c r="P49" s="232" t="s">
        <v>529</v>
      </c>
      <c r="Q49" s="232" t="s">
        <v>530</v>
      </c>
      <c r="R49" s="232" t="s">
        <v>531</v>
      </c>
      <c r="S49" s="232" t="s">
        <v>532</v>
      </c>
    </row>
    <row r="50" spans="1:19" ht="65.45" customHeight="1">
      <c r="A50" s="374"/>
      <c r="B50" s="175" t="s">
        <v>556</v>
      </c>
      <c r="C50" s="233" t="s">
        <v>557</v>
      </c>
      <c r="D50" s="518" t="s">
        <v>558</v>
      </c>
      <c r="E50" s="518"/>
      <c r="F50" s="519"/>
      <c r="G50" s="234" t="s">
        <v>559</v>
      </c>
      <c r="H50" s="176" t="s">
        <v>560</v>
      </c>
      <c r="I50" s="395"/>
      <c r="J50" s="370"/>
      <c r="K50" s="564"/>
      <c r="L50" s="564"/>
      <c r="M50" s="564"/>
      <c r="N50" s="564"/>
      <c r="O50" s="564"/>
      <c r="P50" s="564"/>
      <c r="Q50" s="567"/>
      <c r="R50" s="564"/>
      <c r="S50" s="564"/>
    </row>
    <row r="51" spans="1:19" ht="9.6" customHeight="1">
      <c r="A51" s="370"/>
      <c r="B51" s="370"/>
      <c r="C51" s="370"/>
      <c r="D51" s="370"/>
      <c r="E51" s="370"/>
      <c r="F51" s="370"/>
      <c r="G51" s="378"/>
      <c r="H51" s="370"/>
      <c r="I51" s="370"/>
      <c r="J51" s="370"/>
    </row>
    <row r="52" spans="1:19" ht="6.6" customHeight="1">
      <c r="A52" s="370"/>
      <c r="B52" s="370"/>
      <c r="C52" s="370"/>
      <c r="D52" s="370"/>
      <c r="E52" s="370"/>
      <c r="F52" s="370"/>
      <c r="G52" s="378"/>
      <c r="H52" s="370"/>
      <c r="I52" s="370"/>
      <c r="J52" s="370"/>
    </row>
    <row r="53" spans="1:19" ht="30.6" customHeight="1">
      <c r="A53" s="396"/>
      <c r="B53" s="175" t="s">
        <v>561</v>
      </c>
      <c r="C53" s="174" t="s">
        <v>562</v>
      </c>
      <c r="D53" s="520" t="s">
        <v>563</v>
      </c>
      <c r="E53" s="520"/>
      <c r="F53" s="521"/>
      <c r="G53" s="177" t="s">
        <v>564</v>
      </c>
      <c r="H53" s="176" t="s">
        <v>565</v>
      </c>
      <c r="I53" s="397" t="e">
        <f ca="1">AVERAGEIF('IMF 5 - Idea log'!$F$4:$F$401,"Project developed",'IMF 5 - Idea log'!J4:J185)</f>
        <v>#DIV/0!</v>
      </c>
      <c r="J53" s="370"/>
      <c r="O53" s="152"/>
    </row>
    <row r="54" spans="1:19" ht="7.9" customHeight="1">
      <c r="A54" s="370"/>
      <c r="B54" s="370"/>
      <c r="C54" s="370"/>
      <c r="D54" s="370"/>
      <c r="E54" s="370"/>
      <c r="F54" s="370"/>
      <c r="G54" s="378"/>
      <c r="H54" s="370"/>
      <c r="I54" s="370"/>
      <c r="J54" s="370"/>
    </row>
    <row r="55" spans="1:19" ht="6" customHeight="1">
      <c r="A55" s="370"/>
      <c r="B55" s="370"/>
      <c r="C55" s="370"/>
      <c r="D55" s="370"/>
      <c r="E55" s="370"/>
      <c r="F55" s="370"/>
      <c r="G55" s="378"/>
      <c r="H55" s="370"/>
      <c r="I55" s="370"/>
      <c r="J55" s="370"/>
    </row>
    <row r="56" spans="1:19" ht="45" customHeight="1">
      <c r="A56" s="398"/>
      <c r="B56" s="175" t="s">
        <v>566</v>
      </c>
      <c r="C56" s="186" t="s">
        <v>567</v>
      </c>
      <c r="D56" s="520" t="s">
        <v>568</v>
      </c>
      <c r="E56" s="520"/>
      <c r="F56" s="521"/>
      <c r="G56" s="177" t="s">
        <v>569</v>
      </c>
      <c r="H56" s="176" t="s">
        <v>570</v>
      </c>
      <c r="I56" s="399">
        <f>COUNTA('IMF 7 - BAU log'!$E5:$E94)/COUNTA('IMF 7 - BAU log'!$C5:$C94)</f>
        <v>1</v>
      </c>
      <c r="J56" s="370"/>
      <c r="O56" s="152"/>
    </row>
    <row r="57" spans="1:19" ht="9" customHeight="1">
      <c r="A57" s="374"/>
      <c r="B57" s="178"/>
      <c r="C57" s="180"/>
      <c r="D57" s="179"/>
      <c r="E57" s="179"/>
      <c r="F57" s="179"/>
      <c r="G57" s="400"/>
      <c r="H57" s="180"/>
      <c r="I57" s="390"/>
      <c r="J57" s="370"/>
      <c r="O57" s="152"/>
    </row>
    <row r="58" spans="1:19" ht="7.9" customHeight="1">
      <c r="A58" s="370"/>
      <c r="B58" s="370"/>
      <c r="C58" s="370"/>
      <c r="D58" s="370"/>
      <c r="E58" s="370"/>
      <c r="F58" s="370"/>
      <c r="G58" s="378"/>
      <c r="H58" s="370"/>
      <c r="I58" s="370"/>
      <c r="J58" s="370"/>
    </row>
    <row r="59" spans="1:19" ht="49.9" customHeight="1">
      <c r="A59" s="374"/>
      <c r="B59" s="175" t="s">
        <v>571</v>
      </c>
      <c r="C59" s="185" t="s">
        <v>572</v>
      </c>
      <c r="D59" s="520" t="s">
        <v>573</v>
      </c>
      <c r="E59" s="520"/>
      <c r="F59" s="521"/>
      <c r="G59" s="177" t="s">
        <v>574</v>
      </c>
      <c r="H59" s="176" t="s">
        <v>575</v>
      </c>
      <c r="I59" s="395"/>
      <c r="J59" s="370"/>
    </row>
    <row r="60" spans="1:19" ht="22.9" customHeight="1">
      <c r="A60" s="370"/>
      <c r="B60" s="370"/>
      <c r="C60" s="370"/>
      <c r="D60" s="370"/>
      <c r="E60" s="370"/>
      <c r="F60" s="370"/>
      <c r="G60" s="378"/>
      <c r="H60" s="370"/>
      <c r="I60" s="370"/>
      <c r="J60" s="370"/>
    </row>
    <row r="61" spans="1:19" ht="16.899999999999999" customHeight="1">
      <c r="A61" s="370"/>
      <c r="B61" s="370"/>
      <c r="C61" s="370"/>
      <c r="D61" s="370"/>
      <c r="E61" s="370"/>
      <c r="F61" s="370"/>
      <c r="G61" s="378"/>
      <c r="H61" s="370"/>
      <c r="I61" s="370"/>
      <c r="J61" s="370"/>
    </row>
    <row r="62" spans="1:19" ht="45.75" customHeight="1">
      <c r="A62" s="398"/>
      <c r="B62" s="175" t="s">
        <v>576</v>
      </c>
      <c r="C62" s="174" t="s">
        <v>577</v>
      </c>
      <c r="D62" s="520" t="s">
        <v>578</v>
      </c>
      <c r="E62" s="520"/>
      <c r="F62" s="521"/>
      <c r="G62" s="401" t="s">
        <v>579</v>
      </c>
      <c r="H62" s="178"/>
      <c r="I62" s="389"/>
      <c r="J62" s="370"/>
    </row>
    <row r="63" spans="1:19">
      <c r="A63" s="370"/>
      <c r="B63" s="370"/>
      <c r="C63" s="370"/>
      <c r="D63" s="370"/>
      <c r="E63" s="370"/>
      <c r="F63" s="370"/>
      <c r="G63" s="378"/>
      <c r="H63" s="370"/>
      <c r="I63" s="370"/>
      <c r="J63" s="370"/>
    </row>
    <row r="64" spans="1:19" ht="7.9" customHeight="1">
      <c r="A64" s="370"/>
      <c r="B64" s="370"/>
      <c r="C64" s="370"/>
      <c r="D64" s="370"/>
      <c r="E64" s="370"/>
      <c r="F64" s="370"/>
      <c r="G64" s="378"/>
      <c r="H64" s="370"/>
      <c r="I64" s="370"/>
      <c r="J64" s="370"/>
    </row>
    <row r="65" spans="1:15" hidden="1">
      <c r="A65" s="370"/>
      <c r="B65" s="370"/>
      <c r="C65" s="402" t="s">
        <v>580</v>
      </c>
      <c r="D65" s="402">
        <v>1</v>
      </c>
      <c r="E65" s="402">
        <v>2</v>
      </c>
      <c r="F65" s="402">
        <v>3</v>
      </c>
      <c r="G65" s="402">
        <v>4</v>
      </c>
      <c r="H65" s="402">
        <v>5</v>
      </c>
      <c r="I65" s="402">
        <v>6</v>
      </c>
      <c r="J65" s="402">
        <v>7</v>
      </c>
      <c r="L65" s="235">
        <v>9</v>
      </c>
    </row>
    <row r="66" spans="1:15" hidden="1">
      <c r="A66" s="184"/>
      <c r="B66" s="370"/>
      <c r="C66" s="402" t="s">
        <v>581</v>
      </c>
      <c r="D66" s="236"/>
      <c r="E66" s="237"/>
      <c r="F66" s="237"/>
      <c r="G66" s="236"/>
      <c r="H66" s="236"/>
      <c r="I66" s="236"/>
      <c r="J66" s="236"/>
      <c r="L66" s="238"/>
    </row>
    <row r="67" spans="1:15" hidden="1">
      <c r="A67" s="184"/>
      <c r="B67" s="370"/>
      <c r="C67" s="402" t="s">
        <v>582</v>
      </c>
      <c r="D67" s="236"/>
      <c r="E67" s="236"/>
      <c r="F67" s="236"/>
      <c r="G67" s="236"/>
      <c r="H67" s="236"/>
      <c r="I67" s="236"/>
      <c r="J67" s="236"/>
      <c r="L67" s="238"/>
    </row>
    <row r="68" spans="1:15" hidden="1">
      <c r="A68" s="184"/>
      <c r="B68" s="370"/>
      <c r="C68" s="402" t="s">
        <v>583</v>
      </c>
      <c r="D68" s="236"/>
      <c r="E68" s="236"/>
      <c r="F68" s="236"/>
      <c r="G68" s="236"/>
      <c r="H68" s="236"/>
      <c r="I68" s="236"/>
      <c r="J68" s="236"/>
      <c r="L68" s="238"/>
    </row>
    <row r="69" spans="1:15" hidden="1">
      <c r="A69" s="184"/>
      <c r="B69" s="370"/>
      <c r="C69" s="370"/>
      <c r="D69" s="219"/>
      <c r="E69" s="219"/>
      <c r="F69" s="219"/>
      <c r="G69" s="219"/>
      <c r="H69" s="219"/>
      <c r="I69" s="219"/>
      <c r="J69" s="219"/>
      <c r="L69" s="182"/>
    </row>
    <row r="70" spans="1:15" hidden="1">
      <c r="A70" s="184"/>
      <c r="B70" s="370"/>
      <c r="C70" s="370"/>
      <c r="D70" s="219"/>
      <c r="E70" s="219"/>
      <c r="F70" s="219"/>
      <c r="G70" s="219"/>
      <c r="H70" s="219"/>
      <c r="I70" s="219"/>
      <c r="J70" s="219"/>
      <c r="L70" s="182"/>
    </row>
    <row r="71" spans="1:15" hidden="1">
      <c r="A71" s="184"/>
      <c r="B71" s="370"/>
      <c r="C71" s="370"/>
      <c r="D71" s="219"/>
      <c r="E71" s="219"/>
      <c r="F71" s="219"/>
      <c r="G71" s="219"/>
      <c r="H71" s="219"/>
      <c r="I71" s="219"/>
      <c r="J71" s="219"/>
      <c r="L71" s="182"/>
    </row>
    <row r="72" spans="1:15" hidden="1">
      <c r="A72" s="184"/>
      <c r="B72" s="370"/>
      <c r="C72" s="370"/>
      <c r="D72" s="219"/>
      <c r="E72" s="219"/>
      <c r="F72" s="219"/>
      <c r="G72" s="219"/>
      <c r="H72" s="219"/>
      <c r="I72" s="219"/>
      <c r="J72" s="219"/>
      <c r="L72" s="182"/>
    </row>
    <row r="73" spans="1:15">
      <c r="A73" s="370"/>
      <c r="B73" s="370"/>
      <c r="C73" s="370"/>
      <c r="D73" s="370"/>
      <c r="E73" s="370"/>
      <c r="F73" s="370"/>
      <c r="G73" s="378"/>
      <c r="H73" s="370"/>
      <c r="I73" s="370"/>
      <c r="J73" s="370"/>
    </row>
    <row r="74" spans="1:15" ht="75.75" customHeight="1">
      <c r="A74" s="181"/>
      <c r="B74" s="175" t="s">
        <v>584</v>
      </c>
      <c r="C74" s="233" t="s">
        <v>585</v>
      </c>
      <c r="D74" s="518" t="s">
        <v>586</v>
      </c>
      <c r="E74" s="518"/>
      <c r="F74" s="519"/>
      <c r="G74" s="234" t="s">
        <v>587</v>
      </c>
      <c r="H74" s="176" t="s">
        <v>588</v>
      </c>
      <c r="I74" s="239">
        <f>SUMIF('IMF 6 - Project log'!$AD5:$AD494,"&gt;=7",'IMF 6 - Project log'!$AE5:$AE494)</f>
        <v>116827714</v>
      </c>
      <c r="J74" s="370"/>
    </row>
    <row r="75" spans="1:15" ht="8.4499999999999993" customHeight="1">
      <c r="A75" s="374"/>
      <c r="B75" s="178"/>
      <c r="C75" s="180"/>
      <c r="D75" s="179"/>
      <c r="E75" s="179"/>
      <c r="F75" s="179"/>
      <c r="G75" s="400"/>
      <c r="H75" s="178"/>
      <c r="I75" s="403"/>
      <c r="J75" s="370"/>
    </row>
    <row r="76" spans="1:15" ht="6.6" customHeight="1">
      <c r="A76" s="370"/>
      <c r="B76" s="370"/>
      <c r="C76" s="370"/>
      <c r="D76" s="370"/>
      <c r="E76" s="370"/>
      <c r="F76" s="370"/>
      <c r="G76" s="378"/>
      <c r="H76" s="370"/>
      <c r="I76" s="370"/>
      <c r="J76" s="370"/>
    </row>
    <row r="77" spans="1:15" ht="45" customHeight="1">
      <c r="A77" s="398"/>
      <c r="B77" s="175" t="s">
        <v>589</v>
      </c>
      <c r="C77" s="174" t="s">
        <v>590</v>
      </c>
      <c r="D77" s="514" t="s">
        <v>591</v>
      </c>
      <c r="E77" s="514"/>
      <c r="F77" s="515"/>
      <c r="G77" s="177" t="s">
        <v>592</v>
      </c>
      <c r="H77" s="176" t="s">
        <v>565</v>
      </c>
      <c r="I77" s="397" t="e">
        <f>AVERAGEIF('IMF 6 - Project log'!#REF!,"&lt;&gt;",'IMF 6 - Project log'!#REF!)</f>
        <v>#REF!</v>
      </c>
      <c r="J77" s="370"/>
    </row>
    <row r="78" spans="1:15" ht="4.9000000000000004" customHeight="1">
      <c r="A78" s="370"/>
      <c r="B78" s="370"/>
      <c r="C78" s="370"/>
      <c r="D78" s="370"/>
      <c r="E78" s="370"/>
      <c r="F78" s="370"/>
      <c r="G78" s="378"/>
      <c r="H78" s="370"/>
      <c r="I78" s="370"/>
      <c r="J78" s="370"/>
    </row>
    <row r="79" spans="1:15" ht="15" customHeight="1">
      <c r="A79" s="370"/>
      <c r="B79" s="370"/>
      <c r="C79" s="370"/>
      <c r="D79" s="370"/>
      <c r="E79" s="370"/>
      <c r="F79" s="370"/>
      <c r="G79" s="378"/>
      <c r="H79" s="370"/>
      <c r="I79" s="370"/>
      <c r="J79" s="370"/>
    </row>
    <row r="80" spans="1:15" ht="52.5" customHeight="1">
      <c r="A80" s="398"/>
      <c r="B80" s="175" t="s">
        <v>593</v>
      </c>
      <c r="C80" s="174" t="s">
        <v>594</v>
      </c>
      <c r="D80" s="520" t="s">
        <v>595</v>
      </c>
      <c r="E80" s="520"/>
      <c r="F80" s="521"/>
      <c r="G80" s="393" t="s">
        <v>596</v>
      </c>
      <c r="H80" s="176" t="s">
        <v>597</v>
      </c>
      <c r="I80" s="399">
        <f>COUNTA('IMF 7 - BAU log'!C5:C44)/COUNTIF('IMF 6 - Project log'!$AD$5:$AD$104,"=8")</f>
        <v>0.5</v>
      </c>
      <c r="J80" s="370"/>
      <c r="K80"/>
      <c r="O80" s="152"/>
    </row>
    <row r="81" spans="1:20" ht="6" customHeight="1">
      <c r="A81" s="370"/>
      <c r="B81" s="370"/>
      <c r="C81" s="370"/>
      <c r="D81" s="370"/>
      <c r="E81" s="370"/>
      <c r="F81" s="370"/>
      <c r="G81" s="378"/>
      <c r="H81" s="370"/>
      <c r="I81" s="370"/>
      <c r="J81" s="370"/>
    </row>
    <row r="82" spans="1:20" ht="14.45" customHeight="1">
      <c r="A82" s="370"/>
      <c r="B82" s="370"/>
      <c r="C82" s="370"/>
      <c r="D82" s="370"/>
      <c r="E82" s="370"/>
      <c r="F82" s="370"/>
      <c r="G82" s="378"/>
      <c r="H82" s="370"/>
      <c r="I82" s="370"/>
      <c r="J82" s="370"/>
      <c r="K82" s="232" t="s">
        <v>524</v>
      </c>
      <c r="L82" s="232" t="s">
        <v>525</v>
      </c>
      <c r="M82" s="232" t="s">
        <v>526</v>
      </c>
      <c r="N82" s="232" t="s">
        <v>527</v>
      </c>
      <c r="O82" s="232" t="s">
        <v>528</v>
      </c>
      <c r="P82" s="232" t="s">
        <v>529</v>
      </c>
      <c r="Q82" s="232" t="s">
        <v>530</v>
      </c>
      <c r="R82" s="232" t="s">
        <v>531</v>
      </c>
      <c r="S82" s="232" t="s">
        <v>532</v>
      </c>
    </row>
    <row r="83" spans="1:20" ht="77.45" customHeight="1">
      <c r="A83" s="398"/>
      <c r="B83" s="175" t="s">
        <v>598</v>
      </c>
      <c r="C83" s="174" t="s">
        <v>599</v>
      </c>
      <c r="D83" s="520" t="s">
        <v>600</v>
      </c>
      <c r="E83" s="520"/>
      <c r="F83" s="521"/>
      <c r="G83" s="393" t="s">
        <v>601</v>
      </c>
      <c r="H83" s="176" t="s">
        <v>602</v>
      </c>
      <c r="I83" s="404">
        <f>SUM(K83:S83)</f>
        <v>19000000</v>
      </c>
      <c r="J83" s="370"/>
      <c r="K83" s="564"/>
      <c r="L83" s="564"/>
      <c r="M83" s="564"/>
      <c r="N83" s="564"/>
      <c r="O83" s="568"/>
      <c r="P83" s="568"/>
      <c r="Q83" s="568"/>
      <c r="R83" s="568"/>
      <c r="S83" s="568">
        <v>19000000</v>
      </c>
      <c r="T83" s="241"/>
    </row>
    <row r="84" spans="1:20" ht="6" customHeight="1">
      <c r="A84" s="370"/>
      <c r="B84" s="370"/>
      <c r="C84" s="370"/>
      <c r="D84" s="370"/>
      <c r="E84" s="370"/>
      <c r="F84" s="370"/>
      <c r="G84" s="378"/>
      <c r="H84" s="370"/>
      <c r="I84" s="370"/>
      <c r="J84" s="370"/>
    </row>
    <row r="85" spans="1:20" ht="10.9" customHeight="1">
      <c r="A85" s="370"/>
      <c r="B85" s="370"/>
      <c r="C85" s="370"/>
      <c r="D85" s="370"/>
      <c r="E85" s="370"/>
      <c r="F85" s="370"/>
      <c r="G85" s="378"/>
      <c r="H85" s="370"/>
      <c r="I85" s="370"/>
      <c r="J85" s="370"/>
    </row>
    <row r="86" spans="1:20" ht="48.75" customHeight="1">
      <c r="A86" s="370"/>
      <c r="B86" s="175" t="s">
        <v>603</v>
      </c>
      <c r="C86" s="174" t="s">
        <v>604</v>
      </c>
      <c r="D86" s="514" t="s">
        <v>605</v>
      </c>
      <c r="E86" s="514"/>
      <c r="F86" s="515"/>
      <c r="G86" s="393" t="s">
        <v>606</v>
      </c>
      <c r="H86" s="173" t="s">
        <v>607</v>
      </c>
      <c r="I86" s="405">
        <f>(5*SUMPRODUCT('IMF 7 - BAU log'!J5:J94,'IMF 7 - BAU log'!T5:T94))+
(4*SUMPRODUCT('IMF 7 - BAU log'!J5:J94,'IMF 7 - BAU log'!U5:U94))+
(3*SUMPRODUCT('IMF 7 - BAU log'!J5:J94,'IMF 7 - BAU log'!V5:V94))+
(2*SUMPRODUCT('IMF 7 - BAU log'!J5:J94,'IMF 7 - BAU log'!W5:W94))+
(SUMPRODUCT('IMF 7 - BAU log'!J5:J94,'IMF 7 - BAU log'!X5:X94))</f>
        <v>0</v>
      </c>
      <c r="J86" s="370"/>
    </row>
    <row r="87" spans="1:20">
      <c r="A87" s="370"/>
      <c r="B87" s="370"/>
      <c r="C87" s="370"/>
      <c r="D87" s="370"/>
      <c r="E87" s="370"/>
      <c r="F87" s="370"/>
      <c r="G87" s="378"/>
      <c r="H87" s="370"/>
      <c r="I87" s="370"/>
      <c r="J87" s="370"/>
    </row>
    <row r="88" spans="1:20">
      <c r="A88" s="370"/>
      <c r="B88" s="370"/>
      <c r="C88" s="370"/>
      <c r="D88" s="370"/>
      <c r="E88" s="370"/>
      <c r="F88" s="370"/>
      <c r="G88" s="378"/>
      <c r="H88" s="370"/>
      <c r="I88" s="370"/>
      <c r="J88" s="370"/>
    </row>
    <row r="89" spans="1:20">
      <c r="A89" s="370"/>
      <c r="B89" s="370"/>
      <c r="C89" s="370"/>
      <c r="D89" s="370"/>
      <c r="E89" s="370"/>
      <c r="F89" s="370"/>
      <c r="G89" s="378"/>
      <c r="H89" s="370"/>
      <c r="I89" s="370"/>
      <c r="J89" s="370"/>
    </row>
    <row r="90" spans="1:20">
      <c r="A90" s="370"/>
      <c r="B90" s="391"/>
      <c r="C90" s="370"/>
      <c r="D90" s="370"/>
      <c r="E90" s="370"/>
      <c r="F90" s="370"/>
      <c r="G90" s="378"/>
      <c r="H90" s="370"/>
      <c r="I90" s="370"/>
      <c r="J90" s="370"/>
    </row>
    <row r="91" spans="1:20">
      <c r="A91" s="370"/>
      <c r="B91" s="370"/>
      <c r="C91" s="370"/>
      <c r="D91" s="370"/>
      <c r="E91" s="370"/>
      <c r="F91" s="370"/>
      <c r="G91" s="378"/>
      <c r="H91" s="370"/>
      <c r="I91" s="370"/>
      <c r="J91" s="370"/>
    </row>
    <row r="92" spans="1:20">
      <c r="A92" s="370"/>
      <c r="B92" s="370"/>
      <c r="C92" s="370"/>
      <c r="D92" s="370"/>
      <c r="E92" s="370"/>
      <c r="F92" s="370"/>
      <c r="G92" s="378"/>
      <c r="H92" s="370"/>
      <c r="I92" s="370"/>
      <c r="J92" s="370"/>
    </row>
    <row r="93" spans="1:20">
      <c r="A93" s="370"/>
      <c r="B93" s="370"/>
      <c r="C93" s="370"/>
      <c r="D93" s="370"/>
      <c r="E93" s="370"/>
      <c r="F93" s="370"/>
      <c r="G93" s="378"/>
      <c r="H93" s="370"/>
      <c r="I93" s="370"/>
      <c r="J93" s="370"/>
    </row>
    <row r="94" spans="1:20">
      <c r="A94" s="370"/>
      <c r="B94" s="370"/>
      <c r="C94" s="370"/>
      <c r="D94" s="370"/>
      <c r="E94" s="370"/>
      <c r="F94" s="370"/>
      <c r="G94" s="378"/>
      <c r="H94" s="370"/>
      <c r="I94" s="370"/>
      <c r="J94" s="370"/>
    </row>
    <row r="138" spans="26:27" ht="23.25">
      <c r="Z138" s="171" t="s">
        <v>608</v>
      </c>
      <c r="AA138" s="171"/>
    </row>
    <row r="139" spans="26:27" ht="23.25">
      <c r="Z139" s="171" t="s">
        <v>609</v>
      </c>
      <c r="AA139" s="171"/>
    </row>
    <row r="140" spans="26:27" ht="23.25">
      <c r="Z140" s="171" t="s">
        <v>610</v>
      </c>
      <c r="AA140" s="171"/>
    </row>
    <row r="141" spans="26:27" ht="23.25">
      <c r="Z141" s="171" t="s">
        <v>611</v>
      </c>
      <c r="AA141" s="171"/>
    </row>
  </sheetData>
  <mergeCells count="16">
    <mergeCell ref="D77:F77"/>
    <mergeCell ref="D80:F80"/>
    <mergeCell ref="D83:F83"/>
    <mergeCell ref="D86:F86"/>
    <mergeCell ref="D50:F50"/>
    <mergeCell ref="D53:F53"/>
    <mergeCell ref="D56:F56"/>
    <mergeCell ref="D59:F59"/>
    <mergeCell ref="D62:F62"/>
    <mergeCell ref="D74:F74"/>
    <mergeCell ref="D28:F28"/>
    <mergeCell ref="C1:F1"/>
    <mergeCell ref="D2:F2"/>
    <mergeCell ref="H2:I2"/>
    <mergeCell ref="D3:F3"/>
    <mergeCell ref="D6:F6"/>
  </mergeCells>
  <conditionalFormatting sqref="N5">
    <cfRule type="containsText" dxfId="21" priority="1" operator="containsText" text="Amber">
      <formula>NOT(ISERROR(SEARCH("Amber",N5)))</formula>
    </cfRule>
    <cfRule type="containsText" dxfId="20" priority="2" operator="containsText" text="Green">
      <formula>NOT(ISERROR(SEARCH("Green",N5)))</formula>
    </cfRule>
    <cfRule type="containsText" dxfId="19" priority="3" operator="containsText" text="Red">
      <formula>NOT(ISERROR(SEARCH("Red",N5)))</formula>
    </cfRule>
  </conditionalFormatting>
  <dataValidations disablePrompts="1" count="1">
    <dataValidation type="whole" allowBlank="1" showInputMessage="1" showErrorMessage="1" sqref="D66:E72 G66:J72 L66:L72" xr:uid="{D60B402B-4AA3-45EA-9463-8934D19DD30A}">
      <formula1>0</formula1>
      <formula2>9</formula2>
    </dataValidation>
  </dataValidation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drawing r:id="rId3"/>
  <legacyDrawing r:id="rId4"/>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C592-33C8-4535-8CB8-A45CCEB6D15E}">
  <sheetPr>
    <tabColor theme="5" tint="0.39997558519241921"/>
  </sheetPr>
  <dimension ref="A1:S82"/>
  <sheetViews>
    <sheetView zoomScale="80" zoomScaleNormal="80" workbookViewId="0">
      <pane xSplit="2" ySplit="4" topLeftCell="D5" activePane="bottomRight" state="frozen"/>
      <selection pane="bottomRight"/>
      <selection pane="bottomLeft" activeCell="C36" sqref="C36"/>
      <selection pane="topRight" activeCell="C36" sqref="C36"/>
    </sheetView>
  </sheetViews>
  <sheetFormatPr defaultColWidth="9.140625" defaultRowHeight="15" outlineLevelRow="1"/>
  <cols>
    <col min="1" max="1" width="24" style="140" customWidth="1"/>
    <col min="2" max="2" width="5.85546875" style="140" customWidth="1"/>
    <col min="3" max="3" width="35.28515625" style="140" customWidth="1"/>
    <col min="4" max="4" width="25.42578125" style="140" customWidth="1"/>
    <col min="5" max="5" width="21.42578125" style="140" customWidth="1"/>
    <col min="6" max="6" width="20.28515625" style="140" customWidth="1"/>
    <col min="7" max="7" width="63" style="140" customWidth="1"/>
    <col min="8" max="8" width="24.7109375" style="140" customWidth="1"/>
    <col min="9" max="9" width="18.42578125" style="140" customWidth="1"/>
    <col min="10" max="10" width="17.42578125" style="140" customWidth="1"/>
    <col min="11" max="11" width="7.140625" style="140" bestFit="1" customWidth="1"/>
    <col min="12" max="12" width="5.42578125" style="140" bestFit="1" customWidth="1"/>
    <col min="13" max="13" width="5.5703125" style="140" bestFit="1" customWidth="1"/>
    <col min="14" max="14" width="8.28515625" style="140" bestFit="1" customWidth="1"/>
    <col min="15" max="15" width="6.28515625" style="140" bestFit="1" customWidth="1"/>
    <col min="16" max="16" width="6.5703125" style="140" bestFit="1" customWidth="1"/>
    <col min="17" max="17" width="8.28515625" style="140" bestFit="1" customWidth="1"/>
    <col min="18" max="18" width="6.42578125" style="140" customWidth="1"/>
    <col min="19" max="19" width="7.28515625" style="140" customWidth="1"/>
    <col min="20" max="16384" width="9.140625" style="140"/>
  </cols>
  <sheetData>
    <row r="1" spans="1:16">
      <c r="A1" s="370"/>
      <c r="B1" s="370"/>
      <c r="C1" s="370"/>
      <c r="D1" s="370"/>
      <c r="E1" s="370"/>
      <c r="F1" s="370"/>
      <c r="G1" s="370"/>
      <c r="H1" s="370"/>
      <c r="I1" s="370"/>
      <c r="J1" s="370"/>
      <c r="K1" s="370"/>
      <c r="L1" s="370"/>
      <c r="M1" s="370"/>
      <c r="N1" s="370"/>
      <c r="O1" s="370"/>
      <c r="P1" s="370"/>
    </row>
    <row r="2" spans="1:16" ht="27" thickBot="1">
      <c r="A2" s="370"/>
      <c r="B2" s="208" t="s">
        <v>612</v>
      </c>
      <c r="C2" s="406"/>
      <c r="D2" s="406"/>
      <c r="E2" s="406"/>
      <c r="F2" s="406"/>
      <c r="G2" s="406"/>
      <c r="H2" s="406"/>
      <c r="I2" s="406"/>
      <c r="J2" s="370"/>
      <c r="K2" s="370"/>
      <c r="L2" s="370"/>
      <c r="M2" s="370"/>
      <c r="N2" s="370"/>
      <c r="O2" s="370"/>
      <c r="P2" s="370"/>
    </row>
    <row r="3" spans="1:16">
      <c r="A3" s="370"/>
      <c r="B3" s="370"/>
      <c r="C3" s="370"/>
      <c r="D3" s="370"/>
      <c r="E3" s="370"/>
      <c r="F3" s="370"/>
      <c r="G3" s="370"/>
      <c r="H3" s="370"/>
      <c r="I3" s="370"/>
      <c r="J3" s="370"/>
      <c r="K3" s="370"/>
      <c r="L3" s="370"/>
      <c r="M3" s="370"/>
      <c r="N3" s="370"/>
      <c r="O3" s="370"/>
      <c r="P3" s="370"/>
    </row>
    <row r="4" spans="1:16" ht="24.95" customHeight="1" thickBot="1">
      <c r="A4" s="370"/>
      <c r="B4" s="195" t="s">
        <v>519</v>
      </c>
      <c r="C4" s="195" t="s">
        <v>520</v>
      </c>
      <c r="D4" s="522" t="s">
        <v>521</v>
      </c>
      <c r="E4" s="522"/>
      <c r="F4" s="522"/>
      <c r="G4" s="195" t="s">
        <v>613</v>
      </c>
      <c r="H4" s="522" t="s">
        <v>523</v>
      </c>
      <c r="I4" s="522"/>
      <c r="J4" s="370"/>
    </row>
    <row r="5" spans="1:16" ht="14.1" customHeight="1">
      <c r="A5" s="370"/>
      <c r="B5" s="523" t="s">
        <v>614</v>
      </c>
      <c r="C5" s="524" t="s">
        <v>615</v>
      </c>
      <c r="D5" s="525" t="s">
        <v>616</v>
      </c>
      <c r="E5" s="525"/>
      <c r="F5" s="526"/>
      <c r="G5" s="527" t="s">
        <v>617</v>
      </c>
      <c r="H5" s="569" t="s">
        <v>618</v>
      </c>
      <c r="I5" s="569" t="s">
        <v>619</v>
      </c>
      <c r="J5" s="370"/>
    </row>
    <row r="6" spans="1:16" s="170" customFormat="1" ht="60.6" customHeight="1">
      <c r="A6" s="378"/>
      <c r="B6" s="570"/>
      <c r="C6" s="571"/>
      <c r="D6" s="559"/>
      <c r="E6" s="559"/>
      <c r="F6" s="560"/>
      <c r="G6" s="572"/>
      <c r="H6" s="407">
        <f>SUM(D10:D16)</f>
        <v>74</v>
      </c>
      <c r="I6" s="407">
        <f>SUM(E10:E16)</f>
        <v>0</v>
      </c>
      <c r="J6" s="378"/>
    </row>
    <row r="7" spans="1:16">
      <c r="A7" s="370"/>
      <c r="B7" s="370"/>
      <c r="C7" s="370"/>
      <c r="D7" s="370"/>
      <c r="E7" s="370"/>
      <c r="F7" s="370"/>
      <c r="G7" s="370"/>
      <c r="H7" s="369"/>
      <c r="I7" s="369"/>
      <c r="J7" s="370"/>
      <c r="K7" s="370"/>
      <c r="L7" s="370"/>
      <c r="M7" s="370"/>
      <c r="N7" s="370"/>
      <c r="O7" s="370"/>
      <c r="P7" s="370"/>
    </row>
    <row r="8" spans="1:16" hidden="1" outlineLevel="1">
      <c r="A8" s="370"/>
      <c r="B8" s="370"/>
      <c r="C8" s="191"/>
      <c r="D8" s="191"/>
      <c r="E8" s="191"/>
      <c r="F8" s="191"/>
      <c r="G8" s="191"/>
      <c r="H8" s="370"/>
      <c r="I8" s="370"/>
      <c r="J8" s="370"/>
      <c r="K8" s="370"/>
      <c r="L8" s="370"/>
      <c r="M8" s="370"/>
      <c r="N8" s="370"/>
      <c r="O8" s="370"/>
      <c r="P8" s="370"/>
    </row>
    <row r="9" spans="1:16" hidden="1" outlineLevel="1">
      <c r="A9" s="370"/>
      <c r="B9" s="370"/>
      <c r="C9" s="188" t="s">
        <v>620</v>
      </c>
      <c r="D9" s="408" t="s">
        <v>621</v>
      </c>
      <c r="E9" s="408" t="s">
        <v>622</v>
      </c>
      <c r="F9" s="191"/>
      <c r="G9" s="191"/>
      <c r="H9" s="370"/>
      <c r="I9" s="370"/>
      <c r="J9" s="370"/>
      <c r="K9" s="370"/>
      <c r="L9" s="370"/>
      <c r="M9" s="370"/>
      <c r="N9" s="370"/>
      <c r="O9" s="370"/>
      <c r="P9" s="370"/>
    </row>
    <row r="10" spans="1:16" hidden="1" outlineLevel="1">
      <c r="A10" s="370"/>
      <c r="B10" s="370"/>
      <c r="C10" s="370" t="s">
        <v>506</v>
      </c>
      <c r="D10" s="372">
        <f>COUNTA('IMF9 - Project Partners '!A3:A71)</f>
        <v>6</v>
      </c>
      <c r="E10" s="370">
        <f>COUNTA('IMF 8 - Project Supporters'!A3:A1048576)</f>
        <v>0</v>
      </c>
      <c r="F10" s="191"/>
      <c r="G10" s="191"/>
      <c r="H10" s="370"/>
      <c r="I10" s="370"/>
      <c r="J10" s="370"/>
      <c r="K10" s="370"/>
      <c r="L10" s="370"/>
      <c r="M10" s="370"/>
      <c r="N10" s="370"/>
      <c r="O10" s="370"/>
      <c r="P10" s="370"/>
    </row>
    <row r="11" spans="1:16" hidden="1" outlineLevel="1">
      <c r="A11" s="370"/>
      <c r="B11" s="370"/>
      <c r="C11" s="370" t="s">
        <v>623</v>
      </c>
      <c r="D11" s="372">
        <f>COUNTA('IMF9 - Project Partners '!B3:B70)</f>
        <v>14</v>
      </c>
      <c r="E11" s="370">
        <f>COUNTA('IMF 8 - Project Supporters'!B3:B1048576)</f>
        <v>0</v>
      </c>
      <c r="F11" s="372"/>
      <c r="G11" s="370"/>
      <c r="H11" s="370"/>
      <c r="I11" s="370"/>
      <c r="J11" s="370"/>
      <c r="K11" s="370"/>
      <c r="L11" s="370"/>
      <c r="M11" s="370"/>
      <c r="N11" s="370"/>
      <c r="O11" s="370"/>
      <c r="P11" s="370"/>
    </row>
    <row r="12" spans="1:16" hidden="1" outlineLevel="1">
      <c r="A12" s="370"/>
      <c r="B12" s="370"/>
      <c r="C12" s="370" t="s">
        <v>624</v>
      </c>
      <c r="D12" s="372">
        <f>COUNTA('IMF9 - Project Partners '!C3:C59)</f>
        <v>0</v>
      </c>
      <c r="E12" s="370">
        <f>COUNTA('IMF 8 - Project Supporters'!C3:C1048576)</f>
        <v>0</v>
      </c>
      <c r="F12" s="370"/>
      <c r="G12" s="370"/>
      <c r="H12" s="370"/>
      <c r="I12" s="370"/>
      <c r="J12" s="370"/>
      <c r="K12" s="370"/>
      <c r="L12" s="370"/>
      <c r="M12" s="370"/>
      <c r="N12" s="370"/>
      <c r="O12" s="370"/>
      <c r="P12" s="370"/>
    </row>
    <row r="13" spans="1:16" hidden="1" outlineLevel="1">
      <c r="A13" s="370"/>
      <c r="B13" s="370"/>
      <c r="C13" s="370" t="s">
        <v>499</v>
      </c>
      <c r="D13" s="372">
        <f>COUNTA('IMF9 - Project Partners '!D3:D68)</f>
        <v>22</v>
      </c>
      <c r="E13" s="370">
        <f>COUNTA('IMF 8 - Project Supporters'!D3:D1048576)</f>
        <v>0</v>
      </c>
      <c r="F13" s="372"/>
      <c r="G13" s="370"/>
      <c r="H13" s="370"/>
      <c r="I13" s="370"/>
      <c r="J13" s="370"/>
      <c r="K13" s="370"/>
      <c r="L13" s="370"/>
      <c r="M13" s="370"/>
      <c r="N13" s="370"/>
      <c r="O13" s="370"/>
      <c r="P13" s="370"/>
    </row>
    <row r="14" spans="1:16" hidden="1" outlineLevel="1">
      <c r="A14" s="370"/>
      <c r="B14" s="370"/>
      <c r="C14" s="370" t="s">
        <v>502</v>
      </c>
      <c r="D14" s="372">
        <f>COUNTA('IMF9 - Project Partners '!E3:E65)</f>
        <v>3</v>
      </c>
      <c r="E14" s="370">
        <f>COUNTA('IMF 8 - Project Supporters'!E3:E1048576)</f>
        <v>0</v>
      </c>
      <c r="F14" s="372"/>
      <c r="G14" s="370"/>
      <c r="H14" s="370"/>
      <c r="I14" s="370"/>
      <c r="J14" s="370"/>
      <c r="K14" s="370"/>
      <c r="L14" s="370"/>
      <c r="M14" s="370"/>
      <c r="N14" s="370"/>
      <c r="O14" s="370"/>
      <c r="P14" s="370"/>
    </row>
    <row r="15" spans="1:16" hidden="1" outlineLevel="1">
      <c r="A15" s="370"/>
      <c r="B15" s="370"/>
      <c r="C15" s="370" t="s">
        <v>504</v>
      </c>
      <c r="D15" s="372">
        <f>COUNTA('IMF9 - Project Partners '!F3:F68)</f>
        <v>22</v>
      </c>
      <c r="E15" s="370">
        <f>COUNTA('IMF 8 - Project Supporters'!F3:F1048576)</f>
        <v>0</v>
      </c>
      <c r="F15" s="372"/>
      <c r="G15" s="370"/>
      <c r="H15" s="370"/>
      <c r="I15" s="370"/>
      <c r="J15" s="370"/>
      <c r="K15" s="370"/>
      <c r="L15" s="370"/>
      <c r="M15" s="370"/>
      <c r="N15" s="370"/>
      <c r="O15" s="370"/>
      <c r="P15" s="370"/>
    </row>
    <row r="16" spans="1:16" hidden="1" outlineLevel="1">
      <c r="A16" s="370"/>
      <c r="B16" s="370"/>
      <c r="C16" s="370" t="s">
        <v>509</v>
      </c>
      <c r="D16" s="372">
        <f>COUNTA('IMF9 - Project Partners '!G3:G49)</f>
        <v>7</v>
      </c>
      <c r="E16" s="370">
        <f>COUNTA('IMF 8 - Project Supporters'!G3:G1048576)</f>
        <v>0</v>
      </c>
      <c r="F16" s="372"/>
      <c r="G16" s="370"/>
      <c r="H16" s="370"/>
      <c r="I16" s="370"/>
      <c r="J16" s="370"/>
      <c r="K16" s="370"/>
      <c r="L16" s="370"/>
      <c r="M16" s="370"/>
      <c r="N16" s="370"/>
      <c r="O16" s="370"/>
      <c r="P16" s="370"/>
    </row>
    <row r="17" spans="1:19" hidden="1" outlineLevel="1">
      <c r="A17" s="370"/>
      <c r="B17" s="370"/>
      <c r="C17" s="573" t="s">
        <v>511</v>
      </c>
      <c r="D17" s="565">
        <f>COUNTA('IMF9 - Project Partners '!H3:H51)</f>
        <v>11</v>
      </c>
      <c r="E17" s="573">
        <f>COUNTA('IMF 8 - Project Supporters'!H3:H1048576)</f>
        <v>0</v>
      </c>
      <c r="F17" s="372"/>
      <c r="G17" s="370"/>
      <c r="H17" s="370"/>
      <c r="I17" s="370"/>
      <c r="J17" s="370"/>
      <c r="K17" s="370"/>
      <c r="L17" s="370"/>
      <c r="M17" s="370"/>
      <c r="N17" s="370"/>
      <c r="O17" s="370"/>
      <c r="P17" s="370"/>
    </row>
    <row r="18" spans="1:19" hidden="1" outlineLevel="1">
      <c r="A18" s="370"/>
      <c r="B18" s="370"/>
      <c r="C18" s="370"/>
      <c r="D18" s="372"/>
      <c r="E18" s="370"/>
      <c r="F18" s="372"/>
      <c r="G18" s="370"/>
      <c r="H18" s="370"/>
      <c r="I18" s="370"/>
      <c r="J18" s="370"/>
      <c r="K18" s="370"/>
      <c r="L18" s="370"/>
      <c r="M18" s="370"/>
      <c r="N18" s="370"/>
      <c r="O18" s="370"/>
      <c r="P18" s="370"/>
    </row>
    <row r="19" spans="1:19" hidden="1" outlineLevel="1">
      <c r="A19" s="370"/>
      <c r="B19" s="370"/>
      <c r="C19" s="370"/>
      <c r="D19" s="370"/>
      <c r="E19" s="370"/>
      <c r="F19" s="372"/>
      <c r="G19" s="370"/>
      <c r="H19" s="370"/>
      <c r="I19" s="370"/>
      <c r="J19" s="370"/>
      <c r="K19" s="370"/>
      <c r="L19" s="370"/>
      <c r="M19" s="370"/>
      <c r="N19" s="370"/>
      <c r="O19" s="370"/>
      <c r="P19" s="370"/>
    </row>
    <row r="20" spans="1:19" hidden="1" outlineLevel="1">
      <c r="A20" s="370"/>
      <c r="B20" s="370"/>
      <c r="C20" s="370"/>
      <c r="D20" s="370"/>
      <c r="E20" s="370"/>
      <c r="F20" s="372"/>
      <c r="G20" s="370"/>
      <c r="H20" s="370"/>
      <c r="I20" s="370"/>
      <c r="J20" s="370"/>
      <c r="K20" s="370"/>
      <c r="L20" s="370"/>
      <c r="M20" s="370"/>
      <c r="N20" s="370"/>
      <c r="O20" s="370"/>
      <c r="P20" s="370"/>
    </row>
    <row r="21" spans="1:19" hidden="1" outlineLevel="1">
      <c r="A21" s="370"/>
      <c r="B21" s="370"/>
      <c r="C21" s="370"/>
      <c r="D21" s="372"/>
      <c r="E21" s="372"/>
      <c r="F21" s="372"/>
      <c r="G21" s="370"/>
      <c r="H21" s="370"/>
      <c r="I21" s="370"/>
      <c r="J21" s="370"/>
      <c r="K21" s="370"/>
      <c r="L21" s="370"/>
      <c r="M21" s="370"/>
      <c r="N21" s="370"/>
      <c r="O21" s="370"/>
      <c r="P21" s="370"/>
    </row>
    <row r="22" spans="1:19" hidden="1" outlineLevel="1">
      <c r="A22" s="370"/>
      <c r="B22" s="370"/>
      <c r="C22" s="370"/>
      <c r="D22" s="372"/>
      <c r="E22" s="372"/>
      <c r="F22" s="372"/>
      <c r="G22" s="370"/>
      <c r="H22" s="370"/>
      <c r="I22" s="370"/>
      <c r="J22" s="370"/>
      <c r="K22" s="370"/>
      <c r="L22" s="370"/>
      <c r="M22" s="370"/>
      <c r="N22" s="370"/>
      <c r="O22" s="370"/>
      <c r="P22" s="370"/>
    </row>
    <row r="23" spans="1:19" hidden="1" outlineLevel="1">
      <c r="A23" s="370"/>
      <c r="B23" s="370"/>
      <c r="C23" s="370"/>
      <c r="D23" s="372"/>
      <c r="E23" s="372"/>
      <c r="F23" s="372"/>
      <c r="G23" s="370"/>
      <c r="H23" s="370"/>
      <c r="I23" s="370"/>
      <c r="J23" s="370"/>
      <c r="K23" s="370"/>
      <c r="L23" s="370"/>
      <c r="M23" s="370"/>
      <c r="N23" s="370"/>
      <c r="O23" s="370"/>
      <c r="P23" s="370"/>
    </row>
    <row r="24" spans="1:19" hidden="1" outlineLevel="1">
      <c r="A24" s="370"/>
      <c r="B24" s="370"/>
      <c r="C24" s="370"/>
      <c r="D24" s="372"/>
      <c r="E24" s="372"/>
      <c r="F24" s="372"/>
      <c r="G24" s="370"/>
      <c r="H24" s="370"/>
      <c r="I24" s="370"/>
      <c r="J24" s="370"/>
      <c r="K24" s="370"/>
      <c r="L24" s="370"/>
      <c r="M24" s="370"/>
      <c r="N24" s="370"/>
      <c r="O24" s="370"/>
      <c r="P24" s="370"/>
    </row>
    <row r="25" spans="1:19" hidden="1" outlineLevel="1">
      <c r="A25" s="370"/>
      <c r="B25" s="370"/>
      <c r="C25" s="370"/>
      <c r="D25" s="372"/>
      <c r="E25" s="372"/>
      <c r="F25" s="372"/>
      <c r="G25" s="370"/>
      <c r="H25" s="370"/>
      <c r="I25" s="370"/>
      <c r="J25" s="370"/>
      <c r="K25" s="370"/>
      <c r="L25" s="370"/>
      <c r="M25" s="370"/>
      <c r="N25" s="370"/>
      <c r="O25" s="370"/>
      <c r="P25" s="370"/>
    </row>
    <row r="26" spans="1:19" hidden="1" collapsed="1">
      <c r="A26" s="370"/>
      <c r="B26" s="370"/>
      <c r="C26" s="370"/>
      <c r="D26" s="370"/>
      <c r="E26" s="370"/>
      <c r="F26" s="370"/>
      <c r="G26" s="370"/>
      <c r="H26" s="370"/>
      <c r="I26" s="369"/>
      <c r="J26" s="370"/>
      <c r="K26" s="370"/>
      <c r="L26" s="370"/>
      <c r="M26" s="370"/>
      <c r="N26" s="370"/>
      <c r="O26" s="370"/>
      <c r="P26" s="370"/>
    </row>
    <row r="27" spans="1:19" s="206" customFormat="1" ht="59.1" customHeight="1">
      <c r="A27" s="400"/>
      <c r="B27" s="198" t="s">
        <v>625</v>
      </c>
      <c r="C27" s="197" t="s">
        <v>626</v>
      </c>
      <c r="D27" s="520" t="s">
        <v>627</v>
      </c>
      <c r="E27" s="520"/>
      <c r="F27" s="521"/>
      <c r="G27" s="207" t="s">
        <v>628</v>
      </c>
      <c r="H27" s="176" t="s">
        <v>629</v>
      </c>
      <c r="I27" s="242">
        <f>(SUM('IMF 6 - Project log'!Q5:Q141))/(SUM('IMF 6 - Project log'!N5:N141))</f>
        <v>0.16434190706363425</v>
      </c>
      <c r="J27" s="392"/>
    </row>
    <row r="28" spans="1:19">
      <c r="A28" s="370"/>
      <c r="B28" s="370"/>
      <c r="C28" s="370"/>
      <c r="D28" s="370"/>
      <c r="E28" s="370"/>
      <c r="F28" s="370"/>
      <c r="G28" s="370"/>
      <c r="H28" s="370"/>
      <c r="I28" s="369"/>
      <c r="J28" s="370"/>
      <c r="K28" s="370"/>
      <c r="L28" s="370"/>
      <c r="M28" s="370"/>
      <c r="N28" s="370"/>
      <c r="O28" s="370"/>
      <c r="P28" s="370"/>
    </row>
    <row r="29" spans="1:19" ht="30">
      <c r="A29" s="370"/>
      <c r="B29" s="370"/>
      <c r="C29" s="370"/>
      <c r="D29" s="370"/>
      <c r="E29" s="370"/>
      <c r="F29" s="370"/>
      <c r="G29" s="370"/>
      <c r="H29" s="370"/>
      <c r="I29" s="369"/>
      <c r="J29" s="370"/>
      <c r="K29" s="243" t="s">
        <v>524</v>
      </c>
      <c r="L29" s="243" t="s">
        <v>525</v>
      </c>
      <c r="M29" s="243" t="s">
        <v>526</v>
      </c>
      <c r="N29" s="243" t="s">
        <v>527</v>
      </c>
      <c r="O29" s="243" t="s">
        <v>528</v>
      </c>
      <c r="P29" s="243" t="s">
        <v>529</v>
      </c>
      <c r="Q29" s="243" t="s">
        <v>530</v>
      </c>
      <c r="R29" s="243" t="s">
        <v>531</v>
      </c>
      <c r="S29" s="243" t="s">
        <v>532</v>
      </c>
    </row>
    <row r="30" spans="1:19" ht="66.599999999999994" customHeight="1">
      <c r="A30" s="370"/>
      <c r="B30" s="198" t="s">
        <v>630</v>
      </c>
      <c r="C30" s="197" t="s">
        <v>631</v>
      </c>
      <c r="D30" s="520" t="s">
        <v>632</v>
      </c>
      <c r="E30" s="520"/>
      <c r="F30" s="521"/>
      <c r="G30" s="244" t="s">
        <v>633</v>
      </c>
      <c r="H30" s="176" t="str">
        <f ca="1">CONCATENATE("Number of FTE ",YEAR(EDATE(TODAY(),-4))-0,"/",(YEAR(EDATE(TODAY(),-4))-1999),":")</f>
        <v>Number of FTE 2024/25:</v>
      </c>
      <c r="I30" s="409">
        <f>SUM(K30:S30)</f>
        <v>24</v>
      </c>
      <c r="J30" s="391"/>
      <c r="K30" s="409"/>
      <c r="L30" s="409"/>
      <c r="M30" s="409"/>
      <c r="N30" s="409"/>
      <c r="O30" s="409"/>
      <c r="P30" s="410"/>
      <c r="Q30" s="410"/>
      <c r="R30" s="410"/>
      <c r="S30" s="410">
        <v>24</v>
      </c>
    </row>
    <row r="31" spans="1:19" s="202" customFormat="1">
      <c r="A31" s="150"/>
      <c r="B31" s="203"/>
      <c r="C31" s="203"/>
      <c r="D31" s="205"/>
      <c r="E31" s="205"/>
      <c r="F31" s="205"/>
      <c r="G31" s="204"/>
      <c r="H31" s="203"/>
      <c r="I31" s="245"/>
      <c r="J31" s="150"/>
      <c r="K31" s="150"/>
      <c r="L31" s="150"/>
      <c r="M31" s="150"/>
      <c r="N31" s="150"/>
      <c r="O31" s="150"/>
      <c r="P31" s="150"/>
    </row>
    <row r="32" spans="1:19">
      <c r="A32" s="370"/>
      <c r="B32" s="370"/>
      <c r="C32" s="370"/>
      <c r="D32" s="370"/>
      <c r="E32" s="370"/>
      <c r="F32" s="370"/>
      <c r="G32" s="370"/>
      <c r="H32" s="370"/>
      <c r="I32" s="369"/>
      <c r="J32" s="370"/>
      <c r="K32" s="370"/>
      <c r="L32" s="370"/>
      <c r="M32" s="370"/>
      <c r="N32" s="370"/>
      <c r="O32" s="370"/>
      <c r="P32" s="370"/>
    </row>
    <row r="33" spans="1:16" ht="45" customHeight="1">
      <c r="A33" s="370"/>
      <c r="B33" s="198" t="s">
        <v>634</v>
      </c>
      <c r="C33" s="197" t="s">
        <v>635</v>
      </c>
      <c r="D33" s="520" t="s">
        <v>636</v>
      </c>
      <c r="E33" s="520"/>
      <c r="F33" s="521"/>
      <c r="G33" s="196" t="s">
        <v>637</v>
      </c>
      <c r="H33" s="176" t="s">
        <v>638</v>
      </c>
      <c r="I33" s="411">
        <f>COUNTA('IMF 5 - Idea log'!B4:B701)</f>
        <v>182</v>
      </c>
      <c r="J33" s="391"/>
      <c r="K33" s="370"/>
      <c r="L33" s="370"/>
      <c r="M33" s="370"/>
      <c r="N33" s="370"/>
      <c r="O33" s="370"/>
      <c r="P33" s="370"/>
    </row>
    <row r="34" spans="1:16">
      <c r="A34" s="370"/>
      <c r="B34" s="180"/>
      <c r="C34" s="180"/>
      <c r="D34" s="179"/>
      <c r="E34" s="179"/>
      <c r="F34" s="179"/>
      <c r="G34" s="200"/>
      <c r="H34" s="178"/>
      <c r="I34" s="389"/>
      <c r="J34" s="370"/>
      <c r="K34" s="370"/>
      <c r="L34" s="370"/>
      <c r="M34" s="370"/>
      <c r="N34" s="370"/>
      <c r="O34" s="370"/>
      <c r="P34" s="370"/>
    </row>
    <row r="35" spans="1:16" ht="15" hidden="1" customHeight="1" outlineLevel="1">
      <c r="A35" s="370"/>
      <c r="B35" s="180"/>
      <c r="C35" s="180"/>
      <c r="D35" s="179"/>
      <c r="E35" s="179"/>
      <c r="F35" s="179"/>
      <c r="G35" s="200"/>
      <c r="H35" s="178"/>
      <c r="I35" s="389"/>
      <c r="J35" s="370"/>
      <c r="K35" s="370"/>
      <c r="L35" s="370"/>
      <c r="M35" s="370"/>
      <c r="N35" s="370"/>
      <c r="O35" s="370"/>
      <c r="P35" s="370"/>
    </row>
    <row r="36" spans="1:16" ht="15" hidden="1" customHeight="1" outlineLevel="1">
      <c r="A36" s="370"/>
      <c r="B36" s="180"/>
      <c r="C36" s="191"/>
      <c r="D36" s="201" t="s">
        <v>639</v>
      </c>
      <c r="E36" s="372">
        <f>COUNTIF('IMF 5 - Idea log'!$E$4:$E$193,"Internal")</f>
        <v>41</v>
      </c>
      <c r="F36" s="191"/>
      <c r="G36" s="191"/>
      <c r="H36" s="178"/>
      <c r="I36" s="389"/>
      <c r="J36" s="370"/>
      <c r="K36" s="370"/>
      <c r="L36" s="370"/>
      <c r="M36" s="370"/>
      <c r="N36" s="370"/>
      <c r="O36" s="370"/>
      <c r="P36" s="370"/>
    </row>
    <row r="37" spans="1:16" ht="15" hidden="1" customHeight="1" outlineLevel="1">
      <c r="A37" s="370"/>
      <c r="B37" s="180"/>
      <c r="C37" s="370"/>
      <c r="D37" s="201" t="s">
        <v>640</v>
      </c>
      <c r="E37" s="372">
        <f>COUNTIF('IMF 5 - Idea log'!$E$4:$E$193,"Internal")</f>
        <v>41</v>
      </c>
      <c r="F37" s="372"/>
      <c r="G37" s="370"/>
      <c r="H37" s="178"/>
      <c r="I37" s="389"/>
      <c r="J37" s="370"/>
      <c r="K37" s="370"/>
      <c r="L37" s="370"/>
      <c r="M37" s="370"/>
      <c r="N37" s="370"/>
      <c r="O37" s="370"/>
      <c r="P37" s="370"/>
    </row>
    <row r="38" spans="1:16" ht="15" hidden="1" customHeight="1" outlineLevel="1">
      <c r="A38" s="370"/>
      <c r="B38" s="180"/>
      <c r="C38" s="370"/>
      <c r="D38" s="370"/>
      <c r="E38" s="370"/>
      <c r="F38" s="372"/>
      <c r="G38" s="370"/>
      <c r="H38" s="178"/>
      <c r="I38" s="389"/>
      <c r="J38" s="370"/>
      <c r="K38" s="370"/>
      <c r="L38" s="370"/>
      <c r="M38" s="370"/>
      <c r="N38" s="370"/>
      <c r="O38" s="370"/>
      <c r="P38" s="370"/>
    </row>
    <row r="39" spans="1:16" ht="15" hidden="1" customHeight="1" outlineLevel="1">
      <c r="A39" s="370"/>
      <c r="B39" s="180"/>
      <c r="C39" s="370"/>
      <c r="D39" s="370"/>
      <c r="E39" s="370"/>
      <c r="F39" s="372"/>
      <c r="G39" s="370"/>
      <c r="H39" s="178"/>
      <c r="I39" s="389"/>
      <c r="J39" s="370"/>
      <c r="K39" s="370"/>
      <c r="L39" s="370"/>
      <c r="M39" s="370"/>
      <c r="N39" s="370"/>
      <c r="O39" s="370"/>
      <c r="P39" s="370"/>
    </row>
    <row r="40" spans="1:16" ht="15" hidden="1" customHeight="1" outlineLevel="1">
      <c r="A40" s="370"/>
      <c r="B40" s="180"/>
      <c r="C40" s="370"/>
      <c r="D40" s="372"/>
      <c r="E40" s="370"/>
      <c r="F40" s="372"/>
      <c r="G40" s="370"/>
      <c r="H40" s="178"/>
      <c r="I40" s="389"/>
      <c r="J40" s="370"/>
      <c r="K40" s="370"/>
      <c r="L40" s="370"/>
      <c r="M40" s="370"/>
      <c r="N40" s="370"/>
      <c r="O40" s="370"/>
      <c r="P40" s="370"/>
    </row>
    <row r="41" spans="1:16" ht="15" hidden="1" customHeight="1" outlineLevel="1">
      <c r="A41" s="370"/>
      <c r="B41" s="180"/>
      <c r="C41" s="370"/>
      <c r="D41" s="372"/>
      <c r="E41" s="370"/>
      <c r="F41" s="372"/>
      <c r="G41" s="370"/>
      <c r="H41" s="178"/>
      <c r="I41" s="389"/>
      <c r="J41" s="370"/>
      <c r="K41" s="370"/>
      <c r="L41" s="370"/>
      <c r="M41" s="370"/>
      <c r="N41" s="370"/>
      <c r="O41" s="370"/>
      <c r="P41" s="370"/>
    </row>
    <row r="42" spans="1:16" ht="15" hidden="1" customHeight="1" outlineLevel="1">
      <c r="A42" s="370"/>
      <c r="B42" s="180"/>
      <c r="C42" s="370"/>
      <c r="D42" s="372"/>
      <c r="E42" s="370"/>
      <c r="F42" s="372"/>
      <c r="G42" s="370"/>
      <c r="H42" s="178"/>
      <c r="I42" s="389"/>
      <c r="J42" s="370"/>
      <c r="K42" s="370"/>
      <c r="L42" s="370"/>
      <c r="M42" s="370"/>
      <c r="N42" s="370"/>
      <c r="O42" s="370"/>
      <c r="P42" s="370"/>
    </row>
    <row r="43" spans="1:16" ht="15" hidden="1" customHeight="1" outlineLevel="1">
      <c r="A43" s="370"/>
      <c r="B43" s="180"/>
      <c r="C43" s="370"/>
      <c r="D43" s="372"/>
      <c r="E43" s="370"/>
      <c r="F43" s="372"/>
      <c r="G43" s="370"/>
      <c r="H43" s="178"/>
      <c r="I43" s="389"/>
      <c r="J43" s="370"/>
      <c r="K43" s="370"/>
      <c r="L43" s="370"/>
      <c r="M43" s="370"/>
      <c r="N43" s="370"/>
      <c r="O43" s="370"/>
      <c r="P43" s="370"/>
    </row>
    <row r="44" spans="1:16" ht="15" hidden="1" customHeight="1" outlineLevel="1">
      <c r="A44" s="370"/>
      <c r="B44" s="180"/>
      <c r="C44" s="370"/>
      <c r="D44" s="372"/>
      <c r="E44" s="370"/>
      <c r="F44" s="372"/>
      <c r="G44" s="370"/>
      <c r="H44" s="178"/>
      <c r="I44" s="389"/>
      <c r="J44" s="370"/>
      <c r="K44" s="370"/>
      <c r="L44" s="370"/>
      <c r="M44" s="370"/>
      <c r="N44" s="370"/>
      <c r="O44" s="370"/>
      <c r="P44" s="370"/>
    </row>
    <row r="45" spans="1:16" ht="15" hidden="1" customHeight="1" outlineLevel="1">
      <c r="A45" s="370"/>
      <c r="B45" s="180"/>
      <c r="C45" s="370"/>
      <c r="D45" s="372"/>
      <c r="E45" s="370"/>
      <c r="F45" s="372"/>
      <c r="G45" s="370"/>
      <c r="H45" s="178"/>
      <c r="I45" s="389"/>
      <c r="J45" s="370"/>
      <c r="K45" s="370"/>
      <c r="L45" s="370"/>
      <c r="M45" s="370"/>
      <c r="N45" s="370"/>
      <c r="O45" s="370"/>
      <c r="P45" s="370"/>
    </row>
    <row r="46" spans="1:16" ht="15" hidden="1" customHeight="1" outlineLevel="1">
      <c r="A46" s="370"/>
      <c r="B46" s="180"/>
      <c r="C46" s="370"/>
      <c r="D46" s="372"/>
      <c r="E46" s="370"/>
      <c r="F46" s="372"/>
      <c r="G46" s="370"/>
      <c r="H46" s="178"/>
      <c r="I46" s="389"/>
      <c r="J46" s="370"/>
      <c r="K46" s="370"/>
      <c r="L46" s="370"/>
      <c r="M46" s="370"/>
      <c r="N46" s="370"/>
      <c r="O46" s="370"/>
      <c r="P46" s="370"/>
    </row>
    <row r="47" spans="1:16" ht="15" hidden="1" customHeight="1" outlineLevel="1">
      <c r="A47" s="370"/>
      <c r="B47" s="180"/>
      <c r="C47" s="370"/>
      <c r="D47" s="372"/>
      <c r="E47" s="370"/>
      <c r="F47" s="372"/>
      <c r="G47" s="370"/>
      <c r="H47" s="178"/>
      <c r="I47" s="389"/>
      <c r="J47" s="370"/>
      <c r="K47" s="370"/>
      <c r="L47" s="370"/>
      <c r="M47" s="370"/>
      <c r="N47" s="370"/>
      <c r="O47" s="370"/>
      <c r="P47" s="370"/>
    </row>
    <row r="48" spans="1:16" ht="15" hidden="1" customHeight="1" outlineLevel="1">
      <c r="A48" s="370"/>
      <c r="B48" s="180"/>
      <c r="C48" s="370"/>
      <c r="D48" s="372"/>
      <c r="E48" s="370"/>
      <c r="F48" s="372"/>
      <c r="G48" s="370"/>
      <c r="H48" s="178"/>
      <c r="I48" s="389"/>
      <c r="J48" s="370"/>
      <c r="K48" s="370"/>
      <c r="L48" s="370"/>
      <c r="M48" s="370"/>
      <c r="N48" s="370"/>
      <c r="O48" s="370"/>
      <c r="P48" s="370"/>
    </row>
    <row r="49" spans="1:16" ht="15" hidden="1" customHeight="1" outlineLevel="1">
      <c r="A49" s="370"/>
      <c r="B49" s="180"/>
      <c r="C49" s="370"/>
      <c r="D49" s="372"/>
      <c r="E49" s="370"/>
      <c r="F49" s="372"/>
      <c r="G49" s="370"/>
      <c r="H49" s="178"/>
      <c r="I49" s="389"/>
      <c r="J49" s="370"/>
      <c r="K49" s="370"/>
      <c r="L49" s="370"/>
      <c r="M49" s="370"/>
      <c r="N49" s="370"/>
      <c r="O49" s="370"/>
      <c r="P49" s="370"/>
    </row>
    <row r="50" spans="1:16" ht="15" hidden="1" customHeight="1" outlineLevel="1">
      <c r="A50" s="370"/>
      <c r="B50" s="180"/>
      <c r="C50" s="370"/>
      <c r="D50" s="372"/>
      <c r="E50" s="370"/>
      <c r="F50" s="372"/>
      <c r="G50" s="370"/>
      <c r="H50" s="178"/>
      <c r="I50" s="389"/>
      <c r="J50" s="370"/>
      <c r="K50" s="370"/>
      <c r="L50" s="370"/>
      <c r="M50" s="370"/>
      <c r="N50" s="370"/>
      <c r="O50" s="370"/>
      <c r="P50" s="370"/>
    </row>
    <row r="51" spans="1:16" ht="15" hidden="1" customHeight="1" outlineLevel="1">
      <c r="A51" s="370"/>
      <c r="B51" s="180"/>
      <c r="C51" s="370"/>
      <c r="D51" s="372"/>
      <c r="E51" s="370"/>
      <c r="F51" s="372"/>
      <c r="G51" s="370"/>
      <c r="H51" s="178"/>
      <c r="I51" s="389"/>
      <c r="J51" s="370"/>
      <c r="K51" s="370"/>
      <c r="L51" s="370"/>
      <c r="M51" s="370"/>
      <c r="N51" s="370"/>
      <c r="O51" s="370"/>
      <c r="P51" s="370"/>
    </row>
    <row r="52" spans="1:16" ht="15" hidden="1" customHeight="1" outlineLevel="1">
      <c r="A52" s="370"/>
      <c r="B52" s="180"/>
      <c r="C52" s="370"/>
      <c r="D52" s="372"/>
      <c r="E52" s="370"/>
      <c r="F52" s="372"/>
      <c r="G52" s="370"/>
      <c r="H52" s="178"/>
      <c r="I52" s="389"/>
      <c r="J52" s="370"/>
      <c r="K52" s="370"/>
      <c r="L52" s="370"/>
      <c r="M52" s="370"/>
      <c r="N52" s="370"/>
      <c r="O52" s="370"/>
      <c r="P52" s="370"/>
    </row>
    <row r="53" spans="1:16" ht="15" hidden="1" customHeight="1" outlineLevel="1">
      <c r="A53" s="370"/>
      <c r="B53" s="180"/>
      <c r="C53" s="370"/>
      <c r="D53" s="372"/>
      <c r="E53" s="370"/>
      <c r="F53" s="372"/>
      <c r="G53" s="370"/>
      <c r="H53" s="178"/>
      <c r="I53" s="389"/>
      <c r="J53" s="370"/>
      <c r="K53" s="370"/>
      <c r="L53" s="370"/>
      <c r="M53" s="370"/>
      <c r="N53" s="370"/>
      <c r="O53" s="370"/>
      <c r="P53" s="370"/>
    </row>
    <row r="54" spans="1:16" ht="15" hidden="1" customHeight="1" outlineLevel="1">
      <c r="A54" s="370"/>
      <c r="B54" s="180"/>
      <c r="C54" s="370"/>
      <c r="D54" s="372"/>
      <c r="E54" s="370"/>
      <c r="F54" s="372"/>
      <c r="G54" s="370"/>
      <c r="H54" s="178"/>
      <c r="I54" s="389"/>
      <c r="J54" s="370"/>
      <c r="K54" s="370"/>
      <c r="L54" s="370"/>
      <c r="M54" s="370"/>
      <c r="N54" s="370"/>
      <c r="O54" s="370"/>
      <c r="P54" s="370"/>
    </row>
    <row r="55" spans="1:16" ht="15" hidden="1" customHeight="1" outlineLevel="1">
      <c r="A55" s="370"/>
      <c r="B55" s="180"/>
      <c r="C55" s="370"/>
      <c r="D55" s="372"/>
      <c r="E55" s="370"/>
      <c r="F55" s="372"/>
      <c r="G55" s="370"/>
      <c r="H55" s="178"/>
      <c r="I55" s="389"/>
      <c r="J55" s="370"/>
      <c r="K55" s="370"/>
      <c r="L55" s="370"/>
      <c r="M55" s="370"/>
      <c r="N55" s="370"/>
      <c r="O55" s="370"/>
      <c r="P55" s="370"/>
    </row>
    <row r="56" spans="1:16" ht="15" hidden="1" customHeight="1" outlineLevel="1">
      <c r="A56" s="370"/>
      <c r="B56" s="180"/>
      <c r="C56" s="370"/>
      <c r="D56" s="372"/>
      <c r="E56" s="372"/>
      <c r="F56" s="372"/>
      <c r="G56" s="370"/>
      <c r="H56" s="178"/>
      <c r="I56" s="389"/>
      <c r="J56" s="370"/>
      <c r="K56" s="370"/>
      <c r="L56" s="370"/>
      <c r="M56" s="370"/>
      <c r="N56" s="370"/>
      <c r="O56" s="370"/>
      <c r="P56" s="370"/>
    </row>
    <row r="57" spans="1:16" ht="15" hidden="1" customHeight="1" outlineLevel="1">
      <c r="A57" s="370"/>
      <c r="B57" s="180"/>
      <c r="C57" s="370"/>
      <c r="D57" s="372"/>
      <c r="E57" s="372"/>
      <c r="F57" s="372"/>
      <c r="G57" s="370"/>
      <c r="H57" s="178"/>
      <c r="I57" s="389"/>
      <c r="J57" s="370"/>
      <c r="K57" s="370"/>
      <c r="L57" s="370"/>
      <c r="M57" s="370"/>
      <c r="N57" s="370"/>
      <c r="O57" s="370"/>
      <c r="P57" s="370"/>
    </row>
    <row r="58" spans="1:16" ht="15" hidden="1" customHeight="1" outlineLevel="1">
      <c r="A58" s="370"/>
      <c r="B58" s="180"/>
      <c r="C58" s="370"/>
      <c r="D58" s="372"/>
      <c r="E58" s="372"/>
      <c r="F58" s="372"/>
      <c r="G58" s="370"/>
      <c r="H58" s="178"/>
      <c r="I58" s="389"/>
      <c r="J58" s="370"/>
      <c r="K58" s="370"/>
      <c r="L58" s="370"/>
      <c r="M58" s="370"/>
      <c r="N58" s="370"/>
      <c r="O58" s="370"/>
      <c r="P58" s="370"/>
    </row>
    <row r="59" spans="1:16" ht="15" hidden="1" customHeight="1" outlineLevel="1">
      <c r="A59" s="370"/>
      <c r="B59" s="180"/>
      <c r="C59" s="180"/>
      <c r="D59" s="179"/>
      <c r="E59" s="179"/>
      <c r="F59" s="179"/>
      <c r="G59" s="200"/>
      <c r="H59" s="178"/>
      <c r="I59" s="389"/>
      <c r="J59" s="370"/>
      <c r="K59" s="370"/>
      <c r="L59" s="370"/>
      <c r="M59" s="370"/>
      <c r="N59" s="370"/>
      <c r="O59" s="370"/>
      <c r="P59" s="370"/>
    </row>
    <row r="60" spans="1:16" collapsed="1">
      <c r="A60" s="370"/>
      <c r="B60" s="370"/>
      <c r="C60" s="179"/>
      <c r="D60" s="179"/>
      <c r="E60" s="179"/>
      <c r="F60" s="370"/>
      <c r="G60" s="370"/>
      <c r="H60" s="370"/>
      <c r="I60" s="369"/>
      <c r="J60" s="370"/>
      <c r="K60" s="370"/>
      <c r="L60" s="370"/>
      <c r="M60" s="370"/>
      <c r="N60" s="370"/>
      <c r="O60" s="370"/>
      <c r="P60" s="370"/>
    </row>
    <row r="61" spans="1:16" ht="55.5" customHeight="1">
      <c r="A61" s="370"/>
      <c r="B61" s="198" t="s">
        <v>641</v>
      </c>
      <c r="C61" s="197" t="s">
        <v>642</v>
      </c>
      <c r="D61" s="520" t="s">
        <v>643</v>
      </c>
      <c r="E61" s="520"/>
      <c r="F61" s="521"/>
      <c r="G61" s="196" t="s">
        <v>644</v>
      </c>
      <c r="H61" s="176" t="s">
        <v>645</v>
      </c>
      <c r="I61" s="412">
        <f>COUNTIF('IMF 5 - Idea log'!$F$4:$F$701,"Project developed")/COUNTA('IMF 5 - Idea log'!$D$4:$D$701)</f>
        <v>0.19780219780219779</v>
      </c>
      <c r="J61" s="370"/>
      <c r="K61" s="370"/>
      <c r="L61" s="370"/>
      <c r="M61" s="370"/>
      <c r="N61" s="370"/>
      <c r="O61" s="370"/>
      <c r="P61" s="370"/>
    </row>
    <row r="62" spans="1:16">
      <c r="A62" s="370"/>
      <c r="B62" s="370"/>
      <c r="C62" s="180"/>
      <c r="D62" s="199"/>
      <c r="E62" s="179"/>
      <c r="F62" s="179"/>
      <c r="G62" s="179"/>
      <c r="H62" s="370"/>
      <c r="I62" s="378"/>
      <c r="J62" s="370"/>
      <c r="K62" s="370"/>
      <c r="L62" s="370"/>
      <c r="M62" s="370"/>
      <c r="N62" s="370"/>
      <c r="O62" s="370"/>
      <c r="P62" s="370"/>
    </row>
    <row r="63" spans="1:16">
      <c r="A63" s="370"/>
      <c r="B63" s="370"/>
      <c r="C63" s="370"/>
      <c r="D63" s="370"/>
      <c r="E63" s="370"/>
      <c r="F63" s="370"/>
      <c r="G63" s="370"/>
      <c r="H63" s="370"/>
      <c r="I63" s="369"/>
      <c r="J63" s="370"/>
      <c r="K63" s="370"/>
      <c r="L63" s="370"/>
      <c r="M63" s="370"/>
      <c r="N63" s="370"/>
      <c r="O63" s="370"/>
      <c r="P63" s="370"/>
    </row>
    <row r="64" spans="1:16" ht="52.5" customHeight="1">
      <c r="A64" s="370"/>
      <c r="B64" s="198" t="s">
        <v>646</v>
      </c>
      <c r="C64" s="197" t="s">
        <v>647</v>
      </c>
      <c r="D64" s="520" t="s">
        <v>648</v>
      </c>
      <c r="E64" s="520"/>
      <c r="F64" s="521"/>
      <c r="G64" s="196" t="s">
        <v>649</v>
      </c>
      <c r="H64" s="176" t="s">
        <v>650</v>
      </c>
      <c r="I64" s="413">
        <f>COUNTA('IMF 6 - Project log'!$G$5:$G$621)/COUNTA('IMF 6 - Project log'!$A$5:$A$500)</f>
        <v>0.47222222222222221</v>
      </c>
      <c r="J64" s="370"/>
      <c r="K64" s="370"/>
      <c r="L64" s="370"/>
      <c r="M64" s="370"/>
      <c r="N64" s="370"/>
      <c r="O64" s="370"/>
      <c r="P64" s="370"/>
    </row>
    <row r="65" spans="1:16">
      <c r="A65" s="370"/>
      <c r="B65" s="370"/>
      <c r="C65" s="180"/>
      <c r="D65" s="179"/>
      <c r="E65" s="179"/>
      <c r="F65" s="179"/>
      <c r="G65" s="179"/>
      <c r="H65" s="370"/>
      <c r="I65" s="370"/>
      <c r="J65" s="370"/>
      <c r="K65" s="370"/>
      <c r="L65" s="370"/>
      <c r="M65" s="370"/>
      <c r="N65" s="370"/>
      <c r="O65" s="370"/>
      <c r="P65" s="370"/>
    </row>
    <row r="66" spans="1:16">
      <c r="A66" s="370"/>
      <c r="B66" s="370"/>
      <c r="C66" s="370"/>
      <c r="D66" s="370"/>
      <c r="E66" s="370"/>
      <c r="F66" s="370"/>
      <c r="G66" s="370"/>
      <c r="H66" s="370"/>
      <c r="I66" s="370"/>
      <c r="J66" s="370"/>
      <c r="K66" s="370"/>
      <c r="L66" s="370"/>
      <c r="M66" s="370"/>
      <c r="N66" s="370"/>
      <c r="O66" s="370"/>
      <c r="P66" s="370"/>
    </row>
    <row r="67" spans="1:16" ht="42.75" customHeight="1">
      <c r="A67" s="370"/>
      <c r="B67" s="198" t="s">
        <v>651</v>
      </c>
      <c r="C67" s="197" t="s">
        <v>652</v>
      </c>
      <c r="D67" s="520" t="s">
        <v>653</v>
      </c>
      <c r="E67" s="520"/>
      <c r="F67" s="521"/>
      <c r="G67" s="196" t="s">
        <v>654</v>
      </c>
      <c r="H67" s="176" t="s">
        <v>655</v>
      </c>
      <c r="I67" s="414">
        <f>COUNTIFS('IMF 6 - Project log'!$S$5:$S$494,"&gt;0")/COUNT('IMF 6 - Project log'!$S$5:$S$494)</f>
        <v>0.52777777777777779</v>
      </c>
      <c r="J67" s="370"/>
      <c r="K67" s="370"/>
      <c r="L67" s="370"/>
      <c r="M67" s="370"/>
      <c r="N67" s="370"/>
      <c r="O67" s="370"/>
      <c r="P67" s="370"/>
    </row>
    <row r="68" spans="1:16">
      <c r="A68" s="370"/>
      <c r="B68" s="370"/>
      <c r="C68" s="370"/>
      <c r="D68" s="370"/>
      <c r="E68" s="370"/>
      <c r="F68" s="370"/>
      <c r="G68" s="370"/>
      <c r="H68" s="370"/>
      <c r="I68" s="370"/>
      <c r="J68" s="370"/>
      <c r="K68" s="370"/>
      <c r="L68" s="370"/>
      <c r="M68" s="370"/>
      <c r="N68" s="370"/>
      <c r="O68" s="370"/>
      <c r="P68" s="370"/>
    </row>
    <row r="69" spans="1:16">
      <c r="A69" s="370"/>
      <c r="B69" s="370"/>
      <c r="C69" s="370"/>
      <c r="D69" s="370"/>
      <c r="E69" s="370"/>
      <c r="F69" s="370"/>
      <c r="G69" s="370"/>
      <c r="H69" s="370"/>
      <c r="I69" s="370"/>
      <c r="J69" s="370"/>
      <c r="K69" s="370"/>
      <c r="L69" s="370"/>
      <c r="M69" s="370"/>
      <c r="N69" s="370"/>
      <c r="O69" s="370"/>
      <c r="P69" s="370"/>
    </row>
    <row r="70" spans="1:16" ht="55.5" customHeight="1">
      <c r="A70" s="370"/>
      <c r="B70" s="198" t="s">
        <v>656</v>
      </c>
      <c r="C70" s="197" t="s">
        <v>657</v>
      </c>
      <c r="D70" s="520" t="s">
        <v>658</v>
      </c>
      <c r="E70" s="520"/>
      <c r="F70" s="521"/>
      <c r="G70" s="196" t="s">
        <v>659</v>
      </c>
      <c r="H70" s="176" t="s">
        <v>660</v>
      </c>
      <c r="I70" s="414">
        <f>COUNTIF('IMF 6 - Project log'!$AB$5:$AB$494,"Yes")/COUNTA('IMF 6 - Project log'!$AB$5:$AB$494)</f>
        <v>0</v>
      </c>
      <c r="J70" s="370"/>
      <c r="K70" s="370"/>
      <c r="L70" s="370"/>
      <c r="M70" s="370"/>
      <c r="N70" s="370"/>
      <c r="O70" s="370"/>
      <c r="P70" s="370"/>
    </row>
    <row r="71" spans="1:16">
      <c r="A71" s="370"/>
      <c r="B71" s="370"/>
      <c r="C71" s="370"/>
      <c r="D71" s="370"/>
      <c r="E71" s="370"/>
      <c r="F71" s="370"/>
      <c r="G71" s="370"/>
      <c r="H71" s="370"/>
      <c r="I71" s="370"/>
      <c r="J71" s="370"/>
      <c r="K71" s="370"/>
      <c r="L71" s="370"/>
      <c r="M71" s="370"/>
      <c r="N71" s="370"/>
      <c r="O71" s="370"/>
      <c r="P71" s="370"/>
    </row>
    <row r="72" spans="1:16">
      <c r="A72" s="370"/>
      <c r="B72" s="370"/>
      <c r="C72" s="370"/>
      <c r="D72" s="370"/>
      <c r="E72" s="370"/>
      <c r="F72" s="370"/>
      <c r="G72" s="370"/>
      <c r="H72" s="370"/>
      <c r="I72" s="370"/>
      <c r="J72" s="370"/>
      <c r="K72" s="370"/>
      <c r="L72" s="370"/>
      <c r="M72" s="370"/>
      <c r="N72" s="370"/>
      <c r="O72" s="370"/>
      <c r="P72" s="370"/>
    </row>
    <row r="73" spans="1:16">
      <c r="A73" s="370"/>
      <c r="B73" s="370"/>
      <c r="C73" s="370"/>
      <c r="D73" s="370"/>
      <c r="E73" s="370"/>
      <c r="F73" s="370"/>
      <c r="G73" s="370"/>
      <c r="H73" s="370"/>
      <c r="I73" s="370"/>
      <c r="J73" s="370"/>
      <c r="K73" s="370"/>
      <c r="L73" s="370"/>
      <c r="M73" s="370"/>
      <c r="N73" s="370"/>
      <c r="O73" s="370"/>
      <c r="P73" s="370"/>
    </row>
    <row r="74" spans="1:16">
      <c r="A74" s="370"/>
      <c r="B74" s="370"/>
      <c r="C74" s="370"/>
      <c r="D74" s="370"/>
      <c r="E74" s="370"/>
      <c r="F74" s="370"/>
      <c r="G74" s="370"/>
      <c r="H74" s="370"/>
      <c r="I74" s="370"/>
      <c r="J74" s="370"/>
      <c r="K74" s="370"/>
      <c r="L74" s="370"/>
      <c r="M74" s="370"/>
      <c r="N74" s="370"/>
      <c r="O74" s="370"/>
      <c r="P74" s="370"/>
    </row>
    <row r="75" spans="1:16">
      <c r="A75" s="370"/>
      <c r="B75" s="370"/>
      <c r="C75" s="370"/>
      <c r="D75" s="370"/>
      <c r="E75" s="370"/>
      <c r="F75" s="370"/>
      <c r="G75" s="370"/>
      <c r="H75" s="370"/>
      <c r="I75" s="370"/>
      <c r="J75" s="370"/>
      <c r="K75" s="370"/>
      <c r="L75" s="370"/>
      <c r="M75" s="370"/>
      <c r="N75" s="370"/>
      <c r="O75" s="370"/>
      <c r="P75" s="370"/>
    </row>
    <row r="76" spans="1:16">
      <c r="A76" s="370"/>
      <c r="B76" s="370"/>
      <c r="C76" s="370"/>
      <c r="D76" s="370"/>
      <c r="E76" s="370"/>
      <c r="F76" s="370"/>
      <c r="G76" s="370"/>
      <c r="H76" s="370"/>
      <c r="I76" s="370"/>
      <c r="J76" s="370"/>
      <c r="K76" s="370"/>
      <c r="L76" s="370"/>
      <c r="M76" s="370"/>
      <c r="N76" s="370"/>
      <c r="O76" s="370"/>
      <c r="P76" s="370"/>
    </row>
    <row r="77" spans="1:16">
      <c r="A77" s="370"/>
      <c r="B77" s="370"/>
      <c r="C77" s="370"/>
      <c r="D77" s="370"/>
      <c r="E77" s="370"/>
      <c r="F77" s="370"/>
      <c r="G77" s="370"/>
      <c r="H77" s="370"/>
      <c r="I77" s="370"/>
      <c r="J77" s="370"/>
      <c r="K77" s="370"/>
      <c r="L77" s="370"/>
      <c r="M77" s="370"/>
      <c r="N77" s="370"/>
      <c r="O77" s="370"/>
      <c r="P77" s="370"/>
    </row>
    <row r="78" spans="1:16">
      <c r="A78" s="370"/>
      <c r="B78" s="370"/>
      <c r="C78" s="370"/>
      <c r="D78" s="370"/>
      <c r="E78" s="370"/>
      <c r="F78" s="370"/>
      <c r="G78" s="370"/>
      <c r="H78" s="370"/>
      <c r="I78" s="370"/>
      <c r="J78" s="370"/>
      <c r="K78" s="370"/>
      <c r="L78" s="370"/>
      <c r="M78" s="370"/>
      <c r="N78" s="370"/>
      <c r="O78" s="370"/>
      <c r="P78" s="370"/>
    </row>
    <row r="79" spans="1:16">
      <c r="A79" s="370"/>
      <c r="B79" s="370"/>
      <c r="C79" s="370"/>
      <c r="D79" s="370"/>
      <c r="E79" s="370"/>
      <c r="F79" s="370"/>
      <c r="G79" s="370"/>
      <c r="H79" s="370"/>
      <c r="I79" s="370"/>
      <c r="J79" s="370"/>
      <c r="K79" s="370"/>
      <c r="L79" s="370"/>
      <c r="M79" s="370"/>
      <c r="N79" s="370"/>
      <c r="O79" s="370"/>
      <c r="P79" s="370"/>
    </row>
    <row r="80" spans="1:16">
      <c r="A80" s="370"/>
      <c r="B80" s="370"/>
      <c r="C80" s="370"/>
      <c r="D80" s="370"/>
      <c r="E80" s="370"/>
      <c r="F80" s="370"/>
      <c r="G80" s="370"/>
      <c r="H80" s="370"/>
      <c r="I80" s="370"/>
      <c r="J80" s="370"/>
      <c r="K80" s="370"/>
      <c r="L80" s="370"/>
      <c r="M80" s="370"/>
      <c r="N80" s="370"/>
      <c r="O80" s="370"/>
      <c r="P80" s="370"/>
    </row>
    <row r="81" spans="1:16">
      <c r="A81" s="370"/>
      <c r="B81" s="370"/>
      <c r="C81" s="370"/>
      <c r="D81" s="370"/>
      <c r="E81" s="370"/>
      <c r="F81" s="370"/>
      <c r="G81" s="370"/>
      <c r="H81" s="370"/>
      <c r="I81" s="370"/>
      <c r="J81" s="370"/>
      <c r="K81" s="370"/>
      <c r="L81" s="370"/>
      <c r="M81" s="370"/>
      <c r="N81" s="370"/>
      <c r="O81" s="370"/>
      <c r="P81" s="370"/>
    </row>
    <row r="82" spans="1:16">
      <c r="A82" s="370"/>
      <c r="B82" s="370"/>
      <c r="C82" s="370"/>
      <c r="D82" s="370"/>
      <c r="E82" s="370"/>
      <c r="F82" s="370"/>
      <c r="G82" s="370"/>
      <c r="H82" s="370"/>
      <c r="I82" s="370"/>
      <c r="J82" s="370"/>
      <c r="K82" s="370"/>
      <c r="L82" s="370"/>
      <c r="M82" s="370"/>
      <c r="N82" s="370"/>
      <c r="O82" s="370"/>
      <c r="P82" s="370"/>
    </row>
  </sheetData>
  <mergeCells count="13">
    <mergeCell ref="D70:F70"/>
    <mergeCell ref="D27:F27"/>
    <mergeCell ref="D30:F30"/>
    <mergeCell ref="D33:F33"/>
    <mergeCell ref="D61:F61"/>
    <mergeCell ref="D64:F64"/>
    <mergeCell ref="D67:F67"/>
    <mergeCell ref="D4:F4"/>
    <mergeCell ref="H4:I4"/>
    <mergeCell ref="B5:B6"/>
    <mergeCell ref="C5:C6"/>
    <mergeCell ref="D5:F6"/>
    <mergeCell ref="G5:G6"/>
  </mergeCell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2229-EF38-4F42-BCDA-E8F20C241E48}">
  <sheetPr>
    <tabColor theme="5" tint="0.39997558519241921"/>
  </sheetPr>
  <dimension ref="D6:M8"/>
  <sheetViews>
    <sheetView showGridLines="0" zoomScale="85" zoomScaleNormal="85" workbookViewId="0">
      <selection activeCell="E7" sqref="E7"/>
    </sheetView>
  </sheetViews>
  <sheetFormatPr defaultColWidth="8.85546875" defaultRowHeight="15"/>
  <cols>
    <col min="4" max="4" width="21.85546875" customWidth="1"/>
    <col min="5" max="5" width="16.140625" customWidth="1"/>
    <col min="7" max="7" width="7" customWidth="1"/>
    <col min="8" max="8" width="16.42578125" customWidth="1"/>
    <col min="9" max="9" width="16.85546875" customWidth="1"/>
    <col min="10" max="10" width="15.42578125" customWidth="1"/>
    <col min="11" max="11" width="15.85546875" customWidth="1"/>
    <col min="12" max="12" width="15.28515625" customWidth="1"/>
    <col min="13" max="13" width="16" customWidth="1"/>
  </cols>
  <sheetData>
    <row r="6" spans="4:13">
      <c r="D6" s="246" t="s">
        <v>661</v>
      </c>
      <c r="E6" s="247">
        <v>1</v>
      </c>
      <c r="F6" s="528">
        <v>2</v>
      </c>
      <c r="G6" s="528"/>
      <c r="H6" s="247">
        <v>3</v>
      </c>
      <c r="I6" s="247">
        <v>4</v>
      </c>
      <c r="J6" s="247">
        <v>5</v>
      </c>
      <c r="K6" s="247">
        <v>6</v>
      </c>
      <c r="L6" s="247">
        <v>7</v>
      </c>
      <c r="M6" s="248">
        <v>8</v>
      </c>
    </row>
    <row r="7" spans="4:13" ht="34.5" customHeight="1">
      <c r="D7" s="249" t="s">
        <v>662</v>
      </c>
      <c r="E7" s="321">
        <f ca="1">SUMIF('IMF 6 - Project log'!$M$5:$M$104,E6,'IMF 6 - Project log'!$N$6:$N$104)/SUM('IMF 6 - Project log'!$N$6:$N$104)</f>
        <v>4.9406714263239067E-2</v>
      </c>
      <c r="F7" s="529">
        <f ca="1">SUMIF('IMF 6 - Project log'!$M$5:$M$104,F6,'IMF 6 - Project log'!$N$6:$N$104)/SUM('IMF 6 - Project log'!$N$6:$N$104)</f>
        <v>5.8022053971485972E-2</v>
      </c>
      <c r="G7" s="529"/>
      <c r="H7" s="321">
        <f ca="1">SUMIF('IMF 6 - Project log'!$M$5:$M$104,H6,'IMF 6 - Project log'!$N$6:$N$104)/SUM('IMF 6 - Project log'!$N$6:$N$104)</f>
        <v>0.4133272183083449</v>
      </c>
      <c r="I7" s="321">
        <f ca="1">SUMIF('IMF 6 - Project log'!$M$5:$M$104,I6,'IMF 6 - Project log'!$N$6:$N$104)/SUM('IMF 6 - Project log'!$N$6:$N$104)</f>
        <v>5.7944652664565999E-2</v>
      </c>
      <c r="J7" s="321">
        <f ca="1">SUMIF('IMF 6 - Project log'!$M$5:$M$104,J6,'IMF 6 - Project log'!$N$6:$N$104)/SUM('IMF 6 - Project log'!$N$6:$N$104)</f>
        <v>0.11998784809255791</v>
      </c>
      <c r="K7" s="321">
        <f ca="1">SUMIF('IMF 6 - Project log'!$M$5:$M$104,K6,'IMF 6 - Project log'!$N$6:$N$104)/SUM('IMF 6 - Project log'!$N$6:$N$104)</f>
        <v>0.20254825451532338</v>
      </c>
      <c r="L7" s="321">
        <f ca="1">SUMIF('IMF 6 - Project log'!$M$5:$M$104,L6,'IMF 6 - Project log'!$N$6:$N$104)/SUM('IMF 6 - Project log'!$N$6:$N$104)</f>
        <v>7.7699014827582347E-2</v>
      </c>
      <c r="M7" s="250">
        <f ca="1">SUMIF('IMF 6 - Project log'!$M$5:$M$104,M6,'IMF 6 - Project log'!$N$6:$N$104)/SUM('IMF 6 - Project log'!$N$6:$N$104)</f>
        <v>0</v>
      </c>
    </row>
    <row r="8" spans="4:13" ht="36" customHeight="1">
      <c r="D8" s="415" t="s">
        <v>663</v>
      </c>
      <c r="E8" s="574">
        <f>COUNTIF('IMF 6 - Project log'!$M$5:$M$104,E6)/COUNT('IMF 6 - Project log'!$M$5:$M$104)</f>
        <v>0.11764705882352941</v>
      </c>
      <c r="F8" s="575">
        <f>COUNTIF('IMF 6 - Project log'!$M$5:$M$104,F6)/COUNT('IMF 6 - Project log'!$M$5:$M$104)</f>
        <v>0.20588235294117646</v>
      </c>
      <c r="G8" s="575"/>
      <c r="H8" s="574">
        <f>COUNTIF('IMF 6 - Project log'!$M$5:$M$104,H6)/COUNT('IMF 6 - Project log'!$M$5:$M$104)</f>
        <v>0.17647058823529413</v>
      </c>
      <c r="I8" s="574">
        <f>COUNTIF('IMF 6 - Project log'!$M$5:$M$104,I6)/COUNT('IMF 6 - Project log'!$M$5:$M$104)</f>
        <v>8.8235294117647065E-2</v>
      </c>
      <c r="J8" s="574">
        <f>COUNTIF('IMF 6 - Project log'!$M$5:$M$104,J6)/COUNT('IMF 6 - Project log'!$M$5:$M$104)</f>
        <v>5.8823529411764705E-2</v>
      </c>
      <c r="K8" s="574">
        <f>COUNTIF('IMF 6 - Project log'!$M$5:$M$104,K6)/COUNT('IMF 6 - Project log'!$M$5:$M$104)</f>
        <v>0.20588235294117646</v>
      </c>
      <c r="L8" s="574">
        <f>COUNTIF('IMF 6 - Project log'!$M$5:$M$104,L6)/COUNT('IMF 6 - Project log'!$M$5:$M$104)</f>
        <v>0.11764705882352941</v>
      </c>
      <c r="M8" s="576">
        <f>COUNTIF('IMF 6 - Project log'!$M$5:$M$104,M6)/COUNT('IMF 6 - Project log'!$M$5:$M$104)</f>
        <v>2.9411764705882353E-2</v>
      </c>
    </row>
  </sheetData>
  <mergeCells count="3">
    <mergeCell ref="F6:G6"/>
    <mergeCell ref="F7:G7"/>
    <mergeCell ref="F8:G8"/>
  </mergeCells>
  <conditionalFormatting sqref="E7:F7 H7:M7">
    <cfRule type="colorScale" priority="1">
      <colorScale>
        <cfvo type="min"/>
        <cfvo type="percentile" val="50"/>
        <cfvo type="max"/>
        <color rgb="FFF8696B"/>
        <color rgb="FFFFEB84"/>
        <color rgb="FF63BE7B"/>
      </colorScale>
    </cfRule>
  </conditionalFormatting>
  <conditionalFormatting sqref="E7:F8 H7:M8">
    <cfRule type="colorScale" priority="2">
      <colorScale>
        <cfvo type="min"/>
        <cfvo type="percentile" val="50"/>
        <cfvo type="max"/>
        <color rgb="FFF8696B"/>
        <color rgb="FFFFEB84"/>
        <color rgb="FF63BE7B"/>
      </colorScale>
    </cfRule>
  </conditionalFormatting>
  <conditionalFormatting sqref="E8:F8 H8:M8">
    <cfRule type="colorScale" priority="3">
      <colorScale>
        <cfvo type="min"/>
        <cfvo type="percentile" val="50"/>
        <cfvo type="max"/>
        <color rgb="FFF8696B"/>
        <color rgb="FFFFEB84"/>
        <color rgb="FF63BE7B"/>
      </colorScale>
    </cfRule>
  </conditionalFormatting>
  <dataValidations count="1">
    <dataValidation type="whole" allowBlank="1" showInputMessage="1" showErrorMessage="1" sqref="E6:F6 H6:M6" xr:uid="{2BAF8BF1-E3D5-4D28-BFEC-9E0DB31C6458}">
      <formula1>0</formula1>
      <formula2>9</formula2>
    </dataValidation>
  </dataValidation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DB12-C545-4815-B3A7-B5E010CC3DBE}">
  <dimension ref="A1:T2001"/>
  <sheetViews>
    <sheetView zoomScale="80" zoomScaleNormal="80" workbookViewId="0">
      <pane xSplit="4" ySplit="3" topLeftCell="E4" activePane="bottomRight" state="frozen"/>
      <selection pane="bottomRight" sqref="A1:D1"/>
      <selection pane="bottomLeft" activeCell="C36" sqref="C36"/>
      <selection pane="topRight" activeCell="C36" sqref="C36"/>
    </sheetView>
  </sheetViews>
  <sheetFormatPr defaultColWidth="9.140625" defaultRowHeight="14.25"/>
  <cols>
    <col min="1" max="1" width="19.42578125" style="143" customWidth="1"/>
    <col min="2" max="2" width="15.28515625" style="143" customWidth="1"/>
    <col min="3" max="3" width="21.42578125" style="276" customWidth="1"/>
    <col min="4" max="4" width="39.7109375" style="143" customWidth="1"/>
    <col min="5" max="5" width="22.85546875" style="143" customWidth="1"/>
    <col min="6" max="7" width="18.42578125" style="143" customWidth="1"/>
    <col min="8" max="8" width="23.28515625" style="143" customWidth="1"/>
    <col min="9" max="9" width="77.85546875" style="155" customWidth="1"/>
    <col min="10" max="10" width="5.7109375" style="264" customWidth="1"/>
    <col min="11" max="11" width="10.7109375" style="265" customWidth="1"/>
    <col min="12" max="12" width="27.140625" style="265" customWidth="1"/>
    <col min="13" max="13" width="67.7109375" style="266" customWidth="1"/>
    <col min="14" max="14" width="16.28515625" style="266" bestFit="1" customWidth="1"/>
    <col min="15" max="15" width="6.28515625" style="264" customWidth="1"/>
    <col min="16" max="16384" width="9.140625" style="143"/>
  </cols>
  <sheetData>
    <row r="1" spans="1:20" s="210" customFormat="1" ht="45.6" customHeight="1">
      <c r="A1" s="531" t="s">
        <v>664</v>
      </c>
      <c r="B1" s="532"/>
      <c r="C1" s="532"/>
      <c r="D1" s="533"/>
      <c r="I1" s="251"/>
      <c r="J1" s="252"/>
      <c r="K1" s="253"/>
      <c r="L1" s="253"/>
      <c r="M1" s="254"/>
      <c r="N1" s="254"/>
      <c r="O1" s="252"/>
    </row>
    <row r="2" spans="1:20" s="210" customFormat="1" ht="19.149999999999999" customHeight="1">
      <c r="A2" s="255"/>
      <c r="B2" s="255"/>
      <c r="C2" s="255"/>
      <c r="D2" s="255"/>
      <c r="I2" s="251"/>
      <c r="J2" s="252"/>
      <c r="K2" s="253"/>
      <c r="L2" s="253"/>
      <c r="M2" s="254"/>
      <c r="N2" s="254"/>
      <c r="O2" s="252"/>
    </row>
    <row r="3" spans="1:20" s="256" customFormat="1" ht="42" customHeight="1" thickBot="1">
      <c r="A3" s="256" t="s">
        <v>665</v>
      </c>
      <c r="B3" s="256" t="s">
        <v>356</v>
      </c>
      <c r="C3" s="257" t="s">
        <v>666</v>
      </c>
      <c r="D3" s="256" t="s">
        <v>667</v>
      </c>
      <c r="E3" s="256" t="s">
        <v>668</v>
      </c>
      <c r="F3" s="256" t="s">
        <v>367</v>
      </c>
      <c r="G3" s="256" t="s">
        <v>669</v>
      </c>
      <c r="H3" s="256" t="s">
        <v>371</v>
      </c>
      <c r="I3" s="256" t="s">
        <v>373</v>
      </c>
      <c r="J3" s="258"/>
      <c r="K3" s="259" t="s">
        <v>670</v>
      </c>
      <c r="L3" s="259"/>
      <c r="M3" s="260"/>
      <c r="N3" s="261"/>
      <c r="O3" s="258"/>
      <c r="T3" s="256" t="s">
        <v>671</v>
      </c>
    </row>
    <row r="4" spans="1:20" s="162" customFormat="1" ht="28.5">
      <c r="A4" s="262" t="s">
        <v>672</v>
      </c>
      <c r="B4" s="262" t="s">
        <v>3</v>
      </c>
      <c r="C4" s="416">
        <v>45345</v>
      </c>
      <c r="D4" s="368" t="s">
        <v>673</v>
      </c>
      <c r="E4" s="417" t="s">
        <v>674</v>
      </c>
      <c r="F4" s="417" t="s">
        <v>675</v>
      </c>
      <c r="G4" s="417"/>
      <c r="H4" s="417"/>
      <c r="I4" s="417"/>
      <c r="J4" s="418"/>
      <c r="K4" s="534" t="s">
        <v>676</v>
      </c>
      <c r="L4" s="534"/>
      <c r="M4" s="534"/>
      <c r="N4" s="534"/>
      <c r="O4" s="418"/>
      <c r="P4" s="380"/>
      <c r="Q4" s="380"/>
      <c r="R4" s="380"/>
      <c r="S4" s="380"/>
      <c r="T4" s="380"/>
    </row>
    <row r="5" spans="1:20" ht="28.5">
      <c r="A5" s="262" t="s">
        <v>672</v>
      </c>
      <c r="B5" s="262" t="s">
        <v>3</v>
      </c>
      <c r="C5" s="416">
        <v>45345</v>
      </c>
      <c r="D5" s="368" t="s">
        <v>677</v>
      </c>
      <c r="E5" s="417" t="s">
        <v>674</v>
      </c>
      <c r="F5" s="417" t="s">
        <v>675</v>
      </c>
      <c r="G5" s="417"/>
      <c r="H5" s="417"/>
      <c r="I5" s="417"/>
      <c r="J5" s="419"/>
      <c r="K5" s="420"/>
      <c r="L5" s="420"/>
      <c r="M5" s="421"/>
      <c r="N5" s="421"/>
      <c r="O5" s="419"/>
      <c r="P5" s="370"/>
      <c r="Q5" s="370"/>
      <c r="R5" s="370"/>
      <c r="S5" s="370"/>
      <c r="T5" s="370"/>
    </row>
    <row r="6" spans="1:20" ht="15.75">
      <c r="A6" s="262" t="s">
        <v>672</v>
      </c>
      <c r="B6" s="262" t="s">
        <v>3</v>
      </c>
      <c r="C6" s="416">
        <v>45345</v>
      </c>
      <c r="D6" s="368" t="s">
        <v>678</v>
      </c>
      <c r="E6" s="417" t="s">
        <v>674</v>
      </c>
      <c r="F6" s="417" t="s">
        <v>675</v>
      </c>
      <c r="G6" s="417"/>
      <c r="H6" s="417"/>
      <c r="I6" s="417"/>
      <c r="J6" s="419"/>
      <c r="K6" s="267" t="s">
        <v>679</v>
      </c>
      <c r="L6" s="268" t="s">
        <v>680</v>
      </c>
      <c r="M6" s="268" t="s">
        <v>681</v>
      </c>
      <c r="N6" s="421"/>
      <c r="O6" s="419"/>
      <c r="P6" s="370"/>
      <c r="Q6" s="370"/>
      <c r="R6" s="370"/>
      <c r="S6" s="370"/>
      <c r="T6" s="370"/>
    </row>
    <row r="7" spans="1:20" ht="41.45" customHeight="1">
      <c r="A7" s="262" t="s">
        <v>672</v>
      </c>
      <c r="B7" s="262" t="s">
        <v>3</v>
      </c>
      <c r="C7" s="416">
        <v>45345</v>
      </c>
      <c r="D7" s="368" t="s">
        <v>682</v>
      </c>
      <c r="E7" s="417" t="s">
        <v>674</v>
      </c>
      <c r="F7" s="417" t="s">
        <v>675</v>
      </c>
      <c r="G7" s="417"/>
      <c r="H7" s="417"/>
      <c r="I7" s="417"/>
      <c r="J7" s="419"/>
      <c r="K7" s="269" t="s">
        <v>683</v>
      </c>
      <c r="L7" s="270" t="s">
        <v>354</v>
      </c>
      <c r="M7" s="535" t="s">
        <v>684</v>
      </c>
      <c r="N7" s="535"/>
      <c r="O7" s="419"/>
      <c r="P7" s="370"/>
      <c r="Q7" s="370"/>
      <c r="R7" s="370"/>
      <c r="S7" s="370"/>
      <c r="T7" s="370"/>
    </row>
    <row r="8" spans="1:20" ht="15">
      <c r="A8" s="262" t="s">
        <v>672</v>
      </c>
      <c r="B8" s="262" t="s">
        <v>3</v>
      </c>
      <c r="C8" s="416">
        <v>45345</v>
      </c>
      <c r="D8" s="368" t="s">
        <v>685</v>
      </c>
      <c r="E8" s="417" t="s">
        <v>674</v>
      </c>
      <c r="F8" s="417" t="s">
        <v>675</v>
      </c>
      <c r="G8" s="417"/>
      <c r="H8" s="417"/>
      <c r="I8" s="417"/>
      <c r="J8" s="419"/>
      <c r="K8" s="271" t="s">
        <v>686</v>
      </c>
      <c r="L8" s="272" t="s">
        <v>356</v>
      </c>
      <c r="M8" s="530" t="s">
        <v>687</v>
      </c>
      <c r="N8" s="530"/>
      <c r="O8" s="419"/>
      <c r="P8" s="370"/>
      <c r="Q8" s="370"/>
      <c r="R8" s="370"/>
      <c r="S8" s="370"/>
      <c r="T8" s="370"/>
    </row>
    <row r="9" spans="1:20" ht="28.5">
      <c r="A9" s="262" t="s">
        <v>672</v>
      </c>
      <c r="B9" s="262" t="s">
        <v>3</v>
      </c>
      <c r="C9" s="416">
        <v>45345</v>
      </c>
      <c r="D9" s="368" t="s">
        <v>688</v>
      </c>
      <c r="E9" s="417" t="s">
        <v>674</v>
      </c>
      <c r="F9" s="417" t="s">
        <v>675</v>
      </c>
      <c r="G9" s="417"/>
      <c r="H9" s="417"/>
      <c r="I9" s="417"/>
      <c r="J9" s="419"/>
      <c r="K9" s="269" t="s">
        <v>689</v>
      </c>
      <c r="L9" s="270" t="s">
        <v>358</v>
      </c>
      <c r="M9" s="530" t="s">
        <v>690</v>
      </c>
      <c r="N9" s="530"/>
      <c r="O9" s="419"/>
      <c r="P9" s="370"/>
      <c r="Q9" s="370"/>
      <c r="R9" s="370"/>
      <c r="S9" s="370"/>
      <c r="T9" s="370"/>
    </row>
    <row r="10" spans="1:20" ht="15">
      <c r="A10" s="262" t="s">
        <v>672</v>
      </c>
      <c r="B10" s="262" t="s">
        <v>3</v>
      </c>
      <c r="C10" s="416">
        <v>45345</v>
      </c>
      <c r="D10" s="368" t="s">
        <v>691</v>
      </c>
      <c r="E10" s="417" t="s">
        <v>674</v>
      </c>
      <c r="F10" s="417" t="s">
        <v>675</v>
      </c>
      <c r="G10" s="417"/>
      <c r="H10" s="417"/>
      <c r="I10" s="417"/>
      <c r="J10" s="419"/>
      <c r="K10" s="269" t="s">
        <v>692</v>
      </c>
      <c r="L10" s="270" t="s">
        <v>360</v>
      </c>
      <c r="M10" s="530" t="s">
        <v>693</v>
      </c>
      <c r="N10" s="530"/>
      <c r="O10" s="419"/>
      <c r="P10" s="370"/>
      <c r="Q10" s="370"/>
      <c r="R10" s="370"/>
      <c r="S10" s="370"/>
      <c r="T10" s="370"/>
    </row>
    <row r="11" spans="1:20" ht="27.6" customHeight="1">
      <c r="A11" s="262" t="s">
        <v>672</v>
      </c>
      <c r="B11" s="262" t="s">
        <v>3</v>
      </c>
      <c r="C11" s="416">
        <v>45345</v>
      </c>
      <c r="D11" s="368" t="s">
        <v>694</v>
      </c>
      <c r="E11" s="417" t="s">
        <v>674</v>
      </c>
      <c r="F11" s="417" t="s">
        <v>675</v>
      </c>
      <c r="G11" s="417"/>
      <c r="H11" s="417"/>
      <c r="I11" s="417"/>
      <c r="J11" s="419"/>
      <c r="K11" s="269" t="s">
        <v>695</v>
      </c>
      <c r="L11" s="270" t="s">
        <v>668</v>
      </c>
      <c r="M11" s="535" t="s">
        <v>696</v>
      </c>
      <c r="N11" s="535"/>
      <c r="O11" s="419"/>
      <c r="P11" s="370"/>
      <c r="Q11" s="370"/>
      <c r="R11" s="370"/>
      <c r="S11" s="370"/>
      <c r="T11" s="370"/>
    </row>
    <row r="12" spans="1:20" ht="42" customHeight="1">
      <c r="A12" s="262" t="s">
        <v>672</v>
      </c>
      <c r="B12" s="262" t="s">
        <v>3</v>
      </c>
      <c r="C12" s="416">
        <v>45345</v>
      </c>
      <c r="D12" s="368" t="s">
        <v>697</v>
      </c>
      <c r="E12" s="417" t="s">
        <v>674</v>
      </c>
      <c r="F12" s="417" t="s">
        <v>675</v>
      </c>
      <c r="G12" s="417"/>
      <c r="H12" s="417"/>
      <c r="I12" s="417"/>
      <c r="J12" s="419"/>
      <c r="K12" s="269" t="s">
        <v>698</v>
      </c>
      <c r="L12" s="270" t="s">
        <v>367</v>
      </c>
      <c r="M12" s="536" t="s">
        <v>699</v>
      </c>
      <c r="N12" s="537"/>
      <c r="O12" s="419"/>
      <c r="P12" s="370"/>
      <c r="Q12" s="370"/>
      <c r="R12" s="370"/>
      <c r="S12" s="370"/>
      <c r="T12" s="370"/>
    </row>
    <row r="13" spans="1:20" ht="35.450000000000003" customHeight="1">
      <c r="A13" s="262" t="s">
        <v>672</v>
      </c>
      <c r="B13" s="262" t="s">
        <v>3</v>
      </c>
      <c r="C13" s="416">
        <v>45345</v>
      </c>
      <c r="D13" s="368" t="s">
        <v>700</v>
      </c>
      <c r="E13" s="417" t="s">
        <v>674</v>
      </c>
      <c r="F13" s="417" t="s">
        <v>675</v>
      </c>
      <c r="G13" s="417"/>
      <c r="H13" s="417"/>
      <c r="I13" s="417"/>
      <c r="J13" s="419"/>
      <c r="K13" s="269" t="s">
        <v>701</v>
      </c>
      <c r="L13" s="270" t="s">
        <v>369</v>
      </c>
      <c r="M13" s="538" t="s">
        <v>702</v>
      </c>
      <c r="N13" s="539"/>
      <c r="O13" s="419"/>
      <c r="P13" s="370"/>
      <c r="Q13" s="370"/>
      <c r="R13" s="370"/>
      <c r="S13" s="370"/>
      <c r="T13" s="370"/>
    </row>
    <row r="14" spans="1:20" ht="28.5">
      <c r="A14" s="262" t="s">
        <v>672</v>
      </c>
      <c r="B14" s="262" t="s">
        <v>3</v>
      </c>
      <c r="C14" s="416">
        <v>45345</v>
      </c>
      <c r="D14" s="368" t="s">
        <v>703</v>
      </c>
      <c r="E14" s="417" t="s">
        <v>674</v>
      </c>
      <c r="F14" s="417" t="s">
        <v>675</v>
      </c>
      <c r="G14" s="417"/>
      <c r="H14" s="417"/>
      <c r="I14" s="417"/>
      <c r="J14" s="419"/>
      <c r="K14" s="269" t="s">
        <v>704</v>
      </c>
      <c r="L14" s="270" t="s">
        <v>371</v>
      </c>
      <c r="M14" s="538" t="s">
        <v>373</v>
      </c>
      <c r="N14" s="539"/>
      <c r="O14" s="419"/>
      <c r="P14" s="370"/>
      <c r="Q14" s="370"/>
      <c r="R14" s="370"/>
      <c r="S14" s="370"/>
      <c r="T14" s="370"/>
    </row>
    <row r="15" spans="1:20" ht="28.5">
      <c r="A15" s="262" t="s">
        <v>672</v>
      </c>
      <c r="B15" s="262" t="s">
        <v>3</v>
      </c>
      <c r="C15" s="416">
        <v>45345</v>
      </c>
      <c r="D15" s="368" t="s">
        <v>705</v>
      </c>
      <c r="E15" s="417" t="s">
        <v>674</v>
      </c>
      <c r="F15" s="417" t="s">
        <v>675</v>
      </c>
      <c r="G15" s="417"/>
      <c r="H15" s="417"/>
      <c r="I15" s="417"/>
      <c r="J15" s="419"/>
      <c r="K15" s="271" t="s">
        <v>706</v>
      </c>
      <c r="L15" s="424" t="s">
        <v>373</v>
      </c>
      <c r="M15" s="540" t="s">
        <v>374</v>
      </c>
      <c r="N15" s="540"/>
      <c r="O15" s="419"/>
      <c r="P15" s="370"/>
      <c r="Q15" s="370"/>
      <c r="R15" s="370"/>
      <c r="S15" s="370"/>
      <c r="T15" s="370"/>
    </row>
    <row r="16" spans="1:20" ht="28.5">
      <c r="A16" s="262" t="s">
        <v>672</v>
      </c>
      <c r="B16" s="262" t="s">
        <v>3</v>
      </c>
      <c r="C16" s="416">
        <v>45345</v>
      </c>
      <c r="D16" s="368" t="s">
        <v>707</v>
      </c>
      <c r="E16" s="417" t="s">
        <v>674</v>
      </c>
      <c r="F16" s="417" t="s">
        <v>675</v>
      </c>
      <c r="G16" s="417"/>
      <c r="H16" s="417"/>
      <c r="I16" s="417"/>
      <c r="J16" s="419"/>
      <c r="K16" s="420"/>
      <c r="L16" s="420"/>
      <c r="M16" s="421"/>
      <c r="N16" s="421"/>
      <c r="O16" s="419"/>
      <c r="P16" s="370"/>
      <c r="Q16" s="370"/>
      <c r="R16" s="370"/>
      <c r="S16" s="370"/>
      <c r="T16" s="370"/>
    </row>
    <row r="17" spans="1:9" ht="28.5">
      <c r="A17" s="262" t="s">
        <v>708</v>
      </c>
      <c r="B17" s="262" t="s">
        <v>3</v>
      </c>
      <c r="C17" s="416">
        <v>44994</v>
      </c>
      <c r="D17" s="368" t="s">
        <v>709</v>
      </c>
      <c r="E17" s="417" t="s">
        <v>671</v>
      </c>
      <c r="F17" s="417" t="s">
        <v>675</v>
      </c>
      <c r="G17" s="417"/>
      <c r="H17" s="417"/>
      <c r="I17" s="417"/>
    </row>
    <row r="18" spans="1:9" ht="28.5">
      <c r="A18" s="262" t="s">
        <v>672</v>
      </c>
      <c r="B18" s="262" t="s">
        <v>3</v>
      </c>
      <c r="C18" s="416">
        <v>45146</v>
      </c>
      <c r="D18" s="368" t="s">
        <v>710</v>
      </c>
      <c r="E18" s="417" t="s">
        <v>674</v>
      </c>
      <c r="F18" s="417" t="s">
        <v>675</v>
      </c>
      <c r="G18" s="417"/>
      <c r="H18" s="417"/>
      <c r="I18" s="417"/>
    </row>
    <row r="19" spans="1:9" ht="28.5">
      <c r="A19" s="262" t="s">
        <v>672</v>
      </c>
      <c r="B19" s="262" t="s">
        <v>3</v>
      </c>
      <c r="C19" s="416">
        <v>45261</v>
      </c>
      <c r="D19" s="368" t="s">
        <v>711</v>
      </c>
      <c r="E19" s="417" t="s">
        <v>671</v>
      </c>
      <c r="F19" s="417" t="s">
        <v>675</v>
      </c>
      <c r="G19" s="417"/>
      <c r="H19" s="417"/>
      <c r="I19" s="417"/>
    </row>
    <row r="20" spans="1:9" ht="42.75">
      <c r="A20" s="262" t="s">
        <v>672</v>
      </c>
      <c r="B20" s="262" t="s">
        <v>3</v>
      </c>
      <c r="C20" s="416">
        <v>45261</v>
      </c>
      <c r="D20" s="368" t="s">
        <v>712</v>
      </c>
      <c r="E20" s="417" t="s">
        <v>671</v>
      </c>
      <c r="F20" s="417" t="s">
        <v>675</v>
      </c>
      <c r="G20" s="417"/>
      <c r="H20" s="417"/>
      <c r="I20" s="417"/>
    </row>
    <row r="21" spans="1:9">
      <c r="A21" s="262" t="s">
        <v>672</v>
      </c>
      <c r="B21" s="262" t="s">
        <v>3</v>
      </c>
      <c r="C21" s="416">
        <v>45345</v>
      </c>
      <c r="D21" s="368" t="s">
        <v>713</v>
      </c>
      <c r="E21" s="417" t="s">
        <v>674</v>
      </c>
      <c r="F21" s="417" t="s">
        <v>675</v>
      </c>
      <c r="G21" s="417"/>
      <c r="H21" s="417"/>
      <c r="I21" s="417"/>
    </row>
    <row r="22" spans="1:9" ht="28.5">
      <c r="A22" s="262" t="s">
        <v>672</v>
      </c>
      <c r="B22" s="262" t="s">
        <v>3</v>
      </c>
      <c r="C22" s="416">
        <v>45345</v>
      </c>
      <c r="D22" s="368" t="s">
        <v>714</v>
      </c>
      <c r="E22" s="417" t="s">
        <v>674</v>
      </c>
      <c r="F22" s="417" t="s">
        <v>675</v>
      </c>
      <c r="G22" s="417"/>
      <c r="H22" s="417"/>
      <c r="I22" s="417"/>
    </row>
    <row r="23" spans="1:9" ht="28.5">
      <c r="A23" s="262" t="s">
        <v>715</v>
      </c>
      <c r="B23" s="262" t="s">
        <v>3</v>
      </c>
      <c r="C23" s="416">
        <v>45453</v>
      </c>
      <c r="D23" s="368" t="s">
        <v>716</v>
      </c>
      <c r="E23" s="417" t="s">
        <v>674</v>
      </c>
      <c r="F23" s="417" t="s">
        <v>675</v>
      </c>
      <c r="G23" s="417"/>
      <c r="H23" s="417"/>
      <c r="I23" s="417"/>
    </row>
    <row r="24" spans="1:9" ht="28.5">
      <c r="A24" s="262" t="s">
        <v>715</v>
      </c>
      <c r="B24" s="262" t="s">
        <v>3</v>
      </c>
      <c r="C24" s="416">
        <v>45401</v>
      </c>
      <c r="D24" s="368" t="s">
        <v>717</v>
      </c>
      <c r="E24" s="417" t="s">
        <v>674</v>
      </c>
      <c r="F24" s="417" t="s">
        <v>675</v>
      </c>
      <c r="G24" s="417"/>
      <c r="H24" s="417"/>
      <c r="I24" s="417"/>
    </row>
    <row r="25" spans="1:9" ht="42.75">
      <c r="A25" s="262" t="s">
        <v>715</v>
      </c>
      <c r="B25" s="262" t="s">
        <v>3</v>
      </c>
      <c r="C25" s="416">
        <v>45453</v>
      </c>
      <c r="D25" s="368" t="s">
        <v>718</v>
      </c>
      <c r="E25" s="417" t="s">
        <v>674</v>
      </c>
      <c r="F25" s="417" t="s">
        <v>675</v>
      </c>
      <c r="G25" s="417"/>
      <c r="H25" s="417"/>
      <c r="I25" s="417"/>
    </row>
    <row r="26" spans="1:9" ht="42.75">
      <c r="A26" s="262" t="s">
        <v>715</v>
      </c>
      <c r="B26" s="262" t="s">
        <v>3</v>
      </c>
      <c r="C26" s="416">
        <v>45453</v>
      </c>
      <c r="D26" s="368" t="s">
        <v>719</v>
      </c>
      <c r="E26" s="417" t="s">
        <v>674</v>
      </c>
      <c r="F26" s="417" t="s">
        <v>675</v>
      </c>
      <c r="G26" s="417"/>
      <c r="H26" s="417"/>
      <c r="I26" s="417"/>
    </row>
    <row r="27" spans="1:9" ht="28.5">
      <c r="A27" s="262" t="s">
        <v>715</v>
      </c>
      <c r="B27" s="262" t="s">
        <v>3</v>
      </c>
      <c r="C27" s="416">
        <v>45453</v>
      </c>
      <c r="D27" s="368" t="s">
        <v>720</v>
      </c>
      <c r="E27" s="417" t="s">
        <v>674</v>
      </c>
      <c r="F27" s="417" t="s">
        <v>675</v>
      </c>
      <c r="G27" s="417"/>
      <c r="H27" s="417"/>
      <c r="I27" s="417"/>
    </row>
    <row r="28" spans="1:9" ht="42.75">
      <c r="A28" s="262" t="s">
        <v>715</v>
      </c>
      <c r="B28" s="262" t="s">
        <v>3</v>
      </c>
      <c r="C28" s="416">
        <v>45453</v>
      </c>
      <c r="D28" s="368" t="s">
        <v>721</v>
      </c>
      <c r="E28" s="417" t="s">
        <v>674</v>
      </c>
      <c r="F28" s="417" t="s">
        <v>675</v>
      </c>
      <c r="G28" s="417"/>
      <c r="H28" s="417"/>
      <c r="I28" s="417"/>
    </row>
    <row r="29" spans="1:9" ht="42.75">
      <c r="A29" s="262" t="s">
        <v>715</v>
      </c>
      <c r="B29" s="262" t="s">
        <v>3</v>
      </c>
      <c r="C29" s="416">
        <v>45453</v>
      </c>
      <c r="D29" s="368" t="s">
        <v>722</v>
      </c>
      <c r="E29" s="417" t="s">
        <v>674</v>
      </c>
      <c r="F29" s="417" t="s">
        <v>675</v>
      </c>
      <c r="G29" s="417"/>
      <c r="H29" s="417"/>
      <c r="I29" s="417"/>
    </row>
    <row r="30" spans="1:9" ht="42.75">
      <c r="A30" s="262" t="s">
        <v>715</v>
      </c>
      <c r="B30" s="262" t="s">
        <v>3</v>
      </c>
      <c r="C30" s="416">
        <v>45453</v>
      </c>
      <c r="D30" s="368" t="s">
        <v>723</v>
      </c>
      <c r="E30" s="417" t="s">
        <v>674</v>
      </c>
      <c r="F30" s="417" t="s">
        <v>675</v>
      </c>
      <c r="G30" s="417"/>
      <c r="H30" s="417"/>
      <c r="I30" s="417"/>
    </row>
    <row r="31" spans="1:9" ht="71.25">
      <c r="A31" s="262" t="s">
        <v>715</v>
      </c>
      <c r="B31" s="262" t="s">
        <v>3</v>
      </c>
      <c r="C31" s="416">
        <v>45453</v>
      </c>
      <c r="D31" s="368" t="s">
        <v>724</v>
      </c>
      <c r="E31" s="417" t="s">
        <v>674</v>
      </c>
      <c r="F31" s="417" t="s">
        <v>675</v>
      </c>
      <c r="G31" s="417"/>
      <c r="H31" s="417"/>
      <c r="I31" s="417"/>
    </row>
    <row r="32" spans="1:9" ht="42.75">
      <c r="A32" s="262" t="s">
        <v>708</v>
      </c>
      <c r="B32" s="262" t="s">
        <v>3</v>
      </c>
      <c r="C32" s="416">
        <v>44992</v>
      </c>
      <c r="D32" s="368" t="s">
        <v>725</v>
      </c>
      <c r="E32" s="417" t="s">
        <v>674</v>
      </c>
      <c r="F32" s="417" t="s">
        <v>675</v>
      </c>
      <c r="G32" s="417"/>
      <c r="H32" s="417"/>
      <c r="I32" s="417"/>
    </row>
    <row r="33" spans="1:9" ht="28.5">
      <c r="A33" s="262" t="s">
        <v>708</v>
      </c>
      <c r="B33" s="262" t="s">
        <v>3</v>
      </c>
      <c r="C33" s="416">
        <v>44992</v>
      </c>
      <c r="D33" s="368" t="s">
        <v>726</v>
      </c>
      <c r="E33" s="417" t="s">
        <v>674</v>
      </c>
      <c r="F33" s="417" t="s">
        <v>727</v>
      </c>
      <c r="G33" s="417"/>
      <c r="H33" s="425">
        <v>45022</v>
      </c>
      <c r="I33" s="417"/>
    </row>
    <row r="34" spans="1:9">
      <c r="A34" s="262" t="s">
        <v>672</v>
      </c>
      <c r="B34" s="262" t="s">
        <v>3</v>
      </c>
      <c r="C34" s="416">
        <v>45260</v>
      </c>
      <c r="D34" s="368" t="s">
        <v>728</v>
      </c>
      <c r="E34" s="417" t="s">
        <v>674</v>
      </c>
      <c r="F34" s="417" t="s">
        <v>675</v>
      </c>
      <c r="G34" s="417"/>
      <c r="H34" s="417"/>
      <c r="I34" s="417"/>
    </row>
    <row r="35" spans="1:9" ht="28.5">
      <c r="A35" s="262" t="s">
        <v>672</v>
      </c>
      <c r="B35" s="262" t="s">
        <v>3</v>
      </c>
      <c r="C35" s="416">
        <v>45260</v>
      </c>
      <c r="D35" s="368" t="s">
        <v>729</v>
      </c>
      <c r="E35" s="417" t="s">
        <v>674</v>
      </c>
      <c r="F35" s="417" t="s">
        <v>675</v>
      </c>
      <c r="G35" s="417"/>
      <c r="H35" s="417"/>
      <c r="I35" s="417"/>
    </row>
    <row r="36" spans="1:9" ht="28.5">
      <c r="A36" s="262" t="s">
        <v>708</v>
      </c>
      <c r="B36" s="262" t="s">
        <v>3</v>
      </c>
      <c r="C36" s="416">
        <v>45008</v>
      </c>
      <c r="D36" s="368" t="s">
        <v>730</v>
      </c>
      <c r="E36" s="417" t="s">
        <v>674</v>
      </c>
      <c r="F36" s="417" t="s">
        <v>727</v>
      </c>
      <c r="G36" s="417"/>
      <c r="H36" s="425">
        <v>45454</v>
      </c>
      <c r="I36" s="417"/>
    </row>
    <row r="37" spans="1:9" ht="28.5">
      <c r="A37" s="262" t="s">
        <v>672</v>
      </c>
      <c r="B37" s="262" t="s">
        <v>3</v>
      </c>
      <c r="C37" s="416">
        <v>45197</v>
      </c>
      <c r="D37" s="368" t="s">
        <v>731</v>
      </c>
      <c r="E37" s="417" t="s">
        <v>674</v>
      </c>
      <c r="F37" s="417" t="s">
        <v>675</v>
      </c>
      <c r="G37" s="417"/>
      <c r="H37" s="417"/>
      <c r="I37" s="417"/>
    </row>
    <row r="38" spans="1:9">
      <c r="A38" s="262" t="s">
        <v>708</v>
      </c>
      <c r="B38" s="262" t="s">
        <v>3</v>
      </c>
      <c r="C38" s="416">
        <v>44866</v>
      </c>
      <c r="D38" s="368" t="s">
        <v>732</v>
      </c>
      <c r="E38" s="417" t="s">
        <v>671</v>
      </c>
      <c r="F38" s="417" t="s">
        <v>727</v>
      </c>
      <c r="G38" s="417"/>
      <c r="H38" s="425">
        <v>45454</v>
      </c>
      <c r="I38" s="417"/>
    </row>
    <row r="39" spans="1:9" ht="28.5">
      <c r="A39" s="262" t="s">
        <v>733</v>
      </c>
      <c r="B39" s="262" t="s">
        <v>3</v>
      </c>
      <c r="C39" s="416">
        <v>44570</v>
      </c>
      <c r="D39" s="368" t="s">
        <v>734</v>
      </c>
      <c r="E39" s="417" t="s">
        <v>671</v>
      </c>
      <c r="F39" s="417" t="s">
        <v>735</v>
      </c>
      <c r="G39" s="417" t="s">
        <v>736</v>
      </c>
      <c r="H39" s="425">
        <v>45454</v>
      </c>
      <c r="I39" s="417"/>
    </row>
    <row r="40" spans="1:9">
      <c r="A40" s="262" t="s">
        <v>708</v>
      </c>
      <c r="B40" s="262" t="s">
        <v>3</v>
      </c>
      <c r="C40" s="416">
        <v>44990</v>
      </c>
      <c r="D40" s="368" t="s">
        <v>737</v>
      </c>
      <c r="E40" s="417" t="s">
        <v>671</v>
      </c>
      <c r="F40" s="417" t="s">
        <v>727</v>
      </c>
      <c r="G40" s="417"/>
      <c r="H40" s="425">
        <v>45454</v>
      </c>
      <c r="I40" s="417"/>
    </row>
    <row r="41" spans="1:9">
      <c r="A41" s="262" t="s">
        <v>708</v>
      </c>
      <c r="B41" s="262" t="s">
        <v>3</v>
      </c>
      <c r="C41" s="416">
        <v>44914</v>
      </c>
      <c r="D41" s="368" t="s">
        <v>738</v>
      </c>
      <c r="E41" s="417" t="s">
        <v>671</v>
      </c>
      <c r="F41" s="417" t="s">
        <v>735</v>
      </c>
      <c r="G41" s="417" t="s">
        <v>739</v>
      </c>
      <c r="H41" s="417"/>
      <c r="I41" s="417"/>
    </row>
    <row r="42" spans="1:9">
      <c r="A42" s="262" t="s">
        <v>708</v>
      </c>
      <c r="B42" s="262" t="s">
        <v>3</v>
      </c>
      <c r="C42" s="416">
        <v>44973</v>
      </c>
      <c r="D42" s="368" t="s">
        <v>740</v>
      </c>
      <c r="E42" s="417" t="s">
        <v>671</v>
      </c>
      <c r="F42" s="417" t="s">
        <v>675</v>
      </c>
      <c r="G42" s="417"/>
      <c r="H42" s="417"/>
      <c r="I42" s="417"/>
    </row>
    <row r="43" spans="1:9">
      <c r="A43" s="262" t="s">
        <v>708</v>
      </c>
      <c r="B43" s="262" t="s">
        <v>3</v>
      </c>
      <c r="C43" s="416">
        <v>44973</v>
      </c>
      <c r="D43" s="368" t="s">
        <v>741</v>
      </c>
      <c r="E43" s="417" t="s">
        <v>671</v>
      </c>
      <c r="F43" s="417" t="s">
        <v>727</v>
      </c>
      <c r="G43" s="417"/>
      <c r="H43" s="425">
        <v>45439</v>
      </c>
      <c r="I43" s="417" t="s">
        <v>742</v>
      </c>
    </row>
    <row r="44" spans="1:9">
      <c r="A44" s="262" t="s">
        <v>708</v>
      </c>
      <c r="B44" s="262" t="s">
        <v>3</v>
      </c>
      <c r="C44" s="416">
        <v>44945</v>
      </c>
      <c r="D44" s="368" t="s">
        <v>743</v>
      </c>
      <c r="E44" s="417" t="s">
        <v>674</v>
      </c>
      <c r="F44" s="417" t="s">
        <v>675</v>
      </c>
      <c r="G44" s="417"/>
      <c r="H44" s="417"/>
      <c r="I44" s="417"/>
    </row>
    <row r="45" spans="1:9">
      <c r="A45" s="262" t="s">
        <v>708</v>
      </c>
      <c r="B45" s="262" t="s">
        <v>3</v>
      </c>
      <c r="C45" s="416">
        <v>44945</v>
      </c>
      <c r="D45" s="368" t="s">
        <v>744</v>
      </c>
      <c r="E45" s="417" t="s">
        <v>674</v>
      </c>
      <c r="F45" s="417" t="s">
        <v>675</v>
      </c>
      <c r="G45" s="417"/>
      <c r="H45" s="417"/>
      <c r="I45" s="417"/>
    </row>
    <row r="46" spans="1:9">
      <c r="A46" s="262" t="s">
        <v>708</v>
      </c>
      <c r="B46" s="262" t="s">
        <v>3</v>
      </c>
      <c r="C46" s="416">
        <v>44971</v>
      </c>
      <c r="D46" s="368" t="s">
        <v>745</v>
      </c>
      <c r="E46" s="417" t="s">
        <v>671</v>
      </c>
      <c r="F46" s="417" t="s">
        <v>675</v>
      </c>
      <c r="G46" s="417"/>
      <c r="H46" s="417"/>
      <c r="I46" s="417"/>
    </row>
    <row r="47" spans="1:9" ht="42.75">
      <c r="A47" s="262" t="s">
        <v>672</v>
      </c>
      <c r="B47" s="262" t="s">
        <v>3</v>
      </c>
      <c r="C47" s="416">
        <v>45121</v>
      </c>
      <c r="D47" s="368" t="s">
        <v>746</v>
      </c>
      <c r="E47" s="417" t="s">
        <v>674</v>
      </c>
      <c r="F47" s="417" t="s">
        <v>675</v>
      </c>
      <c r="G47" s="417"/>
      <c r="H47" s="417"/>
      <c r="I47" s="417"/>
    </row>
    <row r="48" spans="1:9" ht="28.5">
      <c r="A48" s="262" t="s">
        <v>708</v>
      </c>
      <c r="B48" s="262" t="s">
        <v>3</v>
      </c>
      <c r="C48" s="416">
        <v>44931</v>
      </c>
      <c r="D48" s="368" t="s">
        <v>747</v>
      </c>
      <c r="E48" s="417" t="s">
        <v>671</v>
      </c>
      <c r="F48" s="417" t="s">
        <v>735</v>
      </c>
      <c r="G48" s="417" t="s">
        <v>739</v>
      </c>
      <c r="H48" s="425">
        <v>45484</v>
      </c>
      <c r="I48" s="417"/>
    </row>
    <row r="49" spans="1:9">
      <c r="A49" s="262" t="s">
        <v>672</v>
      </c>
      <c r="B49" s="262" t="s">
        <v>3</v>
      </c>
      <c r="C49" s="416">
        <v>45120</v>
      </c>
      <c r="D49" s="368" t="s">
        <v>748</v>
      </c>
      <c r="E49" s="417" t="s">
        <v>671</v>
      </c>
      <c r="F49" s="417" t="s">
        <v>735</v>
      </c>
      <c r="G49" s="417" t="s">
        <v>749</v>
      </c>
      <c r="H49" s="425">
        <v>45238</v>
      </c>
      <c r="I49" s="417"/>
    </row>
    <row r="50" spans="1:9">
      <c r="A50" s="262" t="s">
        <v>672</v>
      </c>
      <c r="B50" s="262" t="s">
        <v>3</v>
      </c>
      <c r="C50" s="416">
        <v>45153</v>
      </c>
      <c r="D50" s="368" t="s">
        <v>750</v>
      </c>
      <c r="E50" s="417" t="s">
        <v>674</v>
      </c>
      <c r="F50" s="417" t="s">
        <v>735</v>
      </c>
      <c r="G50" s="417" t="s">
        <v>739</v>
      </c>
      <c r="H50" s="425">
        <v>45258</v>
      </c>
      <c r="I50" s="417"/>
    </row>
    <row r="51" spans="1:9" ht="28.5">
      <c r="A51" s="262" t="s">
        <v>708</v>
      </c>
      <c r="B51" s="262" t="s">
        <v>3</v>
      </c>
      <c r="C51" s="416">
        <v>44964</v>
      </c>
      <c r="D51" s="368" t="s">
        <v>751</v>
      </c>
      <c r="E51" s="417" t="s">
        <v>674</v>
      </c>
      <c r="F51" s="417" t="s">
        <v>735</v>
      </c>
      <c r="G51" s="417" t="s">
        <v>739</v>
      </c>
      <c r="H51" s="425">
        <v>45014</v>
      </c>
      <c r="I51" s="417"/>
    </row>
    <row r="52" spans="1:9" ht="28.5">
      <c r="A52" s="262" t="s">
        <v>708</v>
      </c>
      <c r="B52" s="262" t="s">
        <v>3</v>
      </c>
      <c r="C52" s="416">
        <v>44964</v>
      </c>
      <c r="D52" s="368" t="s">
        <v>752</v>
      </c>
      <c r="E52" s="417" t="s">
        <v>674</v>
      </c>
      <c r="F52" s="417" t="s">
        <v>735</v>
      </c>
      <c r="G52" s="417" t="s">
        <v>739</v>
      </c>
      <c r="H52" s="425">
        <v>44999</v>
      </c>
      <c r="I52" s="417"/>
    </row>
    <row r="53" spans="1:9" ht="28.5">
      <c r="A53" s="262" t="s">
        <v>708</v>
      </c>
      <c r="B53" s="262" t="s">
        <v>3</v>
      </c>
      <c r="C53" s="416">
        <v>44868</v>
      </c>
      <c r="D53" s="368" t="s">
        <v>753</v>
      </c>
      <c r="E53" s="417" t="s">
        <v>674</v>
      </c>
      <c r="F53" s="417" t="s">
        <v>735</v>
      </c>
      <c r="G53" s="417" t="s">
        <v>739</v>
      </c>
      <c r="H53" s="425">
        <v>45006</v>
      </c>
      <c r="I53" s="417"/>
    </row>
    <row r="54" spans="1:9" ht="28.5">
      <c r="A54" s="262" t="s">
        <v>708</v>
      </c>
      <c r="B54" s="262" t="s">
        <v>3</v>
      </c>
      <c r="C54" s="416">
        <v>44803</v>
      </c>
      <c r="D54" s="368" t="s">
        <v>754</v>
      </c>
      <c r="E54" s="417" t="s">
        <v>674</v>
      </c>
      <c r="F54" s="417" t="s">
        <v>735</v>
      </c>
      <c r="G54" s="417" t="s">
        <v>755</v>
      </c>
      <c r="H54" s="425">
        <v>45016</v>
      </c>
      <c r="I54" s="417"/>
    </row>
    <row r="55" spans="1:9" ht="28.5">
      <c r="A55" s="262" t="s">
        <v>708</v>
      </c>
      <c r="B55" s="262" t="s">
        <v>3</v>
      </c>
      <c r="C55" s="416">
        <v>44803</v>
      </c>
      <c r="D55" s="368" t="s">
        <v>756</v>
      </c>
      <c r="E55" s="417" t="s">
        <v>674</v>
      </c>
      <c r="F55" s="417" t="s">
        <v>735</v>
      </c>
      <c r="G55" s="417" t="s">
        <v>755</v>
      </c>
      <c r="H55" s="425">
        <v>45016</v>
      </c>
      <c r="I55" s="417"/>
    </row>
    <row r="56" spans="1:9">
      <c r="A56" s="262" t="s">
        <v>708</v>
      </c>
      <c r="B56" s="262" t="s">
        <v>3</v>
      </c>
      <c r="C56" s="416">
        <v>44810</v>
      </c>
      <c r="D56" s="368" t="s">
        <v>757</v>
      </c>
      <c r="E56" s="417" t="s">
        <v>674</v>
      </c>
      <c r="F56" s="417" t="s">
        <v>735</v>
      </c>
      <c r="G56" s="417" t="s">
        <v>755</v>
      </c>
      <c r="H56" s="425">
        <v>45016</v>
      </c>
      <c r="I56" s="417"/>
    </row>
    <row r="57" spans="1:9" ht="42.75">
      <c r="A57" s="262" t="s">
        <v>708</v>
      </c>
      <c r="B57" s="262" t="s">
        <v>3</v>
      </c>
      <c r="C57" s="416">
        <v>44762</v>
      </c>
      <c r="D57" s="368" t="s">
        <v>758</v>
      </c>
      <c r="E57" s="417" t="s">
        <v>674</v>
      </c>
      <c r="F57" s="417" t="s">
        <v>735</v>
      </c>
      <c r="G57" s="417" t="s">
        <v>739</v>
      </c>
      <c r="H57" s="425">
        <v>44787</v>
      </c>
      <c r="I57" s="417"/>
    </row>
    <row r="58" spans="1:9">
      <c r="A58" s="262" t="s">
        <v>672</v>
      </c>
      <c r="B58" s="262" t="s">
        <v>3</v>
      </c>
      <c r="C58" s="416">
        <v>45292</v>
      </c>
      <c r="D58" s="368" t="s">
        <v>759</v>
      </c>
      <c r="E58" s="417" t="s">
        <v>674</v>
      </c>
      <c r="F58" s="417" t="s">
        <v>735</v>
      </c>
      <c r="G58" s="417" t="s">
        <v>760</v>
      </c>
      <c r="H58" s="425">
        <v>45364</v>
      </c>
      <c r="I58" s="417"/>
    </row>
    <row r="59" spans="1:9" ht="28.5">
      <c r="A59" s="262" t="s">
        <v>672</v>
      </c>
      <c r="B59" s="262" t="s">
        <v>3</v>
      </c>
      <c r="C59" s="416">
        <v>45292</v>
      </c>
      <c r="D59" s="368" t="s">
        <v>761</v>
      </c>
      <c r="E59" s="417" t="s">
        <v>674</v>
      </c>
      <c r="F59" s="417" t="s">
        <v>735</v>
      </c>
      <c r="G59" s="417" t="s">
        <v>760</v>
      </c>
      <c r="H59" s="425">
        <v>45364</v>
      </c>
      <c r="I59" s="417"/>
    </row>
    <row r="60" spans="1:9" ht="28.5">
      <c r="A60" s="262" t="s">
        <v>708</v>
      </c>
      <c r="B60" s="262" t="s">
        <v>3</v>
      </c>
      <c r="C60" s="416">
        <v>44977</v>
      </c>
      <c r="D60" s="368" t="s">
        <v>762</v>
      </c>
      <c r="E60" s="417" t="s">
        <v>674</v>
      </c>
      <c r="F60" s="417" t="s">
        <v>735</v>
      </c>
      <c r="G60" s="417" t="s">
        <v>763</v>
      </c>
      <c r="H60" s="425">
        <v>45200</v>
      </c>
      <c r="I60" s="417"/>
    </row>
    <row r="61" spans="1:9" ht="28.5">
      <c r="A61" s="262" t="s">
        <v>672</v>
      </c>
      <c r="B61" s="262" t="s">
        <v>3</v>
      </c>
      <c r="C61" s="416">
        <v>45111</v>
      </c>
      <c r="D61" s="368" t="s">
        <v>764</v>
      </c>
      <c r="E61" s="417" t="s">
        <v>674</v>
      </c>
      <c r="F61" s="417" t="s">
        <v>735</v>
      </c>
      <c r="G61" s="417" t="s">
        <v>765</v>
      </c>
      <c r="H61" s="425">
        <v>45200</v>
      </c>
      <c r="I61" s="417"/>
    </row>
    <row r="62" spans="1:9" ht="28.5">
      <c r="A62" s="262" t="s">
        <v>672</v>
      </c>
      <c r="B62" s="262" t="s">
        <v>3</v>
      </c>
      <c r="C62" s="416">
        <v>45112</v>
      </c>
      <c r="D62" s="368" t="s">
        <v>766</v>
      </c>
      <c r="E62" s="417" t="s">
        <v>674</v>
      </c>
      <c r="F62" s="417" t="s">
        <v>735</v>
      </c>
      <c r="G62" s="417" t="s">
        <v>765</v>
      </c>
      <c r="H62" s="425">
        <v>45200</v>
      </c>
      <c r="I62" s="417"/>
    </row>
    <row r="63" spans="1:9" ht="57">
      <c r="A63" s="262" t="s">
        <v>672</v>
      </c>
      <c r="B63" s="262" t="s">
        <v>3</v>
      </c>
      <c r="C63" s="416">
        <v>45175</v>
      </c>
      <c r="D63" s="368" t="s">
        <v>767</v>
      </c>
      <c r="E63" s="417" t="s">
        <v>674</v>
      </c>
      <c r="F63" s="417" t="s">
        <v>735</v>
      </c>
      <c r="G63" s="417" t="s">
        <v>768</v>
      </c>
      <c r="H63" s="425">
        <v>45317</v>
      </c>
      <c r="I63" s="417"/>
    </row>
    <row r="64" spans="1:9" ht="42.75">
      <c r="A64" s="262" t="s">
        <v>672</v>
      </c>
      <c r="B64" s="262" t="s">
        <v>3</v>
      </c>
      <c r="C64" s="416">
        <v>45175</v>
      </c>
      <c r="D64" s="368" t="s">
        <v>769</v>
      </c>
      <c r="E64" s="417" t="s">
        <v>674</v>
      </c>
      <c r="F64" s="417" t="s">
        <v>735</v>
      </c>
      <c r="G64" s="417" t="s">
        <v>768</v>
      </c>
      <c r="H64" s="425">
        <v>45317</v>
      </c>
      <c r="I64" s="417"/>
    </row>
    <row r="65" spans="1:9" ht="42.75">
      <c r="A65" s="262" t="s">
        <v>672</v>
      </c>
      <c r="B65" s="262" t="s">
        <v>3</v>
      </c>
      <c r="C65" s="416">
        <v>45175</v>
      </c>
      <c r="D65" s="368" t="s">
        <v>770</v>
      </c>
      <c r="E65" s="417" t="s">
        <v>674</v>
      </c>
      <c r="F65" s="417" t="s">
        <v>735</v>
      </c>
      <c r="G65" s="417" t="s">
        <v>768</v>
      </c>
      <c r="H65" s="425">
        <v>45317</v>
      </c>
      <c r="I65" s="417"/>
    </row>
    <row r="66" spans="1:9">
      <c r="A66" s="262" t="s">
        <v>672</v>
      </c>
      <c r="B66" s="262" t="s">
        <v>3</v>
      </c>
      <c r="C66" s="416">
        <v>45110</v>
      </c>
      <c r="D66" s="368" t="s">
        <v>771</v>
      </c>
      <c r="E66" s="417" t="s">
        <v>671</v>
      </c>
      <c r="F66" s="417" t="s">
        <v>735</v>
      </c>
      <c r="G66" s="417" t="s">
        <v>739</v>
      </c>
      <c r="H66" s="425">
        <v>45110</v>
      </c>
      <c r="I66" s="417"/>
    </row>
    <row r="67" spans="1:9" ht="57">
      <c r="A67" s="262" t="s">
        <v>672</v>
      </c>
      <c r="B67" s="262" t="s">
        <v>3</v>
      </c>
      <c r="C67" s="416">
        <v>45121</v>
      </c>
      <c r="D67" s="368" t="s">
        <v>772</v>
      </c>
      <c r="E67" s="417" t="s">
        <v>671</v>
      </c>
      <c r="F67" s="417" t="s">
        <v>735</v>
      </c>
      <c r="G67" s="417" t="s">
        <v>739</v>
      </c>
      <c r="H67" s="425">
        <v>45121</v>
      </c>
      <c r="I67" s="417"/>
    </row>
    <row r="68" spans="1:9">
      <c r="A68" s="262" t="s">
        <v>708</v>
      </c>
      <c r="B68" s="262" t="s">
        <v>3</v>
      </c>
      <c r="C68" s="416">
        <v>44866</v>
      </c>
      <c r="D68" s="368" t="s">
        <v>773</v>
      </c>
      <c r="E68" s="417" t="s">
        <v>671</v>
      </c>
      <c r="F68" s="417" t="s">
        <v>735</v>
      </c>
      <c r="G68" s="417" t="s">
        <v>739</v>
      </c>
      <c r="H68" s="425">
        <v>45176</v>
      </c>
      <c r="I68" s="417"/>
    </row>
    <row r="69" spans="1:9" ht="28.5">
      <c r="A69" s="262" t="s">
        <v>672</v>
      </c>
      <c r="B69" s="262" t="s">
        <v>3</v>
      </c>
      <c r="C69" s="416">
        <v>45111</v>
      </c>
      <c r="D69" s="368" t="s">
        <v>774</v>
      </c>
      <c r="E69" s="417" t="s">
        <v>671</v>
      </c>
      <c r="F69" s="417" t="s">
        <v>735</v>
      </c>
      <c r="G69" s="417" t="s">
        <v>765</v>
      </c>
      <c r="H69" s="425">
        <v>45200</v>
      </c>
      <c r="I69" s="417"/>
    </row>
    <row r="70" spans="1:9">
      <c r="A70" s="262" t="s">
        <v>672</v>
      </c>
      <c r="B70" s="262" t="s">
        <v>3</v>
      </c>
      <c r="C70" s="416">
        <v>45153</v>
      </c>
      <c r="D70" s="368" t="s">
        <v>775</v>
      </c>
      <c r="E70" s="417" t="s">
        <v>674</v>
      </c>
      <c r="F70" s="417" t="s">
        <v>735</v>
      </c>
      <c r="G70" s="417" t="s">
        <v>763</v>
      </c>
      <c r="H70" s="425">
        <v>45200</v>
      </c>
      <c r="I70" s="417"/>
    </row>
    <row r="71" spans="1:9">
      <c r="A71" s="262" t="s">
        <v>672</v>
      </c>
      <c r="B71" s="262" t="s">
        <v>3</v>
      </c>
      <c r="C71" s="416">
        <v>45153</v>
      </c>
      <c r="D71" s="368" t="s">
        <v>776</v>
      </c>
      <c r="E71" s="417" t="s">
        <v>674</v>
      </c>
      <c r="F71" s="417" t="s">
        <v>735</v>
      </c>
      <c r="G71" s="417" t="s">
        <v>765</v>
      </c>
      <c r="H71" s="425">
        <v>45200</v>
      </c>
      <c r="I71" s="417"/>
    </row>
    <row r="72" spans="1:9" ht="28.5">
      <c r="A72" s="262" t="s">
        <v>672</v>
      </c>
      <c r="B72" s="262" t="s">
        <v>3</v>
      </c>
      <c r="C72" s="416">
        <v>45200</v>
      </c>
      <c r="D72" s="368" t="s">
        <v>777</v>
      </c>
      <c r="E72" s="417" t="s">
        <v>674</v>
      </c>
      <c r="F72" s="417" t="s">
        <v>735</v>
      </c>
      <c r="G72" s="417" t="s">
        <v>739</v>
      </c>
      <c r="H72" s="425">
        <v>45200</v>
      </c>
      <c r="I72" s="417"/>
    </row>
    <row r="73" spans="1:9" ht="42.75">
      <c r="A73" s="262" t="s">
        <v>708</v>
      </c>
      <c r="B73" s="262" t="s">
        <v>3</v>
      </c>
      <c r="C73" s="416">
        <v>44945</v>
      </c>
      <c r="D73" s="368" t="s">
        <v>778</v>
      </c>
      <c r="E73" s="417" t="s">
        <v>671</v>
      </c>
      <c r="F73" s="417" t="s">
        <v>735</v>
      </c>
      <c r="G73" s="417" t="s">
        <v>768</v>
      </c>
      <c r="H73" s="425">
        <v>45317</v>
      </c>
      <c r="I73" s="417"/>
    </row>
    <row r="74" spans="1:9" ht="28.5">
      <c r="A74" s="262" t="s">
        <v>672</v>
      </c>
      <c r="B74" s="262" t="s">
        <v>3</v>
      </c>
      <c r="C74" s="416">
        <v>45111</v>
      </c>
      <c r="D74" s="368" t="s">
        <v>779</v>
      </c>
      <c r="E74" s="417" t="s">
        <v>674</v>
      </c>
      <c r="F74" s="417" t="s">
        <v>735</v>
      </c>
      <c r="G74" s="417" t="s">
        <v>765</v>
      </c>
      <c r="H74" s="425">
        <v>45209</v>
      </c>
      <c r="I74" s="417"/>
    </row>
    <row r="75" spans="1:9">
      <c r="A75" s="262" t="s">
        <v>672</v>
      </c>
      <c r="B75" s="262" t="s">
        <v>3</v>
      </c>
      <c r="C75" s="416">
        <v>45267</v>
      </c>
      <c r="D75" s="368" t="s">
        <v>780</v>
      </c>
      <c r="E75" s="417" t="s">
        <v>674</v>
      </c>
      <c r="F75" s="417" t="s">
        <v>735</v>
      </c>
      <c r="G75" s="417" t="s">
        <v>739</v>
      </c>
      <c r="H75" s="425">
        <v>45267</v>
      </c>
      <c r="I75" s="417"/>
    </row>
    <row r="76" spans="1:9" ht="42.75">
      <c r="A76" s="262" t="s">
        <v>708</v>
      </c>
      <c r="B76" s="262" t="s">
        <v>3</v>
      </c>
      <c r="C76" s="416">
        <v>44896</v>
      </c>
      <c r="D76" s="368" t="s">
        <v>781</v>
      </c>
      <c r="E76" s="417" t="s">
        <v>671</v>
      </c>
      <c r="F76" s="417" t="s">
        <v>735</v>
      </c>
      <c r="G76" s="417" t="s">
        <v>755</v>
      </c>
      <c r="H76" s="425">
        <v>44981</v>
      </c>
      <c r="I76" s="417"/>
    </row>
    <row r="77" spans="1:9" ht="57">
      <c r="A77" s="262" t="s">
        <v>672</v>
      </c>
      <c r="B77" s="262" t="s">
        <v>3</v>
      </c>
      <c r="C77" s="416">
        <v>45051</v>
      </c>
      <c r="D77" s="368" t="s">
        <v>782</v>
      </c>
      <c r="E77" s="417" t="s">
        <v>674</v>
      </c>
      <c r="F77" s="417" t="s">
        <v>735</v>
      </c>
      <c r="G77" s="417" t="s">
        <v>768</v>
      </c>
      <c r="H77" s="425">
        <v>45317</v>
      </c>
      <c r="I77" s="417"/>
    </row>
    <row r="78" spans="1:9" ht="71.25">
      <c r="A78" s="262" t="s">
        <v>672</v>
      </c>
      <c r="B78" s="262" t="s">
        <v>3</v>
      </c>
      <c r="C78" s="416">
        <v>45050</v>
      </c>
      <c r="D78" s="368" t="s">
        <v>783</v>
      </c>
      <c r="E78" s="417" t="s">
        <v>674</v>
      </c>
      <c r="F78" s="417" t="s">
        <v>735</v>
      </c>
      <c r="G78" s="417" t="s">
        <v>768</v>
      </c>
      <c r="H78" s="425">
        <v>45317</v>
      </c>
      <c r="I78" s="417"/>
    </row>
    <row r="79" spans="1:9" ht="28.5">
      <c r="A79" s="262" t="s">
        <v>672</v>
      </c>
      <c r="B79" s="262" t="s">
        <v>3</v>
      </c>
      <c r="C79" s="416">
        <v>45175</v>
      </c>
      <c r="D79" s="368" t="s">
        <v>784</v>
      </c>
      <c r="E79" s="417" t="s">
        <v>674</v>
      </c>
      <c r="F79" s="417" t="s">
        <v>735</v>
      </c>
      <c r="G79" s="417" t="s">
        <v>768</v>
      </c>
      <c r="H79" s="425">
        <v>45317</v>
      </c>
      <c r="I79" s="417"/>
    </row>
    <row r="80" spans="1:9" ht="57">
      <c r="A80" s="262" t="s">
        <v>708</v>
      </c>
      <c r="B80" s="262" t="s">
        <v>3</v>
      </c>
      <c r="C80" s="416">
        <v>44896</v>
      </c>
      <c r="D80" s="368" t="s">
        <v>785</v>
      </c>
      <c r="E80" s="417" t="s">
        <v>671</v>
      </c>
      <c r="F80" s="417" t="s">
        <v>727</v>
      </c>
      <c r="G80" s="417"/>
      <c r="H80" s="425">
        <v>44896</v>
      </c>
      <c r="I80" s="417" t="s">
        <v>786</v>
      </c>
    </row>
    <row r="81" spans="1:9" ht="42.75">
      <c r="A81" s="262" t="s">
        <v>708</v>
      </c>
      <c r="B81" s="262" t="s">
        <v>3</v>
      </c>
      <c r="C81" s="416">
        <v>44896</v>
      </c>
      <c r="D81" s="368" t="s">
        <v>787</v>
      </c>
      <c r="E81" s="417" t="s">
        <v>671</v>
      </c>
      <c r="F81" s="417" t="s">
        <v>727</v>
      </c>
      <c r="G81" s="417"/>
      <c r="H81" s="425">
        <v>44896</v>
      </c>
      <c r="I81" s="417" t="s">
        <v>786</v>
      </c>
    </row>
    <row r="82" spans="1:9" ht="28.5">
      <c r="A82" s="262" t="s">
        <v>708</v>
      </c>
      <c r="B82" s="262" t="s">
        <v>3</v>
      </c>
      <c r="C82" s="416">
        <v>44896</v>
      </c>
      <c r="D82" s="368" t="s">
        <v>788</v>
      </c>
      <c r="E82" s="417" t="s">
        <v>671</v>
      </c>
      <c r="F82" s="417" t="s">
        <v>727</v>
      </c>
      <c r="G82" s="417"/>
      <c r="H82" s="425">
        <v>45005</v>
      </c>
      <c r="I82" s="417" t="s">
        <v>786</v>
      </c>
    </row>
    <row r="83" spans="1:9" ht="42.75">
      <c r="A83" s="262" t="s">
        <v>708</v>
      </c>
      <c r="B83" s="262" t="s">
        <v>3</v>
      </c>
      <c r="C83" s="416">
        <v>44896</v>
      </c>
      <c r="D83" s="368" t="s">
        <v>789</v>
      </c>
      <c r="E83" s="417" t="s">
        <v>671</v>
      </c>
      <c r="F83" s="417" t="s">
        <v>727</v>
      </c>
      <c r="G83" s="417"/>
      <c r="H83" s="425">
        <v>45006</v>
      </c>
      <c r="I83" s="417" t="s">
        <v>786</v>
      </c>
    </row>
    <row r="84" spans="1:9" ht="28.5">
      <c r="A84" s="262" t="s">
        <v>708</v>
      </c>
      <c r="B84" s="262" t="s">
        <v>3</v>
      </c>
      <c r="C84" s="416">
        <v>44896</v>
      </c>
      <c r="D84" s="368" t="s">
        <v>790</v>
      </c>
      <c r="E84" s="417" t="s">
        <v>671</v>
      </c>
      <c r="F84" s="417" t="s">
        <v>727</v>
      </c>
      <c r="G84" s="417"/>
      <c r="H84" s="425">
        <v>44896</v>
      </c>
      <c r="I84" s="417" t="s">
        <v>786</v>
      </c>
    </row>
    <row r="85" spans="1:9">
      <c r="A85" s="262" t="s">
        <v>708</v>
      </c>
      <c r="B85" s="262" t="s">
        <v>3</v>
      </c>
      <c r="C85" s="416">
        <v>45005</v>
      </c>
      <c r="D85" s="368" t="s">
        <v>791</v>
      </c>
      <c r="E85" s="417" t="s">
        <v>671</v>
      </c>
      <c r="F85" s="417" t="s">
        <v>727</v>
      </c>
      <c r="G85" s="417"/>
      <c r="H85" s="425">
        <v>45111</v>
      </c>
      <c r="I85" s="417" t="s">
        <v>786</v>
      </c>
    </row>
    <row r="86" spans="1:9">
      <c r="A86" s="262" t="s">
        <v>672</v>
      </c>
      <c r="B86" s="262" t="s">
        <v>3</v>
      </c>
      <c r="C86" s="416">
        <v>45153</v>
      </c>
      <c r="D86" s="368" t="s">
        <v>792</v>
      </c>
      <c r="E86" s="417" t="s">
        <v>671</v>
      </c>
      <c r="F86" s="417" t="s">
        <v>727</v>
      </c>
      <c r="G86" s="417"/>
      <c r="H86" s="425">
        <v>45196</v>
      </c>
      <c r="I86" s="417" t="s">
        <v>786</v>
      </c>
    </row>
    <row r="87" spans="1:9">
      <c r="A87" s="262" t="s">
        <v>708</v>
      </c>
      <c r="B87" s="262" t="s">
        <v>3</v>
      </c>
      <c r="C87" s="416">
        <v>44991</v>
      </c>
      <c r="D87" s="368" t="s">
        <v>793</v>
      </c>
      <c r="E87" s="417" t="s">
        <v>671</v>
      </c>
      <c r="F87" s="417" t="s">
        <v>727</v>
      </c>
      <c r="G87" s="417"/>
      <c r="H87" s="425">
        <v>45258</v>
      </c>
      <c r="I87" s="417" t="s">
        <v>794</v>
      </c>
    </row>
    <row r="88" spans="1:9" ht="42.75">
      <c r="A88" s="262" t="s">
        <v>672</v>
      </c>
      <c r="B88" s="262" t="s">
        <v>3</v>
      </c>
      <c r="C88" s="416">
        <v>45121</v>
      </c>
      <c r="D88" s="368" t="s">
        <v>795</v>
      </c>
      <c r="E88" s="417" t="s">
        <v>674</v>
      </c>
      <c r="F88" s="417" t="s">
        <v>727</v>
      </c>
      <c r="G88" s="417"/>
      <c r="H88" s="425">
        <v>45258</v>
      </c>
      <c r="I88" s="417" t="s">
        <v>786</v>
      </c>
    </row>
    <row r="89" spans="1:9" ht="42.75">
      <c r="A89" s="262" t="s">
        <v>672</v>
      </c>
      <c r="B89" s="262" t="s">
        <v>3</v>
      </c>
      <c r="C89" s="416">
        <v>45155</v>
      </c>
      <c r="D89" s="368" t="s">
        <v>796</v>
      </c>
      <c r="E89" s="417" t="s">
        <v>674</v>
      </c>
      <c r="F89" s="417" t="s">
        <v>727</v>
      </c>
      <c r="G89" s="417"/>
      <c r="H89" s="425">
        <v>45258</v>
      </c>
      <c r="I89" s="417" t="s">
        <v>794</v>
      </c>
    </row>
    <row r="90" spans="1:9" ht="28.5">
      <c r="A90" s="262" t="s">
        <v>672</v>
      </c>
      <c r="B90" s="262" t="s">
        <v>3</v>
      </c>
      <c r="C90" s="416">
        <v>45267</v>
      </c>
      <c r="D90" s="368" t="s">
        <v>797</v>
      </c>
      <c r="E90" s="417" t="s">
        <v>671</v>
      </c>
      <c r="F90" s="417" t="s">
        <v>727</v>
      </c>
      <c r="G90" s="417"/>
      <c r="H90" s="425">
        <v>45267</v>
      </c>
      <c r="I90" s="417" t="s">
        <v>794</v>
      </c>
    </row>
    <row r="91" spans="1:9">
      <c r="A91" s="262" t="s">
        <v>672</v>
      </c>
      <c r="B91" s="262" t="s">
        <v>3</v>
      </c>
      <c r="C91" s="416">
        <v>45260</v>
      </c>
      <c r="D91" s="368" t="s">
        <v>798</v>
      </c>
      <c r="E91" s="417" t="s">
        <v>674</v>
      </c>
      <c r="F91" s="417" t="s">
        <v>727</v>
      </c>
      <c r="G91" s="417"/>
      <c r="H91" s="425">
        <v>45267</v>
      </c>
      <c r="I91" s="417" t="s">
        <v>794</v>
      </c>
    </row>
    <row r="92" spans="1:9">
      <c r="A92" s="262" t="s">
        <v>708</v>
      </c>
      <c r="B92" s="262" t="s">
        <v>3</v>
      </c>
      <c r="C92" s="416">
        <v>44981</v>
      </c>
      <c r="D92" s="368" t="s">
        <v>799</v>
      </c>
      <c r="E92" s="417" t="s">
        <v>674</v>
      </c>
      <c r="F92" s="417" t="s">
        <v>727</v>
      </c>
      <c r="G92" s="417"/>
      <c r="H92" s="425">
        <v>44981</v>
      </c>
      <c r="I92" s="417" t="s">
        <v>786</v>
      </c>
    </row>
    <row r="93" spans="1:9" ht="28.5">
      <c r="A93" s="262" t="s">
        <v>672</v>
      </c>
      <c r="B93" s="262" t="s">
        <v>3</v>
      </c>
      <c r="C93" s="416">
        <v>45051</v>
      </c>
      <c r="D93" s="368" t="s">
        <v>800</v>
      </c>
      <c r="E93" s="417" t="s">
        <v>674</v>
      </c>
      <c r="F93" s="417" t="s">
        <v>727</v>
      </c>
      <c r="G93" s="417"/>
      <c r="H93" s="425">
        <v>45125</v>
      </c>
      <c r="I93" s="417" t="s">
        <v>794</v>
      </c>
    </row>
    <row r="94" spans="1:9" ht="28.5">
      <c r="A94" s="262" t="s">
        <v>708</v>
      </c>
      <c r="B94" s="262" t="s">
        <v>3</v>
      </c>
      <c r="C94" s="416">
        <v>45008</v>
      </c>
      <c r="D94" s="368" t="s">
        <v>801</v>
      </c>
      <c r="E94" s="417" t="s">
        <v>674</v>
      </c>
      <c r="F94" s="417" t="s">
        <v>727</v>
      </c>
      <c r="G94" s="417"/>
      <c r="H94" s="425">
        <v>45258</v>
      </c>
      <c r="I94" s="417" t="s">
        <v>802</v>
      </c>
    </row>
    <row r="95" spans="1:9" ht="42.75">
      <c r="A95" s="262" t="s">
        <v>672</v>
      </c>
      <c r="B95" s="262" t="s">
        <v>3</v>
      </c>
      <c r="C95" s="416">
        <v>45051</v>
      </c>
      <c r="D95" s="368" t="s">
        <v>803</v>
      </c>
      <c r="E95" s="417" t="s">
        <v>674</v>
      </c>
      <c r="F95" s="417" t="s">
        <v>727</v>
      </c>
      <c r="G95" s="417"/>
      <c r="H95" s="425">
        <v>45258</v>
      </c>
      <c r="I95" s="417" t="s">
        <v>802</v>
      </c>
    </row>
    <row r="96" spans="1:9" ht="42.75">
      <c r="A96" s="262" t="s">
        <v>672</v>
      </c>
      <c r="B96" s="262" t="s">
        <v>3</v>
      </c>
      <c r="C96" s="416">
        <v>45051</v>
      </c>
      <c r="D96" s="368" t="s">
        <v>804</v>
      </c>
      <c r="E96" s="417" t="s">
        <v>674</v>
      </c>
      <c r="F96" s="417" t="s">
        <v>727</v>
      </c>
      <c r="G96" s="417"/>
      <c r="H96" s="425">
        <v>45258</v>
      </c>
      <c r="I96" s="417" t="s">
        <v>802</v>
      </c>
    </row>
    <row r="97" spans="1:9" ht="57">
      <c r="A97" s="262" t="s">
        <v>672</v>
      </c>
      <c r="B97" s="262" t="s">
        <v>3</v>
      </c>
      <c r="C97" s="416">
        <v>45051</v>
      </c>
      <c r="D97" s="368" t="s">
        <v>805</v>
      </c>
      <c r="E97" s="417" t="s">
        <v>674</v>
      </c>
      <c r="F97" s="417" t="s">
        <v>727</v>
      </c>
      <c r="G97" s="417"/>
      <c r="H97" s="425">
        <v>45258</v>
      </c>
      <c r="I97" s="417" t="s">
        <v>802</v>
      </c>
    </row>
    <row r="98" spans="1:9" ht="28.5">
      <c r="A98" s="262" t="s">
        <v>672</v>
      </c>
      <c r="B98" s="262" t="s">
        <v>3</v>
      </c>
      <c r="C98" s="416">
        <v>45043</v>
      </c>
      <c r="D98" s="368" t="s">
        <v>806</v>
      </c>
      <c r="E98" s="417" t="s">
        <v>674</v>
      </c>
      <c r="F98" s="417" t="s">
        <v>727</v>
      </c>
      <c r="G98" s="417"/>
      <c r="H98" s="425">
        <v>45258</v>
      </c>
      <c r="I98" s="417" t="s">
        <v>802</v>
      </c>
    </row>
    <row r="99" spans="1:9" ht="28.5">
      <c r="A99" s="262" t="s">
        <v>672</v>
      </c>
      <c r="B99" s="262" t="s">
        <v>3</v>
      </c>
      <c r="C99" s="416">
        <v>45197</v>
      </c>
      <c r="D99" s="368" t="s">
        <v>807</v>
      </c>
      <c r="E99" s="417" t="s">
        <v>674</v>
      </c>
      <c r="F99" s="417" t="s">
        <v>727</v>
      </c>
      <c r="G99" s="417"/>
      <c r="H99" s="425">
        <v>45215</v>
      </c>
      <c r="I99" s="417" t="s">
        <v>786</v>
      </c>
    </row>
    <row r="100" spans="1:9" ht="28.5">
      <c r="A100" s="262" t="s">
        <v>672</v>
      </c>
      <c r="B100" s="262" t="s">
        <v>3</v>
      </c>
      <c r="C100" s="416">
        <v>45197</v>
      </c>
      <c r="D100" s="368" t="s">
        <v>808</v>
      </c>
      <c r="E100" s="417" t="s">
        <v>674</v>
      </c>
      <c r="F100" s="417" t="s">
        <v>727</v>
      </c>
      <c r="G100" s="417"/>
      <c r="H100" s="425">
        <v>45244</v>
      </c>
      <c r="I100" s="417" t="s">
        <v>786</v>
      </c>
    </row>
    <row r="101" spans="1:9" ht="28.5">
      <c r="A101" s="262" t="s">
        <v>708</v>
      </c>
      <c r="B101" s="262" t="s">
        <v>3</v>
      </c>
      <c r="C101" s="416">
        <v>45008</v>
      </c>
      <c r="D101" s="368" t="s">
        <v>809</v>
      </c>
      <c r="E101" s="417" t="s">
        <v>674</v>
      </c>
      <c r="F101" s="417" t="s">
        <v>727</v>
      </c>
      <c r="G101" s="417"/>
      <c r="H101" s="425">
        <v>45264</v>
      </c>
      <c r="I101" s="417" t="s">
        <v>786</v>
      </c>
    </row>
    <row r="102" spans="1:9">
      <c r="A102" s="262" t="s">
        <v>708</v>
      </c>
      <c r="B102" s="262" t="s">
        <v>3</v>
      </c>
      <c r="C102" s="416">
        <v>44987</v>
      </c>
      <c r="D102" s="368" t="s">
        <v>810</v>
      </c>
      <c r="E102" s="417" t="s">
        <v>674</v>
      </c>
      <c r="F102" s="417" t="s">
        <v>727</v>
      </c>
      <c r="G102" s="417"/>
      <c r="H102" s="425">
        <v>45096</v>
      </c>
      <c r="I102" s="417" t="s">
        <v>786</v>
      </c>
    </row>
    <row r="103" spans="1:9">
      <c r="A103" s="262" t="s">
        <v>708</v>
      </c>
      <c r="B103" s="262" t="s">
        <v>3</v>
      </c>
      <c r="C103" s="416">
        <v>44813</v>
      </c>
      <c r="D103" s="368" t="s">
        <v>811</v>
      </c>
      <c r="E103" s="417" t="s">
        <v>674</v>
      </c>
      <c r="F103" s="417" t="s">
        <v>727</v>
      </c>
      <c r="G103" s="417"/>
      <c r="H103" s="425">
        <v>45029</v>
      </c>
      <c r="I103" s="417" t="s">
        <v>812</v>
      </c>
    </row>
    <row r="104" spans="1:9" ht="28.5">
      <c r="A104" s="262" t="s">
        <v>672</v>
      </c>
      <c r="B104" s="262" t="s">
        <v>3</v>
      </c>
      <c r="C104" s="416">
        <v>45175</v>
      </c>
      <c r="D104" s="368" t="s">
        <v>813</v>
      </c>
      <c r="E104" s="417" t="s">
        <v>674</v>
      </c>
      <c r="F104" s="417" t="s">
        <v>727</v>
      </c>
      <c r="G104" s="417"/>
      <c r="H104" s="425">
        <v>45203</v>
      </c>
      <c r="I104" s="417" t="s">
        <v>814</v>
      </c>
    </row>
    <row r="105" spans="1:9" ht="42.75">
      <c r="A105" s="262" t="s">
        <v>672</v>
      </c>
      <c r="B105" s="262" t="s">
        <v>3</v>
      </c>
      <c r="C105" s="416">
        <v>45175</v>
      </c>
      <c r="D105" s="368" t="s">
        <v>815</v>
      </c>
      <c r="E105" s="417" t="s">
        <v>674</v>
      </c>
      <c r="F105" s="417" t="s">
        <v>727</v>
      </c>
      <c r="G105" s="417"/>
      <c r="H105" s="425">
        <v>45203</v>
      </c>
      <c r="I105" s="417" t="s">
        <v>814</v>
      </c>
    </row>
    <row r="106" spans="1:9">
      <c r="A106" s="262" t="s">
        <v>672</v>
      </c>
      <c r="B106" s="262" t="s">
        <v>3</v>
      </c>
      <c r="C106" s="416">
        <v>45034</v>
      </c>
      <c r="D106" s="368" t="s">
        <v>816</v>
      </c>
      <c r="E106" s="417" t="s">
        <v>674</v>
      </c>
      <c r="F106" s="417" t="s">
        <v>727</v>
      </c>
      <c r="G106" s="417"/>
      <c r="H106" s="425">
        <v>45258</v>
      </c>
      <c r="I106" s="417" t="s">
        <v>802</v>
      </c>
    </row>
    <row r="107" spans="1:9" ht="28.5">
      <c r="A107" s="262" t="s">
        <v>708</v>
      </c>
      <c r="B107" s="262" t="s">
        <v>3</v>
      </c>
      <c r="C107" s="416">
        <v>44878</v>
      </c>
      <c r="D107" s="368" t="s">
        <v>817</v>
      </c>
      <c r="E107" s="417" t="s">
        <v>671</v>
      </c>
      <c r="F107" s="417" t="s">
        <v>727</v>
      </c>
      <c r="G107" s="417"/>
      <c r="H107" s="425">
        <v>45036</v>
      </c>
      <c r="I107" s="417" t="s">
        <v>786</v>
      </c>
    </row>
    <row r="108" spans="1:9" ht="28.5">
      <c r="A108" s="262" t="s">
        <v>672</v>
      </c>
      <c r="B108" s="262" t="s">
        <v>3</v>
      </c>
      <c r="C108" s="416">
        <v>45050</v>
      </c>
      <c r="D108" s="368" t="s">
        <v>818</v>
      </c>
      <c r="E108" s="417" t="s">
        <v>674</v>
      </c>
      <c r="F108" s="417" t="s">
        <v>727</v>
      </c>
      <c r="G108" s="417"/>
      <c r="H108" s="425">
        <v>45061</v>
      </c>
      <c r="I108" s="417" t="s">
        <v>814</v>
      </c>
    </row>
    <row r="109" spans="1:9" ht="28.5">
      <c r="A109" s="262" t="s">
        <v>708</v>
      </c>
      <c r="B109" s="262" t="s">
        <v>3</v>
      </c>
      <c r="C109" s="416">
        <v>44965</v>
      </c>
      <c r="D109" s="368" t="s">
        <v>819</v>
      </c>
      <c r="E109" s="417" t="s">
        <v>671</v>
      </c>
      <c r="F109" s="417" t="s">
        <v>727</v>
      </c>
      <c r="G109" s="417"/>
      <c r="H109" s="425">
        <v>45142</v>
      </c>
      <c r="I109" s="417" t="s">
        <v>814</v>
      </c>
    </row>
    <row r="110" spans="1:9">
      <c r="A110" s="262" t="s">
        <v>672</v>
      </c>
      <c r="B110" s="262" t="s">
        <v>3</v>
      </c>
      <c r="C110" s="416">
        <v>45033</v>
      </c>
      <c r="D110" s="368" t="s">
        <v>820</v>
      </c>
      <c r="E110" s="417" t="s">
        <v>671</v>
      </c>
      <c r="F110" s="417" t="s">
        <v>727</v>
      </c>
      <c r="G110" s="417"/>
      <c r="H110" s="425">
        <v>45142</v>
      </c>
      <c r="I110" s="417" t="s">
        <v>814</v>
      </c>
    </row>
    <row r="111" spans="1:9" ht="28.5">
      <c r="A111" s="262" t="s">
        <v>708</v>
      </c>
      <c r="B111" s="262" t="s">
        <v>3</v>
      </c>
      <c r="C111" s="416">
        <v>44965</v>
      </c>
      <c r="D111" s="368" t="s">
        <v>821</v>
      </c>
      <c r="E111" s="417" t="s">
        <v>671</v>
      </c>
      <c r="F111" s="417" t="s">
        <v>727</v>
      </c>
      <c r="G111" s="417"/>
      <c r="H111" s="425">
        <v>45155</v>
      </c>
      <c r="I111" s="417" t="s">
        <v>814</v>
      </c>
    </row>
    <row r="112" spans="1:9" ht="42.75">
      <c r="A112" s="262" t="s">
        <v>708</v>
      </c>
      <c r="B112" s="262" t="s">
        <v>3</v>
      </c>
      <c r="C112" s="416">
        <v>45007</v>
      </c>
      <c r="D112" s="368" t="s">
        <v>822</v>
      </c>
      <c r="E112" s="417" t="s">
        <v>674</v>
      </c>
      <c r="F112" s="417" t="s">
        <v>727</v>
      </c>
      <c r="G112" s="417"/>
      <c r="H112" s="425">
        <v>45257</v>
      </c>
      <c r="I112" s="417" t="s">
        <v>814</v>
      </c>
    </row>
    <row r="113" spans="1:9" ht="28.5">
      <c r="A113" s="262" t="s">
        <v>708</v>
      </c>
      <c r="B113" s="262" t="s">
        <v>3</v>
      </c>
      <c r="C113" s="416">
        <v>44980</v>
      </c>
      <c r="D113" s="368" t="s">
        <v>823</v>
      </c>
      <c r="E113" s="417" t="s">
        <v>671</v>
      </c>
      <c r="F113" s="417" t="s">
        <v>727</v>
      </c>
      <c r="G113" s="417"/>
      <c r="H113" s="425">
        <v>45258</v>
      </c>
      <c r="I113" s="417" t="s">
        <v>802</v>
      </c>
    </row>
    <row r="114" spans="1:9">
      <c r="A114" s="262" t="s">
        <v>708</v>
      </c>
      <c r="B114" s="262" t="s">
        <v>3</v>
      </c>
      <c r="C114" s="416">
        <v>44993</v>
      </c>
      <c r="D114" s="368" t="s">
        <v>824</v>
      </c>
      <c r="E114" s="417" t="s">
        <v>674</v>
      </c>
      <c r="F114" s="417" t="s">
        <v>727</v>
      </c>
      <c r="G114" s="417"/>
      <c r="H114" s="425">
        <v>45258</v>
      </c>
      <c r="I114" s="417" t="s">
        <v>814</v>
      </c>
    </row>
    <row r="115" spans="1:9" ht="28.5">
      <c r="A115" s="262" t="s">
        <v>672</v>
      </c>
      <c r="B115" s="262" t="s">
        <v>3</v>
      </c>
      <c r="C115" s="416">
        <v>45041</v>
      </c>
      <c r="D115" s="368" t="s">
        <v>825</v>
      </c>
      <c r="E115" s="417" t="s">
        <v>674</v>
      </c>
      <c r="F115" s="417" t="s">
        <v>727</v>
      </c>
      <c r="G115" s="417"/>
      <c r="H115" s="425">
        <v>45258</v>
      </c>
      <c r="I115" s="417" t="s">
        <v>802</v>
      </c>
    </row>
    <row r="116" spans="1:9">
      <c r="A116" s="262" t="s">
        <v>672</v>
      </c>
      <c r="B116" s="262" t="s">
        <v>3</v>
      </c>
      <c r="C116" s="416">
        <v>45043</v>
      </c>
      <c r="D116" s="368" t="s">
        <v>826</v>
      </c>
      <c r="E116" s="417" t="s">
        <v>674</v>
      </c>
      <c r="F116" s="417" t="s">
        <v>727</v>
      </c>
      <c r="G116" s="417"/>
      <c r="H116" s="425">
        <v>45258</v>
      </c>
      <c r="I116" s="417" t="s">
        <v>802</v>
      </c>
    </row>
    <row r="117" spans="1:9">
      <c r="A117" s="262" t="s">
        <v>672</v>
      </c>
      <c r="B117" s="262" t="s">
        <v>3</v>
      </c>
      <c r="C117" s="416">
        <v>45049</v>
      </c>
      <c r="D117" s="368" t="s">
        <v>827</v>
      </c>
      <c r="E117" s="417" t="s">
        <v>674</v>
      </c>
      <c r="F117" s="417" t="s">
        <v>727</v>
      </c>
      <c r="G117" s="417"/>
      <c r="H117" s="425">
        <v>45258</v>
      </c>
      <c r="I117" s="417" t="s">
        <v>802</v>
      </c>
    </row>
    <row r="118" spans="1:9" ht="28.5">
      <c r="A118" s="262" t="s">
        <v>672</v>
      </c>
      <c r="B118" s="262" t="s">
        <v>3</v>
      </c>
      <c r="C118" s="416">
        <v>45062</v>
      </c>
      <c r="D118" s="368" t="s">
        <v>828</v>
      </c>
      <c r="E118" s="417" t="s">
        <v>674</v>
      </c>
      <c r="F118" s="417" t="s">
        <v>727</v>
      </c>
      <c r="G118" s="417"/>
      <c r="H118" s="425">
        <v>45258</v>
      </c>
      <c r="I118" s="417" t="s">
        <v>802</v>
      </c>
    </row>
    <row r="119" spans="1:9">
      <c r="A119" s="262" t="s">
        <v>708</v>
      </c>
      <c r="B119" s="262" t="s">
        <v>3</v>
      </c>
      <c r="C119" s="416">
        <v>44965</v>
      </c>
      <c r="D119" s="368" t="s">
        <v>829</v>
      </c>
      <c r="E119" s="417" t="s">
        <v>671</v>
      </c>
      <c r="F119" s="417" t="s">
        <v>727</v>
      </c>
      <c r="G119" s="417"/>
      <c r="H119" s="425">
        <v>45260</v>
      </c>
      <c r="I119" s="417" t="s">
        <v>814</v>
      </c>
    </row>
    <row r="120" spans="1:9">
      <c r="A120" s="262" t="s">
        <v>672</v>
      </c>
      <c r="B120" s="262" t="s">
        <v>3</v>
      </c>
      <c r="C120" s="416">
        <v>45030</v>
      </c>
      <c r="D120" s="368" t="s">
        <v>830</v>
      </c>
      <c r="E120" s="417" t="s">
        <v>674</v>
      </c>
      <c r="F120" s="417" t="s">
        <v>727</v>
      </c>
      <c r="G120" s="417"/>
      <c r="H120" s="425">
        <v>45261</v>
      </c>
      <c r="I120" s="417" t="s">
        <v>814</v>
      </c>
    </row>
    <row r="121" spans="1:9" ht="28.5">
      <c r="A121" s="262" t="s">
        <v>672</v>
      </c>
      <c r="B121" s="262" t="s">
        <v>3</v>
      </c>
      <c r="C121" s="416">
        <v>45154</v>
      </c>
      <c r="D121" s="368" t="s">
        <v>831</v>
      </c>
      <c r="E121" s="417" t="s">
        <v>674</v>
      </c>
      <c r="F121" s="417" t="s">
        <v>727</v>
      </c>
      <c r="G121" s="417"/>
      <c r="H121" s="425">
        <v>45261</v>
      </c>
      <c r="I121" s="417" t="s">
        <v>814</v>
      </c>
    </row>
    <row r="122" spans="1:9">
      <c r="A122" s="262" t="s">
        <v>672</v>
      </c>
      <c r="B122" s="262" t="s">
        <v>3</v>
      </c>
      <c r="C122" s="416">
        <v>45166</v>
      </c>
      <c r="D122" s="368" t="s">
        <v>832</v>
      </c>
      <c r="E122" s="417" t="s">
        <v>674</v>
      </c>
      <c r="F122" s="417" t="s">
        <v>727</v>
      </c>
      <c r="G122" s="417"/>
      <c r="H122" s="425">
        <v>45261</v>
      </c>
      <c r="I122" s="417" t="s">
        <v>814</v>
      </c>
    </row>
    <row r="123" spans="1:9">
      <c r="A123" s="262" t="s">
        <v>708</v>
      </c>
      <c r="B123" s="262" t="s">
        <v>3</v>
      </c>
      <c r="C123" s="416">
        <v>44959</v>
      </c>
      <c r="D123" s="368" t="s">
        <v>833</v>
      </c>
      <c r="E123" s="417" t="s">
        <v>671</v>
      </c>
      <c r="F123" s="417" t="s">
        <v>727</v>
      </c>
      <c r="G123" s="417"/>
      <c r="H123" s="425">
        <v>45265</v>
      </c>
      <c r="I123" s="417" t="s">
        <v>814</v>
      </c>
    </row>
    <row r="124" spans="1:9">
      <c r="A124" s="262" t="s">
        <v>708</v>
      </c>
      <c r="B124" s="262" t="s">
        <v>3</v>
      </c>
      <c r="C124" s="416">
        <v>44981</v>
      </c>
      <c r="D124" s="368" t="s">
        <v>834</v>
      </c>
      <c r="E124" s="417" t="s">
        <v>671</v>
      </c>
      <c r="F124" s="417" t="s">
        <v>727</v>
      </c>
      <c r="G124" s="417"/>
      <c r="H124" s="425">
        <v>45265</v>
      </c>
      <c r="I124" s="417" t="s">
        <v>786</v>
      </c>
    </row>
    <row r="125" spans="1:9" ht="28.5">
      <c r="A125" s="262" t="s">
        <v>672</v>
      </c>
      <c r="B125" s="262" t="s">
        <v>3</v>
      </c>
      <c r="C125" s="416">
        <v>45260</v>
      </c>
      <c r="D125" s="368" t="s">
        <v>835</v>
      </c>
      <c r="E125" s="417" t="s">
        <v>674</v>
      </c>
      <c r="F125" s="417" t="s">
        <v>727</v>
      </c>
      <c r="G125" s="417"/>
      <c r="H125" s="425">
        <v>45344</v>
      </c>
      <c r="I125" s="417" t="s">
        <v>786</v>
      </c>
    </row>
    <row r="126" spans="1:9">
      <c r="A126" s="262" t="s">
        <v>672</v>
      </c>
      <c r="B126" s="262" t="s">
        <v>3</v>
      </c>
      <c r="C126" s="416">
        <v>45260</v>
      </c>
      <c r="D126" s="368" t="s">
        <v>836</v>
      </c>
      <c r="E126" s="417" t="s">
        <v>674</v>
      </c>
      <c r="F126" s="417" t="s">
        <v>727</v>
      </c>
      <c r="G126" s="417"/>
      <c r="H126" s="425">
        <v>45344</v>
      </c>
      <c r="I126" s="417" t="s">
        <v>786</v>
      </c>
    </row>
    <row r="127" spans="1:9">
      <c r="A127" s="262" t="s">
        <v>672</v>
      </c>
      <c r="B127" s="262" t="s">
        <v>3</v>
      </c>
      <c r="C127" s="416">
        <v>45260</v>
      </c>
      <c r="D127" s="368" t="s">
        <v>837</v>
      </c>
      <c r="E127" s="417" t="s">
        <v>674</v>
      </c>
      <c r="F127" s="417" t="s">
        <v>727</v>
      </c>
      <c r="G127" s="417"/>
      <c r="H127" s="425">
        <v>45344</v>
      </c>
      <c r="I127" s="417" t="s">
        <v>786</v>
      </c>
    </row>
    <row r="128" spans="1:9">
      <c r="A128" s="262" t="s">
        <v>708</v>
      </c>
      <c r="B128" s="262" t="s">
        <v>3</v>
      </c>
      <c r="C128" s="416">
        <v>44805</v>
      </c>
      <c r="D128" s="368" t="s">
        <v>838</v>
      </c>
      <c r="E128" s="417" t="s">
        <v>674</v>
      </c>
      <c r="F128" s="417" t="s">
        <v>727</v>
      </c>
      <c r="G128" s="417" t="s">
        <v>755</v>
      </c>
      <c r="H128" s="425">
        <v>44981</v>
      </c>
      <c r="I128" s="417" t="s">
        <v>839</v>
      </c>
    </row>
    <row r="129" spans="1:9" ht="42.75">
      <c r="A129" s="262" t="s">
        <v>708</v>
      </c>
      <c r="B129" s="262" t="s">
        <v>3</v>
      </c>
      <c r="C129" s="416">
        <v>44781</v>
      </c>
      <c r="D129" s="368" t="s">
        <v>840</v>
      </c>
      <c r="E129" s="417" t="s">
        <v>674</v>
      </c>
      <c r="F129" s="417" t="s">
        <v>727</v>
      </c>
      <c r="G129" s="417" t="s">
        <v>755</v>
      </c>
      <c r="H129" s="425">
        <v>45190</v>
      </c>
      <c r="I129" s="417" t="s">
        <v>839</v>
      </c>
    </row>
    <row r="130" spans="1:9" ht="28.5">
      <c r="A130" s="262" t="s">
        <v>672</v>
      </c>
      <c r="B130" s="262" t="s">
        <v>3</v>
      </c>
      <c r="C130" s="416">
        <v>45111</v>
      </c>
      <c r="D130" s="368" t="s">
        <v>841</v>
      </c>
      <c r="E130" s="417" t="s">
        <v>674</v>
      </c>
      <c r="F130" s="417" t="s">
        <v>727</v>
      </c>
      <c r="G130" s="417" t="s">
        <v>765</v>
      </c>
      <c r="H130" s="425">
        <v>45190</v>
      </c>
      <c r="I130" s="417" t="s">
        <v>839</v>
      </c>
    </row>
    <row r="131" spans="1:9" ht="57">
      <c r="A131" s="262" t="s">
        <v>708</v>
      </c>
      <c r="B131" s="262" t="s">
        <v>3</v>
      </c>
      <c r="C131" s="416">
        <v>44938</v>
      </c>
      <c r="D131" s="368" t="s">
        <v>842</v>
      </c>
      <c r="E131" s="417" t="s">
        <v>671</v>
      </c>
      <c r="F131" s="417" t="s">
        <v>727</v>
      </c>
      <c r="G131" s="417" t="s">
        <v>765</v>
      </c>
      <c r="H131" s="425">
        <v>45317</v>
      </c>
      <c r="I131" s="417" t="s">
        <v>839</v>
      </c>
    </row>
    <row r="132" spans="1:9" ht="42.75">
      <c r="A132" s="262" t="s">
        <v>672</v>
      </c>
      <c r="B132" s="262" t="s">
        <v>3</v>
      </c>
      <c r="C132" s="416">
        <v>45175</v>
      </c>
      <c r="D132" s="368" t="s">
        <v>843</v>
      </c>
      <c r="E132" s="417" t="s">
        <v>674</v>
      </c>
      <c r="F132" s="417" t="s">
        <v>727</v>
      </c>
      <c r="G132" s="417" t="s">
        <v>768</v>
      </c>
      <c r="H132" s="425">
        <v>45317</v>
      </c>
      <c r="I132" s="417" t="s">
        <v>839</v>
      </c>
    </row>
    <row r="133" spans="1:9">
      <c r="A133" s="262" t="s">
        <v>708</v>
      </c>
      <c r="B133" s="262" t="s">
        <v>3</v>
      </c>
      <c r="C133" s="416">
        <v>44978</v>
      </c>
      <c r="D133" s="368" t="s">
        <v>844</v>
      </c>
      <c r="E133" s="417" t="s">
        <v>674</v>
      </c>
      <c r="F133" s="417" t="s">
        <v>727</v>
      </c>
      <c r="G133" s="417"/>
      <c r="H133" s="425">
        <v>45008</v>
      </c>
      <c r="I133" s="417" t="s">
        <v>845</v>
      </c>
    </row>
    <row r="134" spans="1:9" ht="28.5">
      <c r="A134" s="262" t="s">
        <v>708</v>
      </c>
      <c r="B134" s="262" t="s">
        <v>3</v>
      </c>
      <c r="C134" s="416">
        <v>44958</v>
      </c>
      <c r="D134" s="368" t="s">
        <v>846</v>
      </c>
      <c r="E134" s="417" t="s">
        <v>674</v>
      </c>
      <c r="F134" s="417" t="s">
        <v>727</v>
      </c>
      <c r="G134" s="417"/>
      <c r="H134" s="425">
        <v>44928</v>
      </c>
      <c r="I134" s="417" t="s">
        <v>786</v>
      </c>
    </row>
    <row r="135" spans="1:9">
      <c r="A135" s="262" t="s">
        <v>708</v>
      </c>
      <c r="B135" s="262" t="s">
        <v>3</v>
      </c>
      <c r="C135" s="416">
        <v>45008</v>
      </c>
      <c r="D135" s="368" t="s">
        <v>847</v>
      </c>
      <c r="E135" s="417" t="s">
        <v>674</v>
      </c>
      <c r="F135" s="417" t="s">
        <v>727</v>
      </c>
      <c r="G135" s="417"/>
      <c r="H135" s="425">
        <v>45008</v>
      </c>
      <c r="I135" s="417" t="s">
        <v>786</v>
      </c>
    </row>
    <row r="136" spans="1:9">
      <c r="A136" s="262" t="s">
        <v>708</v>
      </c>
      <c r="B136" s="262" t="s">
        <v>3</v>
      </c>
      <c r="C136" s="416">
        <v>44810</v>
      </c>
      <c r="D136" s="368" t="s">
        <v>848</v>
      </c>
      <c r="E136" s="417" t="s">
        <v>674</v>
      </c>
      <c r="F136" s="417" t="s">
        <v>727</v>
      </c>
      <c r="G136" s="417"/>
      <c r="H136" s="425">
        <v>44958</v>
      </c>
      <c r="I136" s="417" t="s">
        <v>794</v>
      </c>
    </row>
    <row r="137" spans="1:9" ht="28.5">
      <c r="A137" s="262" t="s">
        <v>708</v>
      </c>
      <c r="B137" s="262" t="s">
        <v>3</v>
      </c>
      <c r="C137" s="416">
        <v>44959</v>
      </c>
      <c r="D137" s="368" t="s">
        <v>849</v>
      </c>
      <c r="E137" s="417" t="s">
        <v>671</v>
      </c>
      <c r="F137" s="417" t="s">
        <v>727</v>
      </c>
      <c r="G137" s="417"/>
      <c r="H137" s="425">
        <v>44991</v>
      </c>
      <c r="I137" s="417" t="s">
        <v>814</v>
      </c>
    </row>
    <row r="138" spans="1:9" ht="42.75">
      <c r="A138" s="262" t="s">
        <v>672</v>
      </c>
      <c r="B138" s="262" t="s">
        <v>3</v>
      </c>
      <c r="C138" s="416">
        <v>45050</v>
      </c>
      <c r="D138" s="368" t="s">
        <v>850</v>
      </c>
      <c r="E138" s="417" t="s">
        <v>674</v>
      </c>
      <c r="F138" s="417" t="s">
        <v>727</v>
      </c>
      <c r="G138" s="417"/>
      <c r="H138" s="425">
        <v>45142</v>
      </c>
      <c r="I138" s="417" t="s">
        <v>786</v>
      </c>
    </row>
    <row r="139" spans="1:9" ht="28.5">
      <c r="A139" s="262" t="s">
        <v>672</v>
      </c>
      <c r="B139" s="262" t="s">
        <v>3</v>
      </c>
      <c r="C139" s="416">
        <v>45050</v>
      </c>
      <c r="D139" s="368" t="s">
        <v>851</v>
      </c>
      <c r="E139" s="417" t="s">
        <v>674</v>
      </c>
      <c r="F139" s="417" t="s">
        <v>727</v>
      </c>
      <c r="G139" s="417"/>
      <c r="H139" s="425">
        <v>45142</v>
      </c>
      <c r="I139" s="417" t="s">
        <v>852</v>
      </c>
    </row>
    <row r="140" spans="1:9">
      <c r="A140" s="262" t="s">
        <v>672</v>
      </c>
      <c r="B140" s="262" t="s">
        <v>3</v>
      </c>
      <c r="C140" s="416">
        <v>45051</v>
      </c>
      <c r="D140" s="368" t="s">
        <v>853</v>
      </c>
      <c r="E140" s="417" t="s">
        <v>674</v>
      </c>
      <c r="F140" s="417" t="s">
        <v>727</v>
      </c>
      <c r="G140" s="417"/>
      <c r="H140" s="425">
        <v>45142</v>
      </c>
      <c r="I140" s="417" t="s">
        <v>854</v>
      </c>
    </row>
    <row r="141" spans="1:9" ht="42.75">
      <c r="A141" s="262" t="s">
        <v>672</v>
      </c>
      <c r="B141" s="262" t="s">
        <v>3</v>
      </c>
      <c r="C141" s="416">
        <v>45050</v>
      </c>
      <c r="D141" s="368" t="s">
        <v>855</v>
      </c>
      <c r="E141" s="417" t="s">
        <v>674</v>
      </c>
      <c r="F141" s="417" t="s">
        <v>727</v>
      </c>
      <c r="G141" s="417"/>
      <c r="H141" s="425">
        <v>45145</v>
      </c>
      <c r="I141" s="417" t="s">
        <v>852</v>
      </c>
    </row>
    <row r="142" spans="1:9" ht="42.75">
      <c r="A142" s="262" t="s">
        <v>672</v>
      </c>
      <c r="B142" s="262" t="s">
        <v>3</v>
      </c>
      <c r="C142" s="416">
        <v>45050</v>
      </c>
      <c r="D142" s="368" t="s">
        <v>856</v>
      </c>
      <c r="E142" s="417" t="s">
        <v>674</v>
      </c>
      <c r="F142" s="417" t="s">
        <v>727</v>
      </c>
      <c r="G142" s="417"/>
      <c r="H142" s="425">
        <v>45145</v>
      </c>
      <c r="I142" s="417" t="s">
        <v>852</v>
      </c>
    </row>
    <row r="143" spans="1:9" ht="42.75">
      <c r="A143" s="262" t="s">
        <v>672</v>
      </c>
      <c r="B143" s="262" t="s">
        <v>3</v>
      </c>
      <c r="C143" s="416">
        <v>45050</v>
      </c>
      <c r="D143" s="368" t="s">
        <v>857</v>
      </c>
      <c r="E143" s="417" t="s">
        <v>674</v>
      </c>
      <c r="F143" s="417" t="s">
        <v>727</v>
      </c>
      <c r="G143" s="417"/>
      <c r="H143" s="425">
        <v>45145</v>
      </c>
      <c r="I143" s="417" t="s">
        <v>858</v>
      </c>
    </row>
    <row r="144" spans="1:9" ht="42.75">
      <c r="A144" s="262" t="s">
        <v>672</v>
      </c>
      <c r="B144" s="262" t="s">
        <v>3</v>
      </c>
      <c r="C144" s="416">
        <v>45050</v>
      </c>
      <c r="D144" s="368" t="s">
        <v>859</v>
      </c>
      <c r="E144" s="417" t="s">
        <v>674</v>
      </c>
      <c r="F144" s="417" t="s">
        <v>727</v>
      </c>
      <c r="G144" s="417"/>
      <c r="H144" s="425">
        <v>45145</v>
      </c>
      <c r="I144" s="417" t="s">
        <v>860</v>
      </c>
    </row>
    <row r="145" spans="1:9" ht="28.5">
      <c r="A145" s="262" t="s">
        <v>672</v>
      </c>
      <c r="B145" s="262" t="s">
        <v>3</v>
      </c>
      <c r="C145" s="416">
        <v>45051</v>
      </c>
      <c r="D145" s="368" t="s">
        <v>861</v>
      </c>
      <c r="E145" s="417" t="s">
        <v>674</v>
      </c>
      <c r="F145" s="417" t="s">
        <v>727</v>
      </c>
      <c r="G145" s="417"/>
      <c r="H145" s="425">
        <v>45145</v>
      </c>
      <c r="I145" s="417" t="s">
        <v>786</v>
      </c>
    </row>
    <row r="146" spans="1:9" ht="28.5">
      <c r="A146" s="262" t="s">
        <v>672</v>
      </c>
      <c r="B146" s="262" t="s">
        <v>3</v>
      </c>
      <c r="C146" s="416">
        <v>45051</v>
      </c>
      <c r="D146" s="368" t="s">
        <v>862</v>
      </c>
      <c r="E146" s="417" t="s">
        <v>674</v>
      </c>
      <c r="F146" s="417" t="s">
        <v>727</v>
      </c>
      <c r="G146" s="417"/>
      <c r="H146" s="425">
        <v>45261</v>
      </c>
      <c r="I146" s="417" t="s">
        <v>786</v>
      </c>
    </row>
    <row r="147" spans="1:9" ht="28.5">
      <c r="A147" s="262" t="s">
        <v>708</v>
      </c>
      <c r="B147" s="262" t="s">
        <v>3</v>
      </c>
      <c r="C147" s="416">
        <v>44991</v>
      </c>
      <c r="D147" s="368" t="s">
        <v>863</v>
      </c>
      <c r="E147" s="417" t="s">
        <v>674</v>
      </c>
      <c r="F147" s="417" t="s">
        <v>727</v>
      </c>
      <c r="G147" s="417"/>
      <c r="H147" s="425">
        <v>45025</v>
      </c>
      <c r="I147" s="417" t="s">
        <v>786</v>
      </c>
    </row>
    <row r="148" spans="1:9">
      <c r="A148" s="262" t="s">
        <v>708</v>
      </c>
      <c r="B148" s="262" t="s">
        <v>3</v>
      </c>
      <c r="C148" s="416">
        <v>45014</v>
      </c>
      <c r="D148" s="368" t="s">
        <v>864</v>
      </c>
      <c r="E148" s="417" t="s">
        <v>674</v>
      </c>
      <c r="F148" s="417" t="s">
        <v>727</v>
      </c>
      <c r="G148" s="417"/>
      <c r="H148" s="425">
        <v>45026</v>
      </c>
      <c r="I148" s="417" t="s">
        <v>786</v>
      </c>
    </row>
    <row r="149" spans="1:9" ht="28.5">
      <c r="A149" s="262" t="s">
        <v>672</v>
      </c>
      <c r="B149" s="262" t="s">
        <v>3</v>
      </c>
      <c r="C149" s="416">
        <v>45092</v>
      </c>
      <c r="D149" s="368" t="s">
        <v>865</v>
      </c>
      <c r="E149" s="417" t="s">
        <v>674</v>
      </c>
      <c r="F149" s="417" t="s">
        <v>727</v>
      </c>
      <c r="G149" s="417"/>
      <c r="H149" s="425">
        <v>45095</v>
      </c>
      <c r="I149" s="417" t="s">
        <v>786</v>
      </c>
    </row>
    <row r="150" spans="1:9">
      <c r="A150" s="262" t="s">
        <v>672</v>
      </c>
      <c r="B150" s="262" t="s">
        <v>3</v>
      </c>
      <c r="C150" s="416">
        <v>45197</v>
      </c>
      <c r="D150" s="368" t="s">
        <v>866</v>
      </c>
      <c r="E150" s="417" t="s">
        <v>674</v>
      </c>
      <c r="F150" s="417" t="s">
        <v>727</v>
      </c>
      <c r="G150" s="417"/>
      <c r="H150" s="425">
        <v>45197</v>
      </c>
      <c r="I150" s="417" t="s">
        <v>786</v>
      </c>
    </row>
    <row r="151" spans="1:9">
      <c r="A151" s="262" t="s">
        <v>708</v>
      </c>
      <c r="B151" s="262" t="s">
        <v>3</v>
      </c>
      <c r="C151" s="416">
        <v>44980</v>
      </c>
      <c r="D151" s="368" t="s">
        <v>867</v>
      </c>
      <c r="E151" s="417" t="s">
        <v>674</v>
      </c>
      <c r="F151" s="417" t="s">
        <v>727</v>
      </c>
      <c r="G151" s="417"/>
      <c r="H151" s="425">
        <v>45110</v>
      </c>
      <c r="I151" s="417" t="s">
        <v>786</v>
      </c>
    </row>
    <row r="152" spans="1:9" ht="57">
      <c r="A152" s="262" t="s">
        <v>672</v>
      </c>
      <c r="B152" s="262" t="s">
        <v>3</v>
      </c>
      <c r="C152" s="416">
        <v>45175</v>
      </c>
      <c r="D152" s="368" t="s">
        <v>868</v>
      </c>
      <c r="E152" s="417" t="s">
        <v>674</v>
      </c>
      <c r="F152" s="417" t="s">
        <v>727</v>
      </c>
      <c r="G152" s="417"/>
      <c r="H152" s="425">
        <v>45203</v>
      </c>
      <c r="I152" s="417" t="s">
        <v>814</v>
      </c>
    </row>
    <row r="153" spans="1:9" ht="42.75">
      <c r="A153" s="262" t="s">
        <v>672</v>
      </c>
      <c r="B153" s="262" t="s">
        <v>3</v>
      </c>
      <c r="C153" s="416">
        <v>45175</v>
      </c>
      <c r="D153" s="368" t="s">
        <v>869</v>
      </c>
      <c r="E153" s="417" t="s">
        <v>674</v>
      </c>
      <c r="F153" s="417" t="s">
        <v>727</v>
      </c>
      <c r="G153" s="417"/>
      <c r="H153" s="425">
        <v>45203</v>
      </c>
      <c r="I153" s="417" t="s">
        <v>794</v>
      </c>
    </row>
    <row r="154" spans="1:9" ht="42.75">
      <c r="A154" s="262" t="s">
        <v>672</v>
      </c>
      <c r="B154" s="262" t="s">
        <v>3</v>
      </c>
      <c r="C154" s="416">
        <v>45175</v>
      </c>
      <c r="D154" s="368" t="s">
        <v>870</v>
      </c>
      <c r="E154" s="417" t="s">
        <v>674</v>
      </c>
      <c r="F154" s="417" t="s">
        <v>727</v>
      </c>
      <c r="G154" s="417"/>
      <c r="H154" s="425">
        <v>45203</v>
      </c>
      <c r="I154" s="417" t="s">
        <v>794</v>
      </c>
    </row>
    <row r="155" spans="1:9" ht="28.5">
      <c r="A155" s="262" t="s">
        <v>672</v>
      </c>
      <c r="B155" s="262" t="s">
        <v>3</v>
      </c>
      <c r="C155" s="416">
        <v>45175</v>
      </c>
      <c r="D155" s="368" t="s">
        <v>871</v>
      </c>
      <c r="E155" s="417" t="s">
        <v>674</v>
      </c>
      <c r="F155" s="417" t="s">
        <v>727</v>
      </c>
      <c r="G155" s="417"/>
      <c r="H155" s="425">
        <v>45258</v>
      </c>
      <c r="I155" s="417" t="s">
        <v>814</v>
      </c>
    </row>
    <row r="156" spans="1:9" ht="57">
      <c r="A156" s="262" t="s">
        <v>672</v>
      </c>
      <c r="B156" s="262" t="s">
        <v>3</v>
      </c>
      <c r="C156" s="416">
        <v>45175</v>
      </c>
      <c r="D156" s="368" t="s">
        <v>872</v>
      </c>
      <c r="E156" s="417" t="s">
        <v>674</v>
      </c>
      <c r="F156" s="417" t="s">
        <v>727</v>
      </c>
      <c r="G156" s="417"/>
      <c r="H156" s="425">
        <v>45258</v>
      </c>
      <c r="I156" s="417" t="s">
        <v>794</v>
      </c>
    </row>
    <row r="157" spans="1:9" ht="42.75">
      <c r="A157" s="262" t="s">
        <v>672</v>
      </c>
      <c r="B157" s="262" t="s">
        <v>3</v>
      </c>
      <c r="C157" s="416">
        <v>45175</v>
      </c>
      <c r="D157" s="368" t="s">
        <v>873</v>
      </c>
      <c r="E157" s="417" t="s">
        <v>674</v>
      </c>
      <c r="F157" s="417" t="s">
        <v>727</v>
      </c>
      <c r="G157" s="417"/>
      <c r="H157" s="425">
        <v>45258</v>
      </c>
      <c r="I157" s="417" t="s">
        <v>814</v>
      </c>
    </row>
    <row r="158" spans="1:9" ht="28.5">
      <c r="A158" s="262" t="s">
        <v>672</v>
      </c>
      <c r="B158" s="262" t="s">
        <v>3</v>
      </c>
      <c r="C158" s="416">
        <v>45175</v>
      </c>
      <c r="D158" s="368" t="s">
        <v>874</v>
      </c>
      <c r="E158" s="417" t="s">
        <v>674</v>
      </c>
      <c r="F158" s="417" t="s">
        <v>727</v>
      </c>
      <c r="G158" s="417"/>
      <c r="H158" s="425">
        <v>45258</v>
      </c>
      <c r="I158" s="417" t="s">
        <v>814</v>
      </c>
    </row>
    <row r="159" spans="1:9">
      <c r="A159" s="262" t="s">
        <v>708</v>
      </c>
      <c r="B159" s="262" t="s">
        <v>3</v>
      </c>
      <c r="C159" s="416">
        <v>44993</v>
      </c>
      <c r="D159" s="368" t="s">
        <v>875</v>
      </c>
      <c r="E159" s="417" t="s">
        <v>674</v>
      </c>
      <c r="F159" s="417" t="s">
        <v>727</v>
      </c>
      <c r="G159" s="417"/>
      <c r="H159" s="425">
        <v>45028</v>
      </c>
      <c r="I159" s="417" t="s">
        <v>786</v>
      </c>
    </row>
    <row r="160" spans="1:9" ht="28.5">
      <c r="A160" s="262" t="s">
        <v>708</v>
      </c>
      <c r="B160" s="262" t="s">
        <v>3</v>
      </c>
      <c r="C160" s="416">
        <v>44932</v>
      </c>
      <c r="D160" s="368" t="s">
        <v>876</v>
      </c>
      <c r="E160" s="417" t="s">
        <v>671</v>
      </c>
      <c r="F160" s="417" t="s">
        <v>727</v>
      </c>
      <c r="G160" s="417"/>
      <c r="H160" s="425">
        <v>45055</v>
      </c>
      <c r="I160" s="417" t="s">
        <v>786</v>
      </c>
    </row>
    <row r="161" spans="1:9">
      <c r="A161" s="262" t="s">
        <v>672</v>
      </c>
      <c r="B161" s="262" t="s">
        <v>3</v>
      </c>
      <c r="C161" s="416">
        <v>45040</v>
      </c>
      <c r="D161" s="368" t="s">
        <v>877</v>
      </c>
      <c r="E161" s="417" t="s">
        <v>674</v>
      </c>
      <c r="F161" s="417" t="s">
        <v>727</v>
      </c>
      <c r="G161" s="417"/>
      <c r="H161" s="425">
        <v>45142</v>
      </c>
      <c r="I161" s="417" t="s">
        <v>786</v>
      </c>
    </row>
    <row r="162" spans="1:9" ht="28.5">
      <c r="A162" s="262" t="s">
        <v>672</v>
      </c>
      <c r="B162" s="262" t="s">
        <v>3</v>
      </c>
      <c r="C162" s="416">
        <v>45121</v>
      </c>
      <c r="D162" s="368" t="s">
        <v>878</v>
      </c>
      <c r="E162" s="417" t="s">
        <v>674</v>
      </c>
      <c r="F162" s="417" t="s">
        <v>727</v>
      </c>
      <c r="G162" s="417"/>
      <c r="H162" s="425">
        <v>45146</v>
      </c>
      <c r="I162" s="417" t="s">
        <v>786</v>
      </c>
    </row>
    <row r="163" spans="1:9" ht="28.5">
      <c r="A163" s="262" t="s">
        <v>672</v>
      </c>
      <c r="B163" s="262" t="s">
        <v>3</v>
      </c>
      <c r="C163" s="416">
        <v>45121</v>
      </c>
      <c r="D163" s="368" t="s">
        <v>879</v>
      </c>
      <c r="E163" s="417" t="s">
        <v>674</v>
      </c>
      <c r="F163" s="417" t="s">
        <v>727</v>
      </c>
      <c r="G163" s="417"/>
      <c r="H163" s="425">
        <v>45146</v>
      </c>
      <c r="I163" s="417" t="s">
        <v>786</v>
      </c>
    </row>
    <row r="164" spans="1:9" ht="42.75">
      <c r="A164" s="262" t="s">
        <v>672</v>
      </c>
      <c r="B164" s="262" t="s">
        <v>3</v>
      </c>
      <c r="C164" s="416">
        <v>45121</v>
      </c>
      <c r="D164" s="368" t="s">
        <v>880</v>
      </c>
      <c r="E164" s="417" t="s">
        <v>674</v>
      </c>
      <c r="F164" s="417" t="s">
        <v>727</v>
      </c>
      <c r="G164" s="417"/>
      <c r="H164" s="425">
        <v>45146</v>
      </c>
      <c r="I164" s="417" t="s">
        <v>786</v>
      </c>
    </row>
    <row r="165" spans="1:9" ht="42.75">
      <c r="A165" s="262" t="s">
        <v>672</v>
      </c>
      <c r="B165" s="262" t="s">
        <v>3</v>
      </c>
      <c r="C165" s="416">
        <v>45121</v>
      </c>
      <c r="D165" s="368" t="s">
        <v>881</v>
      </c>
      <c r="E165" s="417" t="s">
        <v>674</v>
      </c>
      <c r="F165" s="417" t="s">
        <v>727</v>
      </c>
      <c r="G165" s="417"/>
      <c r="H165" s="425">
        <v>45147</v>
      </c>
      <c r="I165" s="417" t="s">
        <v>786</v>
      </c>
    </row>
    <row r="166" spans="1:9" ht="42.75">
      <c r="A166" s="262" t="s">
        <v>672</v>
      </c>
      <c r="B166" s="262" t="s">
        <v>3</v>
      </c>
      <c r="C166" s="416">
        <v>45121</v>
      </c>
      <c r="D166" s="368" t="s">
        <v>882</v>
      </c>
      <c r="E166" s="417" t="s">
        <v>674</v>
      </c>
      <c r="F166" s="417" t="s">
        <v>727</v>
      </c>
      <c r="G166" s="417"/>
      <c r="H166" s="425">
        <v>45147</v>
      </c>
      <c r="I166" s="417" t="s">
        <v>786</v>
      </c>
    </row>
    <row r="167" spans="1:9" ht="42.75">
      <c r="A167" s="262" t="s">
        <v>672</v>
      </c>
      <c r="B167" s="262" t="s">
        <v>3</v>
      </c>
      <c r="C167" s="416">
        <v>45121</v>
      </c>
      <c r="D167" s="368" t="s">
        <v>883</v>
      </c>
      <c r="E167" s="417" t="s">
        <v>674</v>
      </c>
      <c r="F167" s="417" t="s">
        <v>727</v>
      </c>
      <c r="G167" s="417"/>
      <c r="H167" s="425">
        <v>45147</v>
      </c>
      <c r="I167" s="417" t="s">
        <v>786</v>
      </c>
    </row>
    <row r="168" spans="1:9" ht="42.75">
      <c r="A168" s="262" t="s">
        <v>672</v>
      </c>
      <c r="B168" s="262" t="s">
        <v>3</v>
      </c>
      <c r="C168" s="416">
        <v>45121</v>
      </c>
      <c r="D168" s="368" t="s">
        <v>884</v>
      </c>
      <c r="E168" s="417" t="s">
        <v>674</v>
      </c>
      <c r="F168" s="417" t="s">
        <v>727</v>
      </c>
      <c r="G168" s="417"/>
      <c r="H168" s="425">
        <v>45147</v>
      </c>
      <c r="I168" s="417" t="s">
        <v>786</v>
      </c>
    </row>
    <row r="169" spans="1:9" ht="42.75">
      <c r="A169" s="262" t="s">
        <v>672</v>
      </c>
      <c r="B169" s="262" t="s">
        <v>3</v>
      </c>
      <c r="C169" s="416">
        <v>45121</v>
      </c>
      <c r="D169" s="368" t="s">
        <v>885</v>
      </c>
      <c r="E169" s="417" t="s">
        <v>674</v>
      </c>
      <c r="F169" s="417" t="s">
        <v>727</v>
      </c>
      <c r="G169" s="417"/>
      <c r="H169" s="425">
        <v>45147</v>
      </c>
      <c r="I169" s="417" t="s">
        <v>786</v>
      </c>
    </row>
    <row r="170" spans="1:9" ht="28.5">
      <c r="A170" s="262" t="s">
        <v>672</v>
      </c>
      <c r="B170" s="262" t="s">
        <v>3</v>
      </c>
      <c r="C170" s="416">
        <v>45121</v>
      </c>
      <c r="D170" s="368" t="s">
        <v>886</v>
      </c>
      <c r="E170" s="417" t="s">
        <v>674</v>
      </c>
      <c r="F170" s="417" t="s">
        <v>727</v>
      </c>
      <c r="G170" s="417"/>
      <c r="H170" s="425">
        <v>45196</v>
      </c>
      <c r="I170" s="417" t="s">
        <v>786</v>
      </c>
    </row>
    <row r="171" spans="1:9" ht="42.75">
      <c r="A171" s="262" t="s">
        <v>672</v>
      </c>
      <c r="B171" s="262" t="s">
        <v>3</v>
      </c>
      <c r="C171" s="416">
        <v>45121</v>
      </c>
      <c r="D171" s="368" t="s">
        <v>887</v>
      </c>
      <c r="E171" s="417" t="s">
        <v>674</v>
      </c>
      <c r="F171" s="417" t="s">
        <v>727</v>
      </c>
      <c r="G171" s="417"/>
      <c r="H171" s="425">
        <v>45196</v>
      </c>
      <c r="I171" s="417" t="s">
        <v>786</v>
      </c>
    </row>
    <row r="172" spans="1:9" ht="42.75">
      <c r="A172" s="262" t="s">
        <v>672</v>
      </c>
      <c r="B172" s="262" t="s">
        <v>3</v>
      </c>
      <c r="C172" s="416">
        <v>45121</v>
      </c>
      <c r="D172" s="368" t="s">
        <v>888</v>
      </c>
      <c r="E172" s="417" t="s">
        <v>674</v>
      </c>
      <c r="F172" s="417" t="s">
        <v>727</v>
      </c>
      <c r="G172" s="417"/>
      <c r="H172" s="425">
        <v>45258</v>
      </c>
      <c r="I172" s="417" t="s">
        <v>786</v>
      </c>
    </row>
    <row r="173" spans="1:9">
      <c r="A173" s="262" t="s">
        <v>708</v>
      </c>
      <c r="B173" s="262" t="s">
        <v>3</v>
      </c>
      <c r="C173" s="416">
        <v>44973</v>
      </c>
      <c r="D173" s="368" t="s">
        <v>889</v>
      </c>
      <c r="E173" s="417" t="s">
        <v>674</v>
      </c>
      <c r="F173" s="417" t="s">
        <v>727</v>
      </c>
      <c r="G173" s="417"/>
      <c r="H173" s="425">
        <v>45267</v>
      </c>
      <c r="I173" s="417" t="s">
        <v>786</v>
      </c>
    </row>
    <row r="174" spans="1:9" ht="42.75">
      <c r="A174" s="262" t="s">
        <v>672</v>
      </c>
      <c r="B174" s="262" t="s">
        <v>3</v>
      </c>
      <c r="C174" s="416">
        <v>45041</v>
      </c>
      <c r="D174" s="368" t="s">
        <v>890</v>
      </c>
      <c r="E174" s="417" t="s">
        <v>674</v>
      </c>
      <c r="F174" s="417" t="s">
        <v>727</v>
      </c>
      <c r="G174" s="417"/>
      <c r="H174" s="425">
        <v>45382</v>
      </c>
      <c r="I174" s="417" t="s">
        <v>786</v>
      </c>
    </row>
    <row r="175" spans="1:9" ht="28.5">
      <c r="A175" s="262" t="s">
        <v>672</v>
      </c>
      <c r="B175" s="262" t="s">
        <v>3</v>
      </c>
      <c r="C175" s="416">
        <v>45261</v>
      </c>
      <c r="D175" s="368" t="s">
        <v>891</v>
      </c>
      <c r="E175" s="417" t="s">
        <v>671</v>
      </c>
      <c r="F175" s="417" t="s">
        <v>727</v>
      </c>
      <c r="G175" s="417"/>
      <c r="H175" s="425">
        <v>45322</v>
      </c>
      <c r="I175" s="417" t="s">
        <v>814</v>
      </c>
    </row>
    <row r="176" spans="1:9" ht="42.75">
      <c r="A176" s="262" t="s">
        <v>672</v>
      </c>
      <c r="B176" s="262" t="s">
        <v>3</v>
      </c>
      <c r="C176" s="416">
        <v>45261</v>
      </c>
      <c r="D176" s="368" t="s">
        <v>892</v>
      </c>
      <c r="E176" s="417" t="s">
        <v>671</v>
      </c>
      <c r="F176" s="417" t="s">
        <v>727</v>
      </c>
      <c r="G176" s="417"/>
      <c r="H176" s="425">
        <v>45322</v>
      </c>
      <c r="I176" s="417" t="s">
        <v>814</v>
      </c>
    </row>
    <row r="177" spans="1:9" ht="42.75">
      <c r="A177" s="262" t="s">
        <v>708</v>
      </c>
      <c r="B177" s="262" t="s">
        <v>3</v>
      </c>
      <c r="C177" s="416">
        <v>44965</v>
      </c>
      <c r="D177" s="368" t="s">
        <v>893</v>
      </c>
      <c r="E177" s="417" t="s">
        <v>671</v>
      </c>
      <c r="F177" s="417" t="s">
        <v>735</v>
      </c>
      <c r="G177" s="417" t="s">
        <v>760</v>
      </c>
      <c r="H177" s="425">
        <v>45343</v>
      </c>
      <c r="I177" s="417" t="s">
        <v>894</v>
      </c>
    </row>
    <row r="178" spans="1:9" ht="28.5">
      <c r="A178" s="262" t="s">
        <v>708</v>
      </c>
      <c r="B178" s="262" t="s">
        <v>3</v>
      </c>
      <c r="C178" s="416">
        <v>45007</v>
      </c>
      <c r="D178" s="368" t="s">
        <v>895</v>
      </c>
      <c r="E178" s="417" t="s">
        <v>674</v>
      </c>
      <c r="F178" s="417" t="s">
        <v>735</v>
      </c>
      <c r="G178" s="417" t="s">
        <v>768</v>
      </c>
      <c r="H178" s="425">
        <v>45352</v>
      </c>
      <c r="I178" s="417" t="s">
        <v>894</v>
      </c>
    </row>
    <row r="179" spans="1:9" ht="42.75">
      <c r="A179" s="262" t="s">
        <v>672</v>
      </c>
      <c r="B179" s="262" t="s">
        <v>3</v>
      </c>
      <c r="C179" s="416">
        <v>45049</v>
      </c>
      <c r="D179" s="368" t="s">
        <v>896</v>
      </c>
      <c r="E179" s="417" t="s">
        <v>674</v>
      </c>
      <c r="F179" s="417" t="s">
        <v>727</v>
      </c>
      <c r="G179" s="417"/>
      <c r="H179" s="417"/>
      <c r="I179" s="417" t="s">
        <v>897</v>
      </c>
    </row>
    <row r="180" spans="1:9" ht="42.75">
      <c r="A180" s="262" t="s">
        <v>672</v>
      </c>
      <c r="B180" s="262" t="s">
        <v>3</v>
      </c>
      <c r="C180" s="416">
        <v>45050</v>
      </c>
      <c r="D180" s="368" t="s">
        <v>898</v>
      </c>
      <c r="E180" s="417" t="s">
        <v>674</v>
      </c>
      <c r="F180" s="417" t="s">
        <v>727</v>
      </c>
      <c r="G180" s="417"/>
      <c r="H180" s="417"/>
      <c r="I180" s="417" t="s">
        <v>897</v>
      </c>
    </row>
    <row r="181" spans="1:9" ht="42.75">
      <c r="A181" s="262" t="s">
        <v>672</v>
      </c>
      <c r="B181" s="262" t="s">
        <v>3</v>
      </c>
      <c r="C181" s="416">
        <v>45051</v>
      </c>
      <c r="D181" s="368" t="s">
        <v>899</v>
      </c>
      <c r="E181" s="417" t="s">
        <v>674</v>
      </c>
      <c r="F181" s="417" t="s">
        <v>727</v>
      </c>
      <c r="G181" s="417"/>
      <c r="H181" s="417"/>
      <c r="I181" s="417" t="s">
        <v>897</v>
      </c>
    </row>
    <row r="182" spans="1:9" ht="42.75">
      <c r="A182" s="262" t="s">
        <v>672</v>
      </c>
      <c r="B182" s="262" t="s">
        <v>3</v>
      </c>
      <c r="C182" s="416">
        <v>45051</v>
      </c>
      <c r="D182" s="368" t="s">
        <v>900</v>
      </c>
      <c r="E182" s="417" t="s">
        <v>674</v>
      </c>
      <c r="F182" s="417" t="s">
        <v>727</v>
      </c>
      <c r="G182" s="417"/>
      <c r="H182" s="417"/>
      <c r="I182" s="417" t="s">
        <v>897</v>
      </c>
    </row>
    <row r="183" spans="1:9" ht="42.75">
      <c r="A183" s="262" t="s">
        <v>672</v>
      </c>
      <c r="B183" s="262" t="s">
        <v>3</v>
      </c>
      <c r="C183" s="416">
        <v>45051</v>
      </c>
      <c r="D183" s="368" t="s">
        <v>901</v>
      </c>
      <c r="E183" s="417" t="s">
        <v>674</v>
      </c>
      <c r="F183" s="417" t="s">
        <v>727</v>
      </c>
      <c r="G183" s="417"/>
      <c r="H183" s="417"/>
      <c r="I183" s="417" t="s">
        <v>897</v>
      </c>
    </row>
    <row r="184" spans="1:9">
      <c r="A184" s="262" t="s">
        <v>672</v>
      </c>
      <c r="B184" s="262" t="s">
        <v>3</v>
      </c>
      <c r="C184" s="416">
        <v>45239</v>
      </c>
      <c r="D184" s="368" t="s">
        <v>902</v>
      </c>
      <c r="E184" s="417" t="s">
        <v>674</v>
      </c>
      <c r="F184" s="417" t="s">
        <v>727</v>
      </c>
      <c r="G184" s="417"/>
      <c r="H184" s="417"/>
      <c r="I184" s="417" t="s">
        <v>897</v>
      </c>
    </row>
    <row r="185" spans="1:9" ht="28.5">
      <c r="A185" s="262" t="s">
        <v>708</v>
      </c>
      <c r="B185" s="262" t="s">
        <v>3</v>
      </c>
      <c r="C185" s="416">
        <v>44991</v>
      </c>
      <c r="D185" s="368" t="s">
        <v>903</v>
      </c>
      <c r="E185" s="417" t="s">
        <v>674</v>
      </c>
      <c r="F185" s="417" t="s">
        <v>727</v>
      </c>
      <c r="G185" s="417"/>
      <c r="H185" s="417"/>
      <c r="I185" s="417" t="s">
        <v>897</v>
      </c>
    </row>
    <row r="186" spans="1:9">
      <c r="A186" s="262"/>
      <c r="B186" s="262"/>
      <c r="C186" s="416"/>
      <c r="D186" s="262"/>
      <c r="E186" s="417"/>
      <c r="F186" s="417"/>
      <c r="G186" s="417"/>
      <c r="H186" s="263"/>
      <c r="I186" s="363"/>
    </row>
    <row r="187" spans="1:9">
      <c r="A187" s="262"/>
      <c r="B187" s="262"/>
      <c r="C187" s="416"/>
      <c r="D187" s="262"/>
      <c r="E187" s="417"/>
      <c r="F187" s="417"/>
      <c r="G187" s="417"/>
      <c r="H187" s="263"/>
      <c r="I187" s="363"/>
    </row>
    <row r="188" spans="1:9">
      <c r="A188" s="262"/>
      <c r="B188" s="262"/>
      <c r="C188" s="416"/>
      <c r="D188" s="262"/>
      <c r="E188" s="417"/>
      <c r="F188" s="417"/>
      <c r="G188" s="417"/>
      <c r="H188" s="263"/>
      <c r="I188" s="363"/>
    </row>
    <row r="189" spans="1:9">
      <c r="A189" s="262"/>
      <c r="B189" s="262"/>
      <c r="C189" s="416"/>
      <c r="D189" s="262"/>
      <c r="E189" s="417"/>
      <c r="F189" s="417"/>
      <c r="G189" s="417"/>
      <c r="H189" s="263"/>
      <c r="I189" s="363"/>
    </row>
    <row r="190" spans="1:9">
      <c r="A190" s="262"/>
      <c r="B190" s="262"/>
      <c r="C190" s="416"/>
      <c r="D190" s="262"/>
      <c r="E190" s="417"/>
      <c r="F190" s="417"/>
      <c r="G190" s="417"/>
      <c r="H190" s="263"/>
      <c r="I190" s="363"/>
    </row>
    <row r="191" spans="1:9">
      <c r="A191" s="262"/>
      <c r="B191" s="262"/>
      <c r="C191" s="416"/>
      <c r="D191" s="262"/>
      <c r="E191" s="417"/>
      <c r="F191" s="417"/>
      <c r="G191" s="417"/>
      <c r="H191" s="263"/>
      <c r="I191" s="363"/>
    </row>
    <row r="192" spans="1:9">
      <c r="A192" s="262"/>
      <c r="B192" s="262"/>
      <c r="C192" s="416"/>
      <c r="D192" s="262"/>
      <c r="E192" s="417"/>
      <c r="F192" s="417"/>
      <c r="G192" s="417"/>
      <c r="H192" s="263"/>
      <c r="I192" s="363"/>
    </row>
    <row r="193" spans="1:9">
      <c r="A193" s="262"/>
      <c r="B193" s="262"/>
      <c r="C193" s="416"/>
      <c r="D193" s="262"/>
      <c r="E193" s="417"/>
      <c r="F193" s="417"/>
      <c r="G193" s="417"/>
      <c r="H193" s="263"/>
      <c r="I193" s="363"/>
    </row>
    <row r="194" spans="1:9">
      <c r="A194" s="262"/>
      <c r="B194" s="262"/>
      <c r="C194" s="416"/>
      <c r="D194" s="262"/>
      <c r="E194" s="417"/>
      <c r="F194" s="417"/>
      <c r="G194" s="417"/>
      <c r="H194" s="263"/>
      <c r="I194" s="363"/>
    </row>
    <row r="195" spans="1:9">
      <c r="A195" s="262"/>
      <c r="B195" s="262"/>
      <c r="C195" s="416"/>
      <c r="D195" s="262"/>
      <c r="E195" s="417"/>
      <c r="F195" s="417"/>
      <c r="G195" s="417"/>
      <c r="H195" s="263"/>
      <c r="I195" s="363"/>
    </row>
    <row r="196" spans="1:9">
      <c r="A196" s="262"/>
      <c r="B196" s="262"/>
      <c r="C196" s="416"/>
      <c r="D196" s="262"/>
      <c r="E196" s="417"/>
      <c r="F196" s="417"/>
      <c r="G196" s="417"/>
      <c r="H196" s="263"/>
      <c r="I196" s="363"/>
    </row>
    <row r="197" spans="1:9">
      <c r="A197" s="262"/>
      <c r="B197" s="262"/>
      <c r="C197" s="416"/>
      <c r="D197" s="262"/>
      <c r="E197" s="417"/>
      <c r="F197" s="417"/>
      <c r="G197" s="417"/>
      <c r="H197" s="263"/>
      <c r="I197" s="363"/>
    </row>
    <row r="198" spans="1:9">
      <c r="A198" s="262"/>
      <c r="B198" s="262"/>
      <c r="C198" s="416"/>
      <c r="D198" s="262"/>
      <c r="E198" s="417"/>
      <c r="F198" s="417"/>
      <c r="G198" s="417"/>
      <c r="H198" s="263"/>
      <c r="I198" s="363"/>
    </row>
    <row r="199" spans="1:9">
      <c r="A199" s="262"/>
      <c r="B199" s="262"/>
      <c r="C199" s="416"/>
      <c r="D199" s="262"/>
      <c r="E199" s="417"/>
      <c r="F199" s="417"/>
      <c r="G199" s="417"/>
      <c r="H199" s="263"/>
      <c r="I199" s="363"/>
    </row>
    <row r="200" spans="1:9">
      <c r="A200" s="262"/>
      <c r="B200" s="262"/>
      <c r="C200" s="416"/>
      <c r="D200" s="262"/>
      <c r="E200" s="417"/>
      <c r="F200" s="417"/>
      <c r="G200" s="417"/>
      <c r="H200" s="263"/>
      <c r="I200" s="363"/>
    </row>
    <row r="201" spans="1:9">
      <c r="A201" s="262"/>
      <c r="B201" s="262"/>
      <c r="C201" s="416"/>
      <c r="D201" s="262"/>
      <c r="E201" s="417"/>
      <c r="F201" s="417"/>
      <c r="G201" s="417"/>
      <c r="H201" s="263"/>
      <c r="I201" s="363"/>
    </row>
    <row r="202" spans="1:9">
      <c r="A202" s="262"/>
      <c r="B202" s="262"/>
      <c r="C202" s="416"/>
      <c r="D202" s="262"/>
      <c r="E202" s="417"/>
      <c r="F202" s="417"/>
      <c r="G202" s="417"/>
      <c r="H202" s="263"/>
      <c r="I202" s="363"/>
    </row>
    <row r="203" spans="1:9">
      <c r="A203" s="262"/>
      <c r="B203" s="262"/>
      <c r="C203" s="416"/>
      <c r="D203" s="262"/>
      <c r="E203" s="417"/>
      <c r="F203" s="417"/>
      <c r="G203" s="417"/>
      <c r="H203" s="263"/>
      <c r="I203" s="363"/>
    </row>
    <row r="204" spans="1:9">
      <c r="A204" s="262"/>
      <c r="B204" s="262"/>
      <c r="C204" s="416"/>
      <c r="D204" s="262"/>
      <c r="E204" s="417"/>
      <c r="F204" s="417"/>
      <c r="G204" s="417"/>
      <c r="H204" s="263"/>
      <c r="I204" s="363"/>
    </row>
    <row r="205" spans="1:9">
      <c r="A205" s="262"/>
      <c r="B205" s="262"/>
      <c r="C205" s="416"/>
      <c r="D205" s="262"/>
      <c r="E205" s="417"/>
      <c r="F205" s="417"/>
      <c r="G205" s="417"/>
      <c r="H205" s="263"/>
      <c r="I205" s="363"/>
    </row>
    <row r="206" spans="1:9">
      <c r="A206" s="262"/>
      <c r="B206" s="262"/>
      <c r="C206" s="416"/>
      <c r="D206" s="262"/>
      <c r="E206" s="417"/>
      <c r="F206" s="417"/>
      <c r="G206" s="417"/>
      <c r="H206" s="263"/>
      <c r="I206" s="363"/>
    </row>
    <row r="207" spans="1:9">
      <c r="A207" s="262"/>
      <c r="B207" s="262"/>
      <c r="C207" s="416"/>
      <c r="D207" s="262"/>
      <c r="E207" s="417"/>
      <c r="F207" s="417"/>
      <c r="G207" s="417"/>
      <c r="H207" s="263"/>
      <c r="I207" s="363"/>
    </row>
    <row r="208" spans="1:9">
      <c r="A208" s="262"/>
      <c r="B208" s="262"/>
      <c r="C208" s="416"/>
      <c r="D208" s="262"/>
      <c r="E208" s="417"/>
      <c r="F208" s="417"/>
      <c r="G208" s="417"/>
      <c r="H208" s="263"/>
      <c r="I208" s="363"/>
    </row>
    <row r="209" spans="1:9">
      <c r="A209" s="262"/>
      <c r="B209" s="262"/>
      <c r="C209" s="416"/>
      <c r="D209" s="262"/>
      <c r="E209" s="417"/>
      <c r="F209" s="417"/>
      <c r="G209" s="417"/>
      <c r="H209" s="263"/>
      <c r="I209" s="363"/>
    </row>
    <row r="210" spans="1:9">
      <c r="A210" s="262"/>
      <c r="B210" s="262"/>
      <c r="C210" s="416"/>
      <c r="D210" s="262"/>
      <c r="E210" s="417"/>
      <c r="F210" s="417"/>
      <c r="G210" s="417"/>
      <c r="H210" s="263"/>
      <c r="I210" s="363"/>
    </row>
    <row r="211" spans="1:9">
      <c r="A211" s="262"/>
      <c r="B211" s="262"/>
      <c r="C211" s="416"/>
      <c r="D211" s="262"/>
      <c r="E211" s="417"/>
      <c r="F211" s="417"/>
      <c r="G211" s="417"/>
      <c r="H211" s="263"/>
      <c r="I211" s="363"/>
    </row>
    <row r="212" spans="1:9">
      <c r="A212" s="262"/>
      <c r="B212" s="262"/>
      <c r="C212" s="416"/>
      <c r="D212" s="262"/>
      <c r="E212" s="417"/>
      <c r="F212" s="417"/>
      <c r="G212" s="417"/>
      <c r="H212" s="263"/>
      <c r="I212" s="363"/>
    </row>
    <row r="213" spans="1:9">
      <c r="A213" s="262"/>
      <c r="B213" s="262"/>
      <c r="C213" s="416"/>
      <c r="D213" s="262"/>
      <c r="E213" s="417"/>
      <c r="F213" s="417"/>
      <c r="G213" s="417"/>
      <c r="H213" s="263"/>
      <c r="I213" s="363"/>
    </row>
    <row r="214" spans="1:9">
      <c r="A214" s="262"/>
      <c r="B214" s="262"/>
      <c r="C214" s="416"/>
      <c r="D214" s="262"/>
      <c r="E214" s="417"/>
      <c r="F214" s="417"/>
      <c r="G214" s="417"/>
      <c r="H214" s="263"/>
      <c r="I214" s="363"/>
    </row>
    <row r="215" spans="1:9">
      <c r="A215" s="262"/>
      <c r="B215" s="262"/>
      <c r="C215" s="416"/>
      <c r="D215" s="262"/>
      <c r="E215" s="417"/>
      <c r="F215" s="417"/>
      <c r="G215" s="417"/>
      <c r="H215" s="263"/>
      <c r="I215" s="363"/>
    </row>
    <row r="216" spans="1:9">
      <c r="A216" s="262"/>
      <c r="B216" s="262"/>
      <c r="C216" s="416"/>
      <c r="D216" s="262"/>
      <c r="E216" s="417"/>
      <c r="F216" s="417"/>
      <c r="G216" s="417"/>
      <c r="H216" s="263"/>
      <c r="I216" s="363"/>
    </row>
    <row r="217" spans="1:9">
      <c r="A217" s="262"/>
      <c r="B217" s="262"/>
      <c r="C217" s="416"/>
      <c r="D217" s="262"/>
      <c r="E217" s="417"/>
      <c r="F217" s="417"/>
      <c r="G217" s="417"/>
      <c r="H217" s="263"/>
      <c r="I217" s="363"/>
    </row>
    <row r="218" spans="1:9">
      <c r="A218" s="262"/>
      <c r="B218" s="262"/>
      <c r="C218" s="416"/>
      <c r="D218" s="262"/>
      <c r="E218" s="417"/>
      <c r="F218" s="417"/>
      <c r="G218" s="417"/>
      <c r="H218" s="263"/>
      <c r="I218" s="363"/>
    </row>
    <row r="219" spans="1:9">
      <c r="A219" s="262"/>
      <c r="B219" s="262"/>
      <c r="C219" s="416"/>
      <c r="D219" s="262"/>
      <c r="E219" s="417"/>
      <c r="F219" s="417"/>
      <c r="G219" s="417"/>
      <c r="H219" s="263"/>
      <c r="I219" s="363"/>
    </row>
    <row r="220" spans="1:9">
      <c r="A220" s="262"/>
      <c r="B220" s="262"/>
      <c r="C220" s="416"/>
      <c r="D220" s="262"/>
      <c r="E220" s="417"/>
      <c r="F220" s="417"/>
      <c r="G220" s="417"/>
      <c r="H220" s="263"/>
      <c r="I220" s="363"/>
    </row>
    <row r="221" spans="1:9">
      <c r="A221" s="262"/>
      <c r="B221" s="262"/>
      <c r="C221" s="416"/>
      <c r="D221" s="262"/>
      <c r="E221" s="417"/>
      <c r="F221" s="417"/>
      <c r="G221" s="417"/>
      <c r="H221" s="263"/>
      <c r="I221" s="363"/>
    </row>
    <row r="222" spans="1:9">
      <c r="A222" s="262"/>
      <c r="B222" s="262"/>
      <c r="C222" s="416"/>
      <c r="D222" s="262"/>
      <c r="E222" s="417"/>
      <c r="F222" s="417"/>
      <c r="G222" s="417"/>
      <c r="H222" s="263"/>
      <c r="I222" s="363"/>
    </row>
    <row r="223" spans="1:9">
      <c r="A223" s="262"/>
      <c r="B223" s="262"/>
      <c r="C223" s="416"/>
      <c r="D223" s="262"/>
      <c r="E223" s="417"/>
      <c r="F223" s="417"/>
      <c r="G223" s="417"/>
      <c r="H223" s="263"/>
      <c r="I223" s="363"/>
    </row>
    <row r="224" spans="1:9">
      <c r="A224" s="262"/>
      <c r="B224" s="262"/>
      <c r="C224" s="416"/>
      <c r="D224" s="262"/>
      <c r="E224" s="417"/>
      <c r="F224" s="417"/>
      <c r="G224" s="417"/>
      <c r="H224" s="263"/>
      <c r="I224" s="363"/>
    </row>
    <row r="225" spans="1:9">
      <c r="A225" s="262"/>
      <c r="B225" s="262"/>
      <c r="C225" s="416"/>
      <c r="D225" s="262"/>
      <c r="E225" s="417"/>
      <c r="F225" s="417"/>
      <c r="G225" s="417"/>
      <c r="H225" s="263"/>
      <c r="I225" s="363"/>
    </row>
    <row r="226" spans="1:9">
      <c r="A226" s="262"/>
      <c r="B226" s="262"/>
      <c r="C226" s="416"/>
      <c r="D226" s="262"/>
      <c r="E226" s="417"/>
      <c r="F226" s="417"/>
      <c r="G226" s="417"/>
      <c r="H226" s="263"/>
      <c r="I226" s="363"/>
    </row>
    <row r="227" spans="1:9">
      <c r="A227" s="262"/>
      <c r="B227" s="262"/>
      <c r="C227" s="416"/>
      <c r="D227" s="262"/>
      <c r="E227" s="417"/>
      <c r="F227" s="417"/>
      <c r="G227" s="417"/>
      <c r="H227" s="263"/>
      <c r="I227" s="363"/>
    </row>
    <row r="228" spans="1:9">
      <c r="A228" s="262"/>
      <c r="B228" s="262"/>
      <c r="C228" s="416"/>
      <c r="D228" s="262"/>
      <c r="E228" s="417"/>
      <c r="F228" s="417"/>
      <c r="G228" s="417"/>
      <c r="H228" s="263"/>
      <c r="I228" s="363"/>
    </row>
    <row r="229" spans="1:9">
      <c r="A229" s="262"/>
      <c r="B229" s="262"/>
      <c r="C229" s="416"/>
      <c r="D229" s="262"/>
      <c r="E229" s="417"/>
      <c r="F229" s="417"/>
      <c r="G229" s="417"/>
      <c r="H229" s="263"/>
      <c r="I229" s="363"/>
    </row>
    <row r="230" spans="1:9">
      <c r="A230" s="262"/>
      <c r="B230" s="262"/>
      <c r="C230" s="416"/>
      <c r="D230" s="262"/>
      <c r="E230" s="417"/>
      <c r="F230" s="417"/>
      <c r="G230" s="417"/>
      <c r="H230" s="263"/>
      <c r="I230" s="363"/>
    </row>
    <row r="231" spans="1:9">
      <c r="A231" s="262"/>
      <c r="B231" s="262"/>
      <c r="C231" s="416"/>
      <c r="D231" s="262"/>
      <c r="E231" s="417"/>
      <c r="F231" s="417"/>
      <c r="G231" s="417"/>
      <c r="H231" s="263"/>
      <c r="I231" s="363"/>
    </row>
    <row r="232" spans="1:9">
      <c r="A232" s="262"/>
      <c r="B232" s="262"/>
      <c r="C232" s="416"/>
      <c r="D232" s="262"/>
      <c r="E232" s="417"/>
      <c r="F232" s="417"/>
      <c r="G232" s="417"/>
      <c r="H232" s="263"/>
      <c r="I232" s="363"/>
    </row>
    <row r="233" spans="1:9">
      <c r="A233" s="262"/>
      <c r="B233" s="262"/>
      <c r="C233" s="416"/>
      <c r="D233" s="262"/>
      <c r="E233" s="417"/>
      <c r="F233" s="417"/>
      <c r="G233" s="417"/>
      <c r="H233" s="263"/>
      <c r="I233" s="363"/>
    </row>
    <row r="234" spans="1:9">
      <c r="A234" s="262"/>
      <c r="B234" s="262"/>
      <c r="C234" s="416"/>
      <c r="D234" s="262"/>
      <c r="E234" s="417"/>
      <c r="F234" s="417"/>
      <c r="G234" s="417"/>
      <c r="H234" s="263"/>
      <c r="I234" s="363"/>
    </row>
    <row r="235" spans="1:9">
      <c r="A235" s="262"/>
      <c r="B235" s="262"/>
      <c r="C235" s="416"/>
      <c r="D235" s="262"/>
      <c r="E235" s="417"/>
      <c r="F235" s="417"/>
      <c r="G235" s="417"/>
      <c r="H235" s="263"/>
      <c r="I235" s="363"/>
    </row>
    <row r="236" spans="1:9">
      <c r="A236" s="262"/>
      <c r="B236" s="262"/>
      <c r="C236" s="416"/>
      <c r="D236" s="262"/>
      <c r="E236" s="417"/>
      <c r="F236" s="417"/>
      <c r="G236" s="417"/>
      <c r="H236" s="263"/>
      <c r="I236" s="363"/>
    </row>
    <row r="237" spans="1:9">
      <c r="A237" s="262"/>
      <c r="B237" s="262"/>
      <c r="C237" s="416"/>
      <c r="D237" s="262"/>
      <c r="E237" s="417"/>
      <c r="F237" s="417"/>
      <c r="G237" s="417"/>
      <c r="H237" s="263"/>
      <c r="I237" s="363"/>
    </row>
    <row r="238" spans="1:9">
      <c r="A238" s="262"/>
      <c r="B238" s="262"/>
      <c r="C238" s="416"/>
      <c r="D238" s="262"/>
      <c r="E238" s="417"/>
      <c r="F238" s="417"/>
      <c r="G238" s="417"/>
      <c r="H238" s="263"/>
      <c r="I238" s="363"/>
    </row>
    <row r="239" spans="1:9">
      <c r="A239" s="262"/>
      <c r="B239" s="262"/>
      <c r="C239" s="416"/>
      <c r="D239" s="262"/>
      <c r="E239" s="417"/>
      <c r="F239" s="417"/>
      <c r="G239" s="417"/>
      <c r="H239" s="263"/>
      <c r="I239" s="363"/>
    </row>
    <row r="240" spans="1:9">
      <c r="A240" s="262"/>
      <c r="B240" s="262"/>
      <c r="C240" s="416"/>
      <c r="D240" s="262"/>
      <c r="E240" s="417"/>
      <c r="F240" s="417"/>
      <c r="G240" s="417"/>
      <c r="H240" s="263"/>
      <c r="I240" s="363"/>
    </row>
    <row r="241" spans="1:9">
      <c r="A241" s="262"/>
      <c r="B241" s="262"/>
      <c r="C241" s="416"/>
      <c r="D241" s="262"/>
      <c r="E241" s="417"/>
      <c r="F241" s="417"/>
      <c r="G241" s="417"/>
      <c r="H241" s="263"/>
      <c r="I241" s="363"/>
    </row>
    <row r="242" spans="1:9">
      <c r="A242" s="262"/>
      <c r="B242" s="262"/>
      <c r="C242" s="416"/>
      <c r="D242" s="262"/>
      <c r="E242" s="417"/>
      <c r="F242" s="417"/>
      <c r="G242" s="417"/>
      <c r="H242" s="263"/>
      <c r="I242" s="363"/>
    </row>
    <row r="243" spans="1:9">
      <c r="A243" s="262"/>
      <c r="B243" s="262"/>
      <c r="C243" s="416"/>
      <c r="D243" s="262"/>
      <c r="E243" s="417"/>
      <c r="F243" s="417"/>
      <c r="G243" s="417"/>
      <c r="H243" s="263"/>
      <c r="I243" s="363"/>
    </row>
    <row r="244" spans="1:9">
      <c r="A244" s="262"/>
      <c r="B244" s="262"/>
      <c r="C244" s="416"/>
      <c r="D244" s="262"/>
      <c r="E244" s="417"/>
      <c r="F244" s="417"/>
      <c r="G244" s="417"/>
      <c r="H244" s="263"/>
      <c r="I244" s="363"/>
    </row>
    <row r="245" spans="1:9">
      <c r="A245" s="262"/>
      <c r="B245" s="262"/>
      <c r="C245" s="416"/>
      <c r="D245" s="262"/>
      <c r="E245" s="417"/>
      <c r="F245" s="417"/>
      <c r="G245" s="417"/>
      <c r="H245" s="263"/>
      <c r="I245" s="363"/>
    </row>
    <row r="246" spans="1:9">
      <c r="A246" s="262"/>
      <c r="B246" s="262"/>
      <c r="C246" s="416"/>
      <c r="D246" s="262"/>
      <c r="E246" s="417"/>
      <c r="F246" s="417"/>
      <c r="G246" s="417"/>
      <c r="H246" s="263"/>
      <c r="I246" s="363"/>
    </row>
    <row r="247" spans="1:9">
      <c r="A247" s="262"/>
      <c r="B247" s="262"/>
      <c r="C247" s="416"/>
      <c r="D247" s="262"/>
      <c r="E247" s="417"/>
      <c r="F247" s="417"/>
      <c r="G247" s="417"/>
      <c r="H247" s="263"/>
      <c r="I247" s="363"/>
    </row>
    <row r="248" spans="1:9">
      <c r="A248" s="262"/>
      <c r="B248" s="262"/>
      <c r="C248" s="416"/>
      <c r="D248" s="262"/>
      <c r="E248" s="417"/>
      <c r="F248" s="417"/>
      <c r="G248" s="417"/>
      <c r="H248" s="263"/>
      <c r="I248" s="363"/>
    </row>
    <row r="249" spans="1:9">
      <c r="A249" s="262"/>
      <c r="B249" s="262"/>
      <c r="C249" s="416"/>
      <c r="D249" s="262"/>
      <c r="E249" s="417"/>
      <c r="F249" s="417"/>
      <c r="G249" s="417"/>
      <c r="H249" s="263"/>
      <c r="I249" s="363"/>
    </row>
    <row r="250" spans="1:9">
      <c r="A250" s="262"/>
      <c r="B250" s="262"/>
      <c r="C250" s="416"/>
      <c r="D250" s="262"/>
      <c r="E250" s="417"/>
      <c r="F250" s="417"/>
      <c r="G250" s="417"/>
      <c r="H250" s="263"/>
      <c r="I250" s="363"/>
    </row>
    <row r="251" spans="1:9">
      <c r="A251" s="262"/>
      <c r="B251" s="262"/>
      <c r="C251" s="416"/>
      <c r="D251" s="262"/>
      <c r="E251" s="417"/>
      <c r="F251" s="417"/>
      <c r="G251" s="417"/>
      <c r="H251" s="263"/>
      <c r="I251" s="363"/>
    </row>
    <row r="252" spans="1:9">
      <c r="A252" s="262"/>
      <c r="B252" s="262"/>
      <c r="C252" s="416"/>
      <c r="D252" s="262"/>
      <c r="E252" s="417"/>
      <c r="F252" s="417"/>
      <c r="G252" s="417"/>
      <c r="H252" s="263"/>
      <c r="I252" s="363"/>
    </row>
    <row r="253" spans="1:9">
      <c r="A253" s="262"/>
      <c r="B253" s="262"/>
      <c r="C253" s="416"/>
      <c r="D253" s="262"/>
      <c r="E253" s="417"/>
      <c r="F253" s="417"/>
      <c r="G253" s="417"/>
      <c r="H253" s="263"/>
      <c r="I253" s="363"/>
    </row>
    <row r="254" spans="1:9">
      <c r="A254" s="262"/>
      <c r="B254" s="262"/>
      <c r="C254" s="416"/>
      <c r="D254" s="262"/>
      <c r="E254" s="417"/>
      <c r="F254" s="417"/>
      <c r="G254" s="417"/>
      <c r="H254" s="263"/>
      <c r="I254" s="363"/>
    </row>
    <row r="255" spans="1:9">
      <c r="A255" s="262"/>
      <c r="B255" s="262"/>
      <c r="C255" s="416"/>
      <c r="D255" s="262"/>
      <c r="E255" s="417"/>
      <c r="F255" s="417"/>
      <c r="G255" s="417"/>
      <c r="H255" s="263"/>
      <c r="I255" s="363"/>
    </row>
    <row r="256" spans="1:9">
      <c r="A256" s="262"/>
      <c r="B256" s="262"/>
      <c r="C256" s="416"/>
      <c r="D256" s="262"/>
      <c r="E256" s="417"/>
      <c r="F256" s="417"/>
      <c r="G256" s="417"/>
      <c r="H256" s="263"/>
      <c r="I256" s="363"/>
    </row>
    <row r="257" spans="1:9">
      <c r="A257" s="262"/>
      <c r="B257" s="262"/>
      <c r="C257" s="416"/>
      <c r="D257" s="262"/>
      <c r="E257" s="417"/>
      <c r="F257" s="417"/>
      <c r="G257" s="417"/>
      <c r="H257" s="263"/>
      <c r="I257" s="363"/>
    </row>
    <row r="258" spans="1:9">
      <c r="A258" s="262"/>
      <c r="B258" s="262"/>
      <c r="C258" s="416"/>
      <c r="D258" s="262"/>
      <c r="E258" s="417"/>
      <c r="F258" s="417"/>
      <c r="G258" s="417"/>
      <c r="H258" s="263"/>
      <c r="I258" s="363"/>
    </row>
    <row r="259" spans="1:9">
      <c r="A259" s="262"/>
      <c r="B259" s="262"/>
      <c r="C259" s="416"/>
      <c r="D259" s="262"/>
      <c r="E259" s="417"/>
      <c r="F259" s="417"/>
      <c r="G259" s="417"/>
      <c r="H259" s="263"/>
      <c r="I259" s="363"/>
    </row>
    <row r="260" spans="1:9">
      <c r="A260" s="262"/>
      <c r="B260" s="262"/>
      <c r="C260" s="416"/>
      <c r="D260" s="262"/>
      <c r="E260" s="417"/>
      <c r="F260" s="417"/>
      <c r="G260" s="417"/>
      <c r="H260" s="263"/>
      <c r="I260" s="363"/>
    </row>
    <row r="261" spans="1:9">
      <c r="A261" s="262"/>
      <c r="B261" s="262"/>
      <c r="C261" s="416"/>
      <c r="D261" s="262"/>
      <c r="E261" s="417"/>
      <c r="F261" s="417"/>
      <c r="G261" s="417"/>
      <c r="H261" s="263"/>
      <c r="I261" s="363"/>
    </row>
    <row r="262" spans="1:9">
      <c r="A262" s="262"/>
      <c r="B262" s="262"/>
      <c r="C262" s="416"/>
      <c r="D262" s="262"/>
      <c r="E262" s="417"/>
      <c r="F262" s="417"/>
      <c r="G262" s="417"/>
      <c r="H262" s="263"/>
      <c r="I262" s="363"/>
    </row>
    <row r="263" spans="1:9">
      <c r="A263" s="262"/>
      <c r="B263" s="262"/>
      <c r="C263" s="416"/>
      <c r="D263" s="262"/>
      <c r="E263" s="417"/>
      <c r="F263" s="417"/>
      <c r="G263" s="417"/>
      <c r="H263" s="263"/>
      <c r="I263" s="363"/>
    </row>
    <row r="264" spans="1:9">
      <c r="A264" s="262"/>
      <c r="B264" s="262"/>
      <c r="C264" s="416"/>
      <c r="D264" s="262"/>
      <c r="E264" s="417"/>
      <c r="F264" s="417"/>
      <c r="G264" s="417"/>
      <c r="H264" s="263"/>
      <c r="I264" s="363"/>
    </row>
    <row r="265" spans="1:9">
      <c r="A265" s="262"/>
      <c r="B265" s="262"/>
      <c r="C265" s="416"/>
      <c r="D265" s="262"/>
      <c r="E265" s="417"/>
      <c r="F265" s="417"/>
      <c r="G265" s="417"/>
      <c r="H265" s="263"/>
      <c r="I265" s="363"/>
    </row>
    <row r="266" spans="1:9">
      <c r="A266" s="262"/>
      <c r="B266" s="262"/>
      <c r="C266" s="416"/>
      <c r="D266" s="262"/>
      <c r="E266" s="417"/>
      <c r="F266" s="417"/>
      <c r="G266" s="417"/>
      <c r="H266" s="263"/>
      <c r="I266" s="363"/>
    </row>
    <row r="267" spans="1:9">
      <c r="A267" s="262"/>
      <c r="B267" s="262"/>
      <c r="C267" s="416"/>
      <c r="D267" s="262"/>
      <c r="E267" s="417"/>
      <c r="F267" s="417"/>
      <c r="G267" s="417"/>
      <c r="H267" s="263"/>
      <c r="I267" s="363"/>
    </row>
    <row r="268" spans="1:9">
      <c r="A268" s="262"/>
      <c r="B268" s="262"/>
      <c r="C268" s="416"/>
      <c r="D268" s="262"/>
      <c r="E268" s="417"/>
      <c r="F268" s="417"/>
      <c r="G268" s="417"/>
      <c r="H268" s="263"/>
      <c r="I268" s="363"/>
    </row>
    <row r="269" spans="1:9">
      <c r="A269" s="262"/>
      <c r="B269" s="262"/>
      <c r="C269" s="416"/>
      <c r="D269" s="262"/>
      <c r="E269" s="417"/>
      <c r="F269" s="417"/>
      <c r="G269" s="417"/>
      <c r="H269" s="263"/>
      <c r="I269" s="363"/>
    </row>
    <row r="270" spans="1:9">
      <c r="A270" s="262"/>
      <c r="B270" s="262"/>
      <c r="C270" s="416"/>
      <c r="D270" s="262"/>
      <c r="E270" s="417"/>
      <c r="F270" s="417"/>
      <c r="G270" s="417"/>
      <c r="H270" s="263"/>
      <c r="I270" s="363"/>
    </row>
    <row r="271" spans="1:9">
      <c r="A271" s="262"/>
      <c r="B271" s="262"/>
      <c r="C271" s="416"/>
      <c r="D271" s="262"/>
      <c r="E271" s="417"/>
      <c r="F271" s="417"/>
      <c r="G271" s="417"/>
      <c r="H271" s="263"/>
      <c r="I271" s="363"/>
    </row>
    <row r="272" spans="1:9">
      <c r="A272" s="262"/>
      <c r="B272" s="262"/>
      <c r="C272" s="416"/>
      <c r="D272" s="262"/>
      <c r="E272" s="417"/>
      <c r="F272" s="417"/>
      <c r="G272" s="417"/>
      <c r="H272" s="263"/>
      <c r="I272" s="363"/>
    </row>
    <row r="273" spans="1:9">
      <c r="A273" s="262"/>
      <c r="B273" s="262"/>
      <c r="C273" s="416"/>
      <c r="D273" s="262"/>
      <c r="E273" s="417"/>
      <c r="F273" s="417"/>
      <c r="G273" s="417"/>
      <c r="H273" s="263"/>
      <c r="I273" s="363"/>
    </row>
    <row r="274" spans="1:9">
      <c r="A274" s="262"/>
      <c r="B274" s="262"/>
      <c r="C274" s="416"/>
      <c r="D274" s="262"/>
      <c r="E274" s="417"/>
      <c r="F274" s="417"/>
      <c r="G274" s="417"/>
      <c r="H274" s="263"/>
      <c r="I274" s="363"/>
    </row>
    <row r="275" spans="1:9">
      <c r="A275" s="262"/>
      <c r="B275" s="262"/>
      <c r="C275" s="416"/>
      <c r="D275" s="262"/>
      <c r="E275" s="417"/>
      <c r="F275" s="417"/>
      <c r="G275" s="417"/>
      <c r="H275" s="263"/>
      <c r="I275" s="363"/>
    </row>
    <row r="276" spans="1:9">
      <c r="A276" s="262"/>
      <c r="B276" s="262"/>
      <c r="C276" s="416"/>
      <c r="D276" s="262"/>
      <c r="E276" s="417"/>
      <c r="F276" s="417"/>
      <c r="G276" s="417"/>
      <c r="H276" s="263"/>
      <c r="I276" s="363"/>
    </row>
    <row r="277" spans="1:9">
      <c r="A277" s="262"/>
      <c r="B277" s="262"/>
      <c r="C277" s="416"/>
      <c r="D277" s="262"/>
      <c r="E277" s="417"/>
      <c r="F277" s="417"/>
      <c r="G277" s="417"/>
      <c r="H277" s="263"/>
      <c r="I277" s="363"/>
    </row>
    <row r="278" spans="1:9">
      <c r="A278" s="262"/>
      <c r="B278" s="262"/>
      <c r="C278" s="416"/>
      <c r="D278" s="262"/>
      <c r="E278" s="417"/>
      <c r="F278" s="417"/>
      <c r="G278" s="417"/>
      <c r="H278" s="263"/>
      <c r="I278" s="363"/>
    </row>
    <row r="279" spans="1:9">
      <c r="A279" s="262"/>
      <c r="B279" s="262"/>
      <c r="C279" s="416"/>
      <c r="D279" s="262"/>
      <c r="E279" s="417"/>
      <c r="F279" s="417"/>
      <c r="G279" s="417"/>
      <c r="H279" s="263"/>
      <c r="I279" s="363"/>
    </row>
    <row r="280" spans="1:9">
      <c r="A280" s="262"/>
      <c r="B280" s="262"/>
      <c r="C280" s="416"/>
      <c r="D280" s="262"/>
      <c r="E280" s="417"/>
      <c r="F280" s="417"/>
      <c r="G280" s="417"/>
      <c r="H280" s="263"/>
      <c r="I280" s="363"/>
    </row>
    <row r="281" spans="1:9">
      <c r="A281" s="262"/>
      <c r="B281" s="262"/>
      <c r="C281" s="416"/>
      <c r="D281" s="262"/>
      <c r="E281" s="417"/>
      <c r="F281" s="417"/>
      <c r="G281" s="417"/>
      <c r="H281" s="263"/>
      <c r="I281" s="363"/>
    </row>
    <row r="282" spans="1:9">
      <c r="A282" s="262"/>
      <c r="B282" s="262"/>
      <c r="C282" s="416"/>
      <c r="D282" s="262"/>
      <c r="E282" s="417"/>
      <c r="F282" s="417"/>
      <c r="G282" s="417"/>
      <c r="H282" s="263"/>
      <c r="I282" s="363"/>
    </row>
    <row r="283" spans="1:9">
      <c r="A283" s="262"/>
      <c r="B283" s="262"/>
      <c r="C283" s="416"/>
      <c r="D283" s="262"/>
      <c r="E283" s="417"/>
      <c r="F283" s="417"/>
      <c r="G283" s="417"/>
      <c r="H283" s="263"/>
      <c r="I283" s="363"/>
    </row>
    <row r="284" spans="1:9">
      <c r="A284" s="262"/>
      <c r="B284" s="262"/>
      <c r="C284" s="416"/>
      <c r="D284" s="262"/>
      <c r="E284" s="417"/>
      <c r="F284" s="417"/>
      <c r="G284" s="417"/>
      <c r="H284" s="263"/>
      <c r="I284" s="363"/>
    </row>
    <row r="285" spans="1:9">
      <c r="A285" s="262"/>
      <c r="B285" s="262"/>
      <c r="C285" s="416"/>
      <c r="D285" s="262"/>
      <c r="E285" s="417"/>
      <c r="F285" s="417"/>
      <c r="G285" s="417"/>
      <c r="H285" s="263"/>
      <c r="I285" s="363"/>
    </row>
    <row r="286" spans="1:9">
      <c r="A286" s="262"/>
      <c r="B286" s="262"/>
      <c r="C286" s="416"/>
      <c r="D286" s="262"/>
      <c r="E286" s="417"/>
      <c r="F286" s="417"/>
      <c r="G286" s="417"/>
      <c r="H286" s="263"/>
      <c r="I286" s="363"/>
    </row>
    <row r="287" spans="1:9">
      <c r="A287" s="262"/>
      <c r="B287" s="262"/>
      <c r="C287" s="416"/>
      <c r="D287" s="262"/>
      <c r="E287" s="417"/>
      <c r="F287" s="417"/>
      <c r="G287" s="417"/>
      <c r="H287" s="263"/>
      <c r="I287" s="363"/>
    </row>
    <row r="288" spans="1:9">
      <c r="A288" s="262"/>
      <c r="B288" s="262"/>
      <c r="C288" s="416"/>
      <c r="D288" s="262"/>
      <c r="E288" s="417"/>
      <c r="F288" s="417"/>
      <c r="G288" s="417"/>
      <c r="H288" s="263"/>
      <c r="I288" s="363"/>
    </row>
    <row r="289" spans="1:9">
      <c r="A289" s="262"/>
      <c r="B289" s="262"/>
      <c r="C289" s="416"/>
      <c r="D289" s="262"/>
      <c r="E289" s="417"/>
      <c r="F289" s="417"/>
      <c r="G289" s="417"/>
      <c r="H289" s="263"/>
      <c r="I289" s="363"/>
    </row>
    <row r="290" spans="1:9">
      <c r="A290" s="262"/>
      <c r="B290" s="262"/>
      <c r="C290" s="416"/>
      <c r="D290" s="262"/>
      <c r="E290" s="417"/>
      <c r="F290" s="417"/>
      <c r="G290" s="417"/>
      <c r="H290" s="263"/>
      <c r="I290" s="363"/>
    </row>
    <row r="291" spans="1:9">
      <c r="A291" s="262"/>
      <c r="B291" s="262"/>
      <c r="C291" s="416"/>
      <c r="D291" s="262"/>
      <c r="E291" s="417"/>
      <c r="F291" s="417"/>
      <c r="G291" s="417"/>
      <c r="H291" s="263"/>
      <c r="I291" s="363"/>
    </row>
    <row r="292" spans="1:9">
      <c r="A292" s="262"/>
      <c r="B292" s="262"/>
      <c r="C292" s="416"/>
      <c r="D292" s="262"/>
      <c r="E292" s="417"/>
      <c r="F292" s="417"/>
      <c r="G292" s="417"/>
      <c r="H292" s="263"/>
      <c r="I292" s="363"/>
    </row>
    <row r="293" spans="1:9">
      <c r="A293" s="262"/>
      <c r="B293" s="262"/>
      <c r="C293" s="416"/>
      <c r="D293" s="262"/>
      <c r="E293" s="417"/>
      <c r="F293" s="417"/>
      <c r="G293" s="417"/>
      <c r="H293" s="263"/>
      <c r="I293" s="363"/>
    </row>
    <row r="294" spans="1:9">
      <c r="A294" s="262"/>
      <c r="B294" s="262"/>
      <c r="C294" s="416"/>
      <c r="D294" s="262"/>
      <c r="E294" s="417"/>
      <c r="F294" s="417"/>
      <c r="G294" s="417"/>
      <c r="H294" s="263"/>
      <c r="I294" s="363"/>
    </row>
    <row r="295" spans="1:9">
      <c r="A295" s="262"/>
      <c r="B295" s="262"/>
      <c r="C295" s="416"/>
      <c r="D295" s="262"/>
      <c r="E295" s="417"/>
      <c r="F295" s="417"/>
      <c r="G295" s="417"/>
      <c r="H295" s="263"/>
      <c r="I295" s="363"/>
    </row>
    <row r="296" spans="1:9">
      <c r="A296" s="262"/>
      <c r="B296" s="262"/>
      <c r="C296" s="416"/>
      <c r="D296" s="262"/>
      <c r="E296" s="417"/>
      <c r="F296" s="417"/>
      <c r="G296" s="417"/>
      <c r="H296" s="263"/>
      <c r="I296" s="363"/>
    </row>
    <row r="297" spans="1:9">
      <c r="A297" s="262"/>
      <c r="B297" s="262"/>
      <c r="C297" s="416"/>
      <c r="D297" s="262"/>
      <c r="E297" s="417"/>
      <c r="F297" s="417"/>
      <c r="G297" s="417"/>
      <c r="H297" s="263"/>
      <c r="I297" s="363"/>
    </row>
    <row r="298" spans="1:9">
      <c r="A298" s="262"/>
      <c r="B298" s="262"/>
      <c r="C298" s="416"/>
      <c r="D298" s="262"/>
      <c r="E298" s="417"/>
      <c r="F298" s="417"/>
      <c r="G298" s="417"/>
      <c r="H298" s="263"/>
      <c r="I298" s="363"/>
    </row>
    <row r="299" spans="1:9">
      <c r="A299" s="262"/>
      <c r="B299" s="262"/>
      <c r="C299" s="416"/>
      <c r="D299" s="262"/>
      <c r="E299" s="417"/>
      <c r="F299" s="417"/>
      <c r="G299" s="417"/>
      <c r="H299" s="263"/>
      <c r="I299" s="363"/>
    </row>
    <row r="300" spans="1:9">
      <c r="A300" s="262"/>
      <c r="B300" s="262"/>
      <c r="C300" s="416"/>
      <c r="D300" s="262"/>
      <c r="E300" s="417"/>
      <c r="F300" s="417"/>
      <c r="G300" s="417"/>
      <c r="H300" s="263"/>
      <c r="I300" s="363"/>
    </row>
    <row r="301" spans="1:9">
      <c r="A301" s="262"/>
      <c r="B301" s="262"/>
      <c r="C301" s="416"/>
      <c r="D301" s="262"/>
      <c r="E301" s="417"/>
      <c r="F301" s="417"/>
      <c r="G301" s="417"/>
      <c r="H301" s="263"/>
      <c r="I301" s="363"/>
    </row>
    <row r="302" spans="1:9">
      <c r="A302" s="262"/>
      <c r="B302" s="262"/>
      <c r="C302" s="416"/>
      <c r="D302" s="262"/>
      <c r="E302" s="417"/>
      <c r="F302" s="417"/>
      <c r="G302" s="417"/>
      <c r="H302" s="263"/>
      <c r="I302" s="363"/>
    </row>
    <row r="303" spans="1:9">
      <c r="A303" s="262"/>
      <c r="B303" s="262"/>
      <c r="C303" s="416"/>
      <c r="D303" s="262"/>
      <c r="E303" s="417"/>
      <c r="F303" s="417"/>
      <c r="G303" s="417"/>
      <c r="H303" s="263"/>
      <c r="I303" s="363"/>
    </row>
    <row r="304" spans="1:9">
      <c r="A304" s="262"/>
      <c r="B304" s="262"/>
      <c r="C304" s="416"/>
      <c r="D304" s="262"/>
      <c r="E304" s="417"/>
      <c r="F304" s="417"/>
      <c r="G304" s="417"/>
      <c r="H304" s="263"/>
      <c r="I304" s="363"/>
    </row>
    <row r="305" spans="1:9">
      <c r="A305" s="262"/>
      <c r="B305" s="262"/>
      <c r="C305" s="416"/>
      <c r="D305" s="262"/>
      <c r="E305" s="417"/>
      <c r="F305" s="417"/>
      <c r="G305" s="417"/>
      <c r="H305" s="263"/>
      <c r="I305" s="363"/>
    </row>
    <row r="306" spans="1:9">
      <c r="A306" s="262"/>
      <c r="B306" s="262"/>
      <c r="C306" s="416"/>
      <c r="D306" s="262"/>
      <c r="E306" s="417"/>
      <c r="F306" s="417"/>
      <c r="G306" s="417"/>
      <c r="H306" s="263"/>
      <c r="I306" s="363"/>
    </row>
    <row r="307" spans="1:9">
      <c r="A307" s="262"/>
      <c r="B307" s="262"/>
      <c r="C307" s="416"/>
      <c r="D307" s="262"/>
      <c r="E307" s="417"/>
      <c r="F307" s="417"/>
      <c r="G307" s="417"/>
      <c r="H307" s="263"/>
      <c r="I307" s="363"/>
    </row>
    <row r="308" spans="1:9">
      <c r="A308" s="262"/>
      <c r="B308" s="262"/>
      <c r="C308" s="416"/>
      <c r="D308" s="262"/>
      <c r="E308" s="417"/>
      <c r="F308" s="417"/>
      <c r="G308" s="417"/>
      <c r="H308" s="263"/>
      <c r="I308" s="363"/>
    </row>
    <row r="309" spans="1:9">
      <c r="A309" s="262"/>
      <c r="B309" s="262"/>
      <c r="C309" s="416"/>
      <c r="D309" s="262"/>
      <c r="E309" s="417"/>
      <c r="F309" s="417"/>
      <c r="G309" s="417"/>
      <c r="H309" s="263"/>
      <c r="I309" s="363"/>
    </row>
    <row r="310" spans="1:9">
      <c r="A310" s="262"/>
      <c r="B310" s="262"/>
      <c r="C310" s="416"/>
      <c r="D310" s="262"/>
      <c r="E310" s="417"/>
      <c r="F310" s="417"/>
      <c r="G310" s="417"/>
      <c r="H310" s="263"/>
      <c r="I310" s="363"/>
    </row>
    <row r="311" spans="1:9">
      <c r="A311" s="262"/>
      <c r="B311" s="262"/>
      <c r="C311" s="416"/>
      <c r="D311" s="262"/>
      <c r="E311" s="417"/>
      <c r="F311" s="417"/>
      <c r="G311" s="417"/>
      <c r="H311" s="263"/>
      <c r="I311" s="363"/>
    </row>
    <row r="312" spans="1:9">
      <c r="A312" s="262"/>
      <c r="B312" s="262"/>
      <c r="C312" s="416"/>
      <c r="D312" s="262"/>
      <c r="E312" s="417"/>
      <c r="F312" s="417"/>
      <c r="G312" s="417"/>
      <c r="H312" s="263"/>
      <c r="I312" s="363"/>
    </row>
    <row r="313" spans="1:9">
      <c r="A313" s="262"/>
      <c r="B313" s="262"/>
      <c r="C313" s="416"/>
      <c r="D313" s="262"/>
      <c r="E313" s="417"/>
      <c r="F313" s="417"/>
      <c r="G313" s="417"/>
      <c r="H313" s="263"/>
      <c r="I313" s="363"/>
    </row>
    <row r="314" spans="1:9">
      <c r="A314" s="262"/>
      <c r="B314" s="262"/>
      <c r="C314" s="416"/>
      <c r="D314" s="262"/>
      <c r="E314" s="417"/>
      <c r="F314" s="417"/>
      <c r="G314" s="417"/>
      <c r="H314" s="263"/>
      <c r="I314" s="363"/>
    </row>
    <row r="315" spans="1:9">
      <c r="A315" s="262"/>
      <c r="B315" s="262"/>
      <c r="C315" s="416"/>
      <c r="D315" s="262"/>
      <c r="E315" s="417"/>
      <c r="F315" s="417"/>
      <c r="G315" s="417"/>
      <c r="H315" s="263"/>
      <c r="I315" s="363"/>
    </row>
    <row r="316" spans="1:9">
      <c r="A316" s="262"/>
      <c r="B316" s="262"/>
      <c r="C316" s="416"/>
      <c r="D316" s="262"/>
      <c r="E316" s="417"/>
      <c r="F316" s="417"/>
      <c r="G316" s="417"/>
      <c r="H316" s="263"/>
      <c r="I316" s="363"/>
    </row>
    <row r="317" spans="1:9">
      <c r="A317" s="262"/>
      <c r="B317" s="262"/>
      <c r="C317" s="416"/>
      <c r="D317" s="262"/>
      <c r="E317" s="417"/>
      <c r="F317" s="417"/>
      <c r="G317" s="417"/>
      <c r="H317" s="263"/>
      <c r="I317" s="363"/>
    </row>
    <row r="318" spans="1:9">
      <c r="A318" s="262"/>
      <c r="B318" s="262"/>
      <c r="C318" s="416"/>
      <c r="D318" s="262"/>
      <c r="E318" s="417"/>
      <c r="F318" s="417"/>
      <c r="G318" s="417"/>
      <c r="H318" s="263"/>
      <c r="I318" s="363"/>
    </row>
    <row r="319" spans="1:9">
      <c r="A319" s="262"/>
      <c r="B319" s="262"/>
      <c r="C319" s="416"/>
      <c r="D319" s="262"/>
      <c r="E319" s="417"/>
      <c r="F319" s="417"/>
      <c r="G319" s="417"/>
      <c r="H319" s="263"/>
      <c r="I319" s="363"/>
    </row>
    <row r="320" spans="1:9">
      <c r="A320" s="262"/>
      <c r="B320" s="262"/>
      <c r="C320" s="416"/>
      <c r="D320" s="262"/>
      <c r="E320" s="417"/>
      <c r="F320" s="417"/>
      <c r="G320" s="417"/>
      <c r="H320" s="263"/>
      <c r="I320" s="363"/>
    </row>
    <row r="321" spans="1:9">
      <c r="A321" s="262"/>
      <c r="B321" s="262"/>
      <c r="C321" s="416"/>
      <c r="D321" s="262"/>
      <c r="E321" s="417"/>
      <c r="F321" s="417"/>
      <c r="G321" s="417"/>
      <c r="H321" s="263"/>
      <c r="I321" s="363"/>
    </row>
    <row r="322" spans="1:9">
      <c r="A322" s="262"/>
      <c r="B322" s="262"/>
      <c r="C322" s="416"/>
      <c r="D322" s="262"/>
      <c r="E322" s="417"/>
      <c r="F322" s="417"/>
      <c r="G322" s="417"/>
      <c r="H322" s="263"/>
      <c r="I322" s="363"/>
    </row>
    <row r="323" spans="1:9">
      <c r="A323" s="262"/>
      <c r="B323" s="262"/>
      <c r="C323" s="416"/>
      <c r="D323" s="262"/>
      <c r="E323" s="417"/>
      <c r="F323" s="417"/>
      <c r="G323" s="417"/>
      <c r="H323" s="263"/>
      <c r="I323" s="363"/>
    </row>
    <row r="324" spans="1:9">
      <c r="A324" s="262"/>
      <c r="B324" s="262"/>
      <c r="C324" s="416"/>
      <c r="D324" s="262"/>
      <c r="E324" s="417"/>
      <c r="F324" s="417"/>
      <c r="G324" s="417"/>
      <c r="H324" s="263"/>
      <c r="I324" s="363"/>
    </row>
    <row r="325" spans="1:9">
      <c r="A325" s="262"/>
      <c r="B325" s="262"/>
      <c r="C325" s="416"/>
      <c r="D325" s="262"/>
      <c r="E325" s="417"/>
      <c r="F325" s="417"/>
      <c r="G325" s="417"/>
      <c r="H325" s="263"/>
      <c r="I325" s="363"/>
    </row>
    <row r="326" spans="1:9">
      <c r="A326" s="262"/>
      <c r="B326" s="262"/>
      <c r="C326" s="416"/>
      <c r="D326" s="262"/>
      <c r="E326" s="417"/>
      <c r="F326" s="417"/>
      <c r="G326" s="417"/>
      <c r="H326" s="263"/>
      <c r="I326" s="363"/>
    </row>
    <row r="327" spans="1:9">
      <c r="A327" s="262"/>
      <c r="B327" s="262"/>
      <c r="C327" s="416"/>
      <c r="D327" s="262"/>
      <c r="E327" s="417"/>
      <c r="F327" s="417"/>
      <c r="G327" s="417"/>
      <c r="H327" s="263"/>
      <c r="I327" s="363"/>
    </row>
    <row r="328" spans="1:9">
      <c r="A328" s="262"/>
      <c r="B328" s="262"/>
      <c r="C328" s="416"/>
      <c r="D328" s="262"/>
      <c r="E328" s="417"/>
      <c r="F328" s="417"/>
      <c r="G328" s="417"/>
      <c r="H328" s="263"/>
      <c r="I328" s="363"/>
    </row>
    <row r="329" spans="1:9">
      <c r="A329" s="262"/>
      <c r="B329" s="262"/>
      <c r="C329" s="416"/>
      <c r="D329" s="262"/>
      <c r="E329" s="417"/>
      <c r="F329" s="417"/>
      <c r="G329" s="417"/>
      <c r="H329" s="263"/>
      <c r="I329" s="363"/>
    </row>
    <row r="330" spans="1:9">
      <c r="A330" s="262"/>
      <c r="B330" s="262"/>
      <c r="C330" s="416"/>
      <c r="D330" s="262"/>
      <c r="E330" s="417"/>
      <c r="F330" s="417"/>
      <c r="G330" s="417"/>
      <c r="H330" s="263"/>
      <c r="I330" s="363"/>
    </row>
    <row r="331" spans="1:9">
      <c r="A331" s="262"/>
      <c r="B331" s="262"/>
      <c r="C331" s="416"/>
      <c r="D331" s="262"/>
      <c r="E331" s="417"/>
      <c r="F331" s="417"/>
      <c r="G331" s="417"/>
      <c r="H331" s="263"/>
      <c r="I331" s="363"/>
    </row>
    <row r="332" spans="1:9">
      <c r="A332" s="262"/>
      <c r="B332" s="262"/>
      <c r="C332" s="416"/>
      <c r="D332" s="262"/>
      <c r="E332" s="417"/>
      <c r="F332" s="417"/>
      <c r="G332" s="417"/>
      <c r="H332" s="263"/>
      <c r="I332" s="363"/>
    </row>
    <row r="333" spans="1:9">
      <c r="A333" s="262"/>
      <c r="B333" s="262"/>
      <c r="C333" s="416"/>
      <c r="D333" s="262"/>
      <c r="E333" s="417"/>
      <c r="F333" s="417"/>
      <c r="G333" s="417"/>
      <c r="H333" s="263"/>
      <c r="I333" s="363"/>
    </row>
    <row r="334" spans="1:9">
      <c r="A334" s="262"/>
      <c r="B334" s="262"/>
      <c r="C334" s="416"/>
      <c r="D334" s="262"/>
      <c r="E334" s="417"/>
      <c r="F334" s="417"/>
      <c r="G334" s="417"/>
      <c r="H334" s="263"/>
      <c r="I334" s="363"/>
    </row>
    <row r="335" spans="1:9">
      <c r="A335" s="262"/>
      <c r="B335" s="262"/>
      <c r="C335" s="416"/>
      <c r="D335" s="262"/>
      <c r="E335" s="417"/>
      <c r="F335" s="417"/>
      <c r="G335" s="417"/>
      <c r="H335" s="263"/>
      <c r="I335" s="363"/>
    </row>
    <row r="336" spans="1:9">
      <c r="A336" s="262"/>
      <c r="B336" s="262"/>
      <c r="C336" s="416"/>
      <c r="D336" s="262"/>
      <c r="E336" s="417"/>
      <c r="F336" s="417"/>
      <c r="G336" s="417"/>
      <c r="H336" s="263"/>
      <c r="I336" s="363"/>
    </row>
    <row r="337" spans="1:9">
      <c r="A337" s="262"/>
      <c r="B337" s="262"/>
      <c r="C337" s="416"/>
      <c r="D337" s="262"/>
      <c r="E337" s="417"/>
      <c r="F337" s="417"/>
      <c r="G337" s="417"/>
      <c r="H337" s="263"/>
      <c r="I337" s="363"/>
    </row>
    <row r="338" spans="1:9">
      <c r="A338" s="262"/>
      <c r="B338" s="262"/>
      <c r="C338" s="416"/>
      <c r="D338" s="262"/>
      <c r="E338" s="417"/>
      <c r="F338" s="417"/>
      <c r="G338" s="417"/>
      <c r="H338" s="263"/>
      <c r="I338" s="363"/>
    </row>
    <row r="339" spans="1:9">
      <c r="A339" s="262"/>
      <c r="B339" s="262"/>
      <c r="C339" s="416"/>
      <c r="D339" s="262"/>
      <c r="E339" s="417"/>
      <c r="F339" s="417"/>
      <c r="G339" s="417"/>
      <c r="H339" s="263"/>
      <c r="I339" s="363"/>
    </row>
    <row r="340" spans="1:9">
      <c r="A340" s="262"/>
      <c r="B340" s="262"/>
      <c r="C340" s="416"/>
      <c r="D340" s="262"/>
      <c r="E340" s="417"/>
      <c r="F340" s="417"/>
      <c r="G340" s="417"/>
      <c r="H340" s="263"/>
      <c r="I340" s="363"/>
    </row>
    <row r="341" spans="1:9">
      <c r="A341" s="262"/>
      <c r="B341" s="262"/>
      <c r="C341" s="416"/>
      <c r="D341" s="262"/>
      <c r="E341" s="417"/>
      <c r="F341" s="417"/>
      <c r="G341" s="417"/>
      <c r="H341" s="263"/>
      <c r="I341" s="363"/>
    </row>
    <row r="342" spans="1:9">
      <c r="A342" s="262"/>
      <c r="B342" s="262"/>
      <c r="C342" s="416"/>
      <c r="D342" s="262"/>
      <c r="E342" s="417"/>
      <c r="F342" s="417"/>
      <c r="G342" s="417"/>
      <c r="H342" s="263"/>
      <c r="I342" s="363"/>
    </row>
    <row r="343" spans="1:9">
      <c r="A343" s="262"/>
      <c r="B343" s="262"/>
      <c r="C343" s="416"/>
      <c r="D343" s="262"/>
      <c r="E343" s="417"/>
      <c r="F343" s="417"/>
      <c r="G343" s="417"/>
      <c r="H343" s="263"/>
      <c r="I343" s="363"/>
    </row>
    <row r="344" spans="1:9">
      <c r="A344" s="262"/>
      <c r="B344" s="262"/>
      <c r="C344" s="416"/>
      <c r="D344" s="262"/>
      <c r="E344" s="417"/>
      <c r="F344" s="417"/>
      <c r="G344" s="417"/>
      <c r="H344" s="263"/>
      <c r="I344" s="363"/>
    </row>
    <row r="345" spans="1:9">
      <c r="A345" s="262"/>
      <c r="B345" s="262"/>
      <c r="C345" s="416"/>
      <c r="D345" s="262"/>
      <c r="E345" s="417"/>
      <c r="F345" s="417"/>
      <c r="G345" s="417"/>
      <c r="H345" s="263"/>
      <c r="I345" s="363"/>
    </row>
    <row r="346" spans="1:9">
      <c r="A346" s="262"/>
      <c r="B346" s="262"/>
      <c r="C346" s="416"/>
      <c r="D346" s="262"/>
      <c r="E346" s="417"/>
      <c r="F346" s="417"/>
      <c r="G346" s="417"/>
      <c r="H346" s="263"/>
      <c r="I346" s="363"/>
    </row>
    <row r="347" spans="1:9">
      <c r="A347" s="262"/>
      <c r="B347" s="262"/>
      <c r="C347" s="416"/>
      <c r="D347" s="262"/>
      <c r="E347" s="417"/>
      <c r="F347" s="417"/>
      <c r="G347" s="417"/>
      <c r="H347" s="263"/>
      <c r="I347" s="363"/>
    </row>
    <row r="348" spans="1:9">
      <c r="A348" s="262"/>
      <c r="B348" s="262"/>
      <c r="C348" s="416"/>
      <c r="D348" s="262"/>
      <c r="E348" s="417"/>
      <c r="F348" s="417"/>
      <c r="G348" s="417"/>
      <c r="H348" s="263"/>
      <c r="I348" s="363"/>
    </row>
    <row r="349" spans="1:9">
      <c r="A349" s="262"/>
      <c r="B349" s="262"/>
      <c r="C349" s="416"/>
      <c r="D349" s="262"/>
      <c r="E349" s="417"/>
      <c r="F349" s="417"/>
      <c r="G349" s="417"/>
      <c r="H349" s="263"/>
      <c r="I349" s="363"/>
    </row>
    <row r="350" spans="1:9">
      <c r="A350" s="262"/>
      <c r="B350" s="262"/>
      <c r="C350" s="416"/>
      <c r="D350" s="262"/>
      <c r="E350" s="417"/>
      <c r="F350" s="417"/>
      <c r="G350" s="417"/>
      <c r="H350" s="263"/>
      <c r="I350" s="363"/>
    </row>
    <row r="351" spans="1:9">
      <c r="A351" s="262"/>
      <c r="B351" s="262"/>
      <c r="C351" s="416"/>
      <c r="D351" s="262"/>
      <c r="E351" s="417"/>
      <c r="F351" s="417"/>
      <c r="G351" s="417"/>
      <c r="H351" s="263"/>
      <c r="I351" s="363"/>
    </row>
    <row r="352" spans="1:9">
      <c r="A352" s="262"/>
      <c r="B352" s="262"/>
      <c r="C352" s="416"/>
      <c r="D352" s="262"/>
      <c r="E352" s="417"/>
      <c r="F352" s="417"/>
      <c r="G352" s="417"/>
      <c r="H352" s="263"/>
      <c r="I352" s="363"/>
    </row>
    <row r="353" spans="1:9">
      <c r="A353" s="262"/>
      <c r="B353" s="262"/>
      <c r="C353" s="416"/>
      <c r="D353" s="262"/>
      <c r="E353" s="417"/>
      <c r="F353" s="417"/>
      <c r="G353" s="417"/>
      <c r="H353" s="263"/>
      <c r="I353" s="363"/>
    </row>
    <row r="354" spans="1:9">
      <c r="A354" s="262"/>
      <c r="B354" s="262"/>
      <c r="C354" s="416"/>
      <c r="D354" s="262"/>
      <c r="E354" s="417"/>
      <c r="F354" s="417"/>
      <c r="G354" s="417"/>
      <c r="H354" s="263"/>
      <c r="I354" s="363"/>
    </row>
    <row r="355" spans="1:9">
      <c r="A355" s="262"/>
      <c r="B355" s="262"/>
      <c r="C355" s="416"/>
      <c r="D355" s="262"/>
      <c r="E355" s="417"/>
      <c r="F355" s="417"/>
      <c r="G355" s="417"/>
      <c r="H355" s="263"/>
      <c r="I355" s="363"/>
    </row>
    <row r="356" spans="1:9">
      <c r="A356" s="262"/>
      <c r="B356" s="262"/>
      <c r="C356" s="416"/>
      <c r="D356" s="262"/>
      <c r="E356" s="417"/>
      <c r="F356" s="417"/>
      <c r="G356" s="417"/>
      <c r="H356" s="263"/>
      <c r="I356" s="363"/>
    </row>
    <row r="357" spans="1:9">
      <c r="A357" s="262"/>
      <c r="B357" s="262"/>
      <c r="C357" s="416"/>
      <c r="D357" s="262"/>
      <c r="E357" s="417"/>
      <c r="F357" s="417"/>
      <c r="G357" s="417"/>
      <c r="H357" s="263"/>
      <c r="I357" s="363"/>
    </row>
    <row r="358" spans="1:9">
      <c r="A358" s="262"/>
      <c r="B358" s="262"/>
      <c r="C358" s="416"/>
      <c r="D358" s="262"/>
      <c r="E358" s="417"/>
      <c r="F358" s="417"/>
      <c r="G358" s="417"/>
      <c r="H358" s="263"/>
      <c r="I358" s="363"/>
    </row>
    <row r="359" spans="1:9">
      <c r="A359" s="262"/>
      <c r="B359" s="262"/>
      <c r="C359" s="416"/>
      <c r="D359" s="262"/>
      <c r="E359" s="417"/>
      <c r="F359" s="417"/>
      <c r="G359" s="417"/>
      <c r="H359" s="263"/>
      <c r="I359" s="363"/>
    </row>
    <row r="360" spans="1:9">
      <c r="A360" s="262"/>
      <c r="B360" s="262"/>
      <c r="C360" s="416"/>
      <c r="D360" s="262"/>
      <c r="E360" s="417"/>
      <c r="F360" s="417"/>
      <c r="G360" s="417"/>
      <c r="H360" s="263"/>
      <c r="I360" s="363"/>
    </row>
    <row r="361" spans="1:9">
      <c r="A361" s="262"/>
      <c r="B361" s="262"/>
      <c r="C361" s="416"/>
      <c r="D361" s="262"/>
      <c r="E361" s="417"/>
      <c r="F361" s="417"/>
      <c r="G361" s="417"/>
      <c r="H361" s="263"/>
      <c r="I361" s="363"/>
    </row>
    <row r="362" spans="1:9">
      <c r="A362" s="262"/>
      <c r="B362" s="262"/>
      <c r="C362" s="416"/>
      <c r="D362" s="262"/>
      <c r="E362" s="417"/>
      <c r="F362" s="417"/>
      <c r="G362" s="417"/>
      <c r="H362" s="263"/>
      <c r="I362" s="363"/>
    </row>
    <row r="363" spans="1:9">
      <c r="A363" s="262"/>
      <c r="B363" s="262"/>
      <c r="C363" s="416"/>
      <c r="D363" s="262"/>
      <c r="E363" s="417"/>
      <c r="F363" s="417"/>
      <c r="G363" s="417"/>
      <c r="H363" s="263"/>
      <c r="I363" s="363"/>
    </row>
    <row r="364" spans="1:9">
      <c r="A364" s="262"/>
      <c r="B364" s="262"/>
      <c r="C364" s="416"/>
      <c r="D364" s="262"/>
      <c r="E364" s="417"/>
      <c r="F364" s="417"/>
      <c r="G364" s="417"/>
      <c r="H364" s="263"/>
      <c r="I364" s="363"/>
    </row>
    <row r="365" spans="1:9">
      <c r="A365" s="262"/>
      <c r="B365" s="262"/>
      <c r="C365" s="416"/>
      <c r="D365" s="262"/>
      <c r="E365" s="417"/>
      <c r="F365" s="417"/>
      <c r="G365" s="417"/>
      <c r="H365" s="263"/>
      <c r="I365" s="363"/>
    </row>
    <row r="366" spans="1:9">
      <c r="A366" s="262"/>
      <c r="B366" s="262"/>
      <c r="C366" s="416"/>
      <c r="D366" s="262"/>
      <c r="E366" s="417"/>
      <c r="F366" s="417"/>
      <c r="G366" s="417"/>
      <c r="H366" s="263"/>
      <c r="I366" s="363"/>
    </row>
    <row r="367" spans="1:9">
      <c r="A367" s="262"/>
      <c r="B367" s="262"/>
      <c r="C367" s="416"/>
      <c r="D367" s="262"/>
      <c r="E367" s="417"/>
      <c r="F367" s="417"/>
      <c r="G367" s="417"/>
      <c r="H367" s="263"/>
      <c r="I367" s="363"/>
    </row>
    <row r="368" spans="1:9">
      <c r="A368" s="262"/>
      <c r="B368" s="262"/>
      <c r="C368" s="416"/>
      <c r="D368" s="262"/>
      <c r="E368" s="417"/>
      <c r="F368" s="417"/>
      <c r="G368" s="417"/>
      <c r="H368" s="263"/>
      <c r="I368" s="363"/>
    </row>
    <row r="369" spans="1:9">
      <c r="A369" s="262"/>
      <c r="B369" s="262"/>
      <c r="C369" s="416"/>
      <c r="D369" s="262"/>
      <c r="E369" s="417"/>
      <c r="F369" s="417"/>
      <c r="G369" s="417"/>
      <c r="H369" s="263"/>
      <c r="I369" s="363"/>
    </row>
    <row r="370" spans="1:9">
      <c r="A370" s="262"/>
      <c r="B370" s="262"/>
      <c r="C370" s="416"/>
      <c r="D370" s="262"/>
      <c r="E370" s="417"/>
      <c r="F370" s="417"/>
      <c r="G370" s="417"/>
      <c r="H370" s="263"/>
      <c r="I370" s="363"/>
    </row>
    <row r="371" spans="1:9">
      <c r="A371" s="262"/>
      <c r="B371" s="262"/>
      <c r="C371" s="416"/>
      <c r="D371" s="262"/>
      <c r="E371" s="417"/>
      <c r="F371" s="417"/>
      <c r="G371" s="417"/>
      <c r="H371" s="263"/>
      <c r="I371" s="363"/>
    </row>
    <row r="372" spans="1:9">
      <c r="A372" s="262"/>
      <c r="B372" s="262"/>
      <c r="C372" s="416"/>
      <c r="D372" s="262"/>
      <c r="E372" s="417"/>
      <c r="F372" s="417"/>
      <c r="G372" s="417"/>
      <c r="H372" s="263"/>
      <c r="I372" s="363"/>
    </row>
    <row r="373" spans="1:9">
      <c r="A373" s="262"/>
      <c r="B373" s="262"/>
      <c r="C373" s="416"/>
      <c r="D373" s="262"/>
      <c r="E373" s="417"/>
      <c r="F373" s="417"/>
      <c r="G373" s="417"/>
      <c r="H373" s="263"/>
      <c r="I373" s="363"/>
    </row>
    <row r="374" spans="1:9">
      <c r="A374" s="262"/>
      <c r="B374" s="262"/>
      <c r="C374" s="416"/>
      <c r="D374" s="262"/>
      <c r="E374" s="417"/>
      <c r="F374" s="417"/>
      <c r="G374" s="417"/>
      <c r="H374" s="263"/>
      <c r="I374" s="363"/>
    </row>
    <row r="375" spans="1:9">
      <c r="A375" s="262"/>
      <c r="B375" s="262"/>
      <c r="C375" s="416"/>
      <c r="D375" s="262"/>
      <c r="E375" s="417"/>
      <c r="F375" s="417"/>
      <c r="G375" s="417"/>
      <c r="H375" s="263"/>
      <c r="I375" s="363"/>
    </row>
    <row r="376" spans="1:9">
      <c r="A376" s="262"/>
      <c r="B376" s="262"/>
      <c r="C376" s="416"/>
      <c r="D376" s="262"/>
      <c r="E376" s="417"/>
      <c r="F376" s="417"/>
      <c r="G376" s="417"/>
      <c r="H376" s="263"/>
      <c r="I376" s="363"/>
    </row>
    <row r="377" spans="1:9">
      <c r="A377" s="262"/>
      <c r="B377" s="262"/>
      <c r="C377" s="416"/>
      <c r="D377" s="262"/>
      <c r="E377" s="417"/>
      <c r="F377" s="417"/>
      <c r="G377" s="417"/>
      <c r="H377" s="263"/>
      <c r="I377" s="363"/>
    </row>
    <row r="378" spans="1:9">
      <c r="A378" s="262"/>
      <c r="B378" s="262"/>
      <c r="C378" s="416"/>
      <c r="D378" s="262"/>
      <c r="E378" s="417"/>
      <c r="F378" s="417"/>
      <c r="G378" s="417"/>
      <c r="H378" s="263"/>
      <c r="I378" s="363"/>
    </row>
    <row r="379" spans="1:9">
      <c r="A379" s="262"/>
      <c r="B379" s="262"/>
      <c r="C379" s="416"/>
      <c r="D379" s="262"/>
      <c r="E379" s="417"/>
      <c r="F379" s="417"/>
      <c r="G379" s="417"/>
      <c r="H379" s="263"/>
      <c r="I379" s="363"/>
    </row>
    <row r="380" spans="1:9">
      <c r="A380" s="262"/>
      <c r="B380" s="262"/>
      <c r="C380" s="416"/>
      <c r="D380" s="262"/>
      <c r="E380" s="417"/>
      <c r="F380" s="417"/>
      <c r="G380" s="417"/>
      <c r="H380" s="263"/>
      <c r="I380" s="363"/>
    </row>
    <row r="381" spans="1:9">
      <c r="A381" s="262"/>
      <c r="B381" s="262"/>
      <c r="C381" s="416"/>
      <c r="D381" s="262"/>
      <c r="E381" s="417"/>
      <c r="F381" s="417"/>
      <c r="G381" s="417"/>
      <c r="H381" s="263"/>
      <c r="I381" s="363"/>
    </row>
    <row r="382" spans="1:9">
      <c r="A382" s="262"/>
      <c r="B382" s="262"/>
      <c r="C382" s="416"/>
      <c r="D382" s="262"/>
      <c r="E382" s="417"/>
      <c r="F382" s="417"/>
      <c r="G382" s="417"/>
      <c r="H382" s="263"/>
      <c r="I382" s="363"/>
    </row>
    <row r="383" spans="1:9">
      <c r="A383" s="262"/>
      <c r="B383" s="262"/>
      <c r="C383" s="416"/>
      <c r="D383" s="262"/>
      <c r="E383" s="417"/>
      <c r="F383" s="417"/>
      <c r="G383" s="417"/>
      <c r="H383" s="263"/>
      <c r="I383" s="363"/>
    </row>
    <row r="384" spans="1:9">
      <c r="A384" s="262"/>
      <c r="B384" s="262"/>
      <c r="C384" s="416"/>
      <c r="D384" s="262"/>
      <c r="E384" s="417"/>
      <c r="F384" s="417"/>
      <c r="G384" s="417"/>
      <c r="H384" s="263"/>
      <c r="I384" s="363"/>
    </row>
    <row r="385" spans="1:9">
      <c r="A385" s="262"/>
      <c r="B385" s="262"/>
      <c r="C385" s="416"/>
      <c r="D385" s="262"/>
      <c r="E385" s="417"/>
      <c r="F385" s="417"/>
      <c r="G385" s="417"/>
      <c r="H385" s="263"/>
      <c r="I385" s="363"/>
    </row>
    <row r="386" spans="1:9">
      <c r="A386" s="262"/>
      <c r="B386" s="262"/>
      <c r="C386" s="416"/>
      <c r="D386" s="262"/>
      <c r="E386" s="417"/>
      <c r="F386" s="417"/>
      <c r="G386" s="417"/>
      <c r="H386" s="263"/>
      <c r="I386" s="363"/>
    </row>
    <row r="387" spans="1:9">
      <c r="A387" s="262"/>
      <c r="B387" s="262"/>
      <c r="C387" s="416"/>
      <c r="D387" s="262"/>
      <c r="E387" s="417"/>
      <c r="F387" s="417"/>
      <c r="G387" s="417"/>
      <c r="H387" s="263"/>
      <c r="I387" s="363"/>
    </row>
    <row r="388" spans="1:9">
      <c r="A388" s="262"/>
      <c r="B388" s="262"/>
      <c r="C388" s="416"/>
      <c r="D388" s="262"/>
      <c r="E388" s="417"/>
      <c r="F388" s="417"/>
      <c r="G388" s="417"/>
      <c r="H388" s="263"/>
      <c r="I388" s="363"/>
    </row>
    <row r="389" spans="1:9">
      <c r="A389" s="262"/>
      <c r="B389" s="262"/>
      <c r="C389" s="416"/>
      <c r="D389" s="262"/>
      <c r="E389" s="417"/>
      <c r="F389" s="417"/>
      <c r="G389" s="417"/>
      <c r="H389" s="263"/>
      <c r="I389" s="363"/>
    </row>
    <row r="390" spans="1:9">
      <c r="A390" s="262"/>
      <c r="B390" s="262"/>
      <c r="C390" s="416"/>
      <c r="D390" s="262"/>
      <c r="E390" s="417"/>
      <c r="F390" s="417"/>
      <c r="G390" s="417"/>
      <c r="H390" s="263"/>
      <c r="I390" s="363"/>
    </row>
    <row r="391" spans="1:9">
      <c r="A391" s="262"/>
      <c r="B391" s="262"/>
      <c r="C391" s="416"/>
      <c r="D391" s="262"/>
      <c r="E391" s="417"/>
      <c r="F391" s="417"/>
      <c r="G391" s="417"/>
      <c r="H391" s="263"/>
      <c r="I391" s="363"/>
    </row>
    <row r="392" spans="1:9">
      <c r="A392" s="262"/>
      <c r="B392" s="262"/>
      <c r="C392" s="416"/>
      <c r="D392" s="262"/>
      <c r="E392" s="417"/>
      <c r="F392" s="417"/>
      <c r="G392" s="417"/>
      <c r="H392" s="263"/>
      <c r="I392" s="363"/>
    </row>
    <row r="393" spans="1:9">
      <c r="A393" s="262"/>
      <c r="B393" s="262"/>
      <c r="C393" s="416"/>
      <c r="D393" s="262"/>
      <c r="E393" s="417"/>
      <c r="F393" s="417"/>
      <c r="G393" s="417"/>
      <c r="H393" s="263"/>
      <c r="I393" s="363"/>
    </row>
    <row r="394" spans="1:9">
      <c r="A394" s="262"/>
      <c r="B394" s="262"/>
      <c r="C394" s="416"/>
      <c r="D394" s="262"/>
      <c r="E394" s="417"/>
      <c r="F394" s="417"/>
      <c r="G394" s="417"/>
      <c r="H394" s="263"/>
      <c r="I394" s="363"/>
    </row>
    <row r="395" spans="1:9">
      <c r="A395" s="262"/>
      <c r="B395" s="262"/>
      <c r="C395" s="416"/>
      <c r="D395" s="262"/>
      <c r="E395" s="417"/>
      <c r="F395" s="417"/>
      <c r="G395" s="417"/>
      <c r="H395" s="263"/>
      <c r="I395" s="363"/>
    </row>
    <row r="396" spans="1:9">
      <c r="A396" s="262"/>
      <c r="B396" s="262"/>
      <c r="C396" s="416"/>
      <c r="D396" s="262"/>
      <c r="E396" s="417"/>
      <c r="F396" s="417"/>
      <c r="G396" s="417"/>
      <c r="H396" s="263"/>
      <c r="I396" s="363"/>
    </row>
    <row r="397" spans="1:9">
      <c r="A397" s="262"/>
      <c r="B397" s="262"/>
      <c r="C397" s="416"/>
      <c r="D397" s="262"/>
      <c r="E397" s="417"/>
      <c r="F397" s="417"/>
      <c r="G397" s="417"/>
      <c r="H397" s="263"/>
      <c r="I397" s="363"/>
    </row>
    <row r="398" spans="1:9">
      <c r="A398" s="262"/>
      <c r="B398" s="262"/>
      <c r="C398" s="416"/>
      <c r="D398" s="262"/>
      <c r="E398" s="417"/>
      <c r="F398" s="417"/>
      <c r="G398" s="417"/>
      <c r="H398" s="263"/>
      <c r="I398" s="363"/>
    </row>
    <row r="399" spans="1:9">
      <c r="A399" s="262"/>
      <c r="B399" s="262"/>
      <c r="C399" s="416"/>
      <c r="D399" s="262"/>
      <c r="E399" s="417"/>
      <c r="F399" s="417"/>
      <c r="G399" s="417"/>
      <c r="H399" s="263"/>
      <c r="I399" s="363"/>
    </row>
    <row r="400" spans="1:9">
      <c r="A400" s="262"/>
      <c r="B400" s="262"/>
      <c r="C400" s="416"/>
      <c r="D400" s="262"/>
      <c r="E400" s="417"/>
      <c r="F400" s="417"/>
      <c r="G400" s="417"/>
      <c r="H400" s="263"/>
      <c r="I400" s="363"/>
    </row>
    <row r="401" spans="1:9">
      <c r="A401" s="262"/>
      <c r="B401" s="262"/>
      <c r="C401" s="416"/>
      <c r="D401" s="262"/>
      <c r="E401" s="417"/>
      <c r="F401" s="417"/>
      <c r="G401" s="417"/>
      <c r="H401" s="263"/>
      <c r="I401" s="363"/>
    </row>
    <row r="402" spans="1:9">
      <c r="A402" s="262"/>
      <c r="B402" s="262"/>
      <c r="C402" s="416"/>
      <c r="D402" s="262"/>
      <c r="E402" s="417"/>
      <c r="F402" s="417"/>
      <c r="G402" s="417"/>
      <c r="H402" s="263"/>
      <c r="I402" s="363"/>
    </row>
    <row r="403" spans="1:9">
      <c r="A403" s="262"/>
      <c r="B403" s="262"/>
      <c r="C403" s="416"/>
      <c r="D403" s="262"/>
      <c r="E403" s="417"/>
      <c r="F403" s="417"/>
      <c r="G403" s="417"/>
      <c r="H403" s="263"/>
      <c r="I403" s="363"/>
    </row>
    <row r="404" spans="1:9">
      <c r="A404" s="262"/>
      <c r="B404" s="262"/>
      <c r="C404" s="416"/>
      <c r="D404" s="262"/>
      <c r="E404" s="417"/>
      <c r="F404" s="417"/>
      <c r="G404" s="417"/>
      <c r="H404" s="263"/>
      <c r="I404" s="363"/>
    </row>
    <row r="405" spans="1:9">
      <c r="A405" s="262"/>
      <c r="B405" s="262"/>
      <c r="C405" s="416"/>
      <c r="D405" s="262"/>
      <c r="E405" s="417"/>
      <c r="F405" s="417"/>
      <c r="G405" s="417"/>
      <c r="H405" s="263"/>
      <c r="I405" s="363"/>
    </row>
    <row r="406" spans="1:9">
      <c r="A406" s="262"/>
      <c r="B406" s="262"/>
      <c r="C406" s="416"/>
      <c r="D406" s="262"/>
      <c r="E406" s="417"/>
      <c r="F406" s="417"/>
      <c r="G406" s="417"/>
      <c r="H406" s="263"/>
      <c r="I406" s="363"/>
    </row>
    <row r="407" spans="1:9">
      <c r="A407" s="262"/>
      <c r="B407" s="262"/>
      <c r="C407" s="416"/>
      <c r="D407" s="262"/>
      <c r="E407" s="417"/>
      <c r="F407" s="417"/>
      <c r="G407" s="417"/>
      <c r="H407" s="263"/>
      <c r="I407" s="363"/>
    </row>
    <row r="408" spans="1:9">
      <c r="A408" s="262"/>
      <c r="B408" s="262"/>
      <c r="C408" s="416"/>
      <c r="D408" s="262"/>
      <c r="E408" s="417"/>
      <c r="F408" s="417"/>
      <c r="G408" s="417"/>
      <c r="H408" s="263"/>
      <c r="I408" s="363"/>
    </row>
    <row r="409" spans="1:9">
      <c r="A409" s="262"/>
      <c r="B409" s="262"/>
      <c r="C409" s="416"/>
      <c r="D409" s="262"/>
      <c r="E409" s="417"/>
      <c r="F409" s="417"/>
      <c r="G409" s="417"/>
      <c r="H409" s="263"/>
      <c r="I409" s="363"/>
    </row>
    <row r="410" spans="1:9">
      <c r="A410" s="262"/>
      <c r="B410" s="262"/>
      <c r="C410" s="416"/>
      <c r="D410" s="262"/>
      <c r="E410" s="417"/>
      <c r="F410" s="417"/>
      <c r="G410" s="417"/>
      <c r="H410" s="263"/>
      <c r="I410" s="363"/>
    </row>
    <row r="411" spans="1:9">
      <c r="A411" s="262"/>
      <c r="B411" s="262"/>
      <c r="C411" s="416"/>
      <c r="D411" s="262"/>
      <c r="E411" s="417"/>
      <c r="F411" s="417"/>
      <c r="G411" s="417"/>
      <c r="H411" s="263"/>
      <c r="I411" s="363"/>
    </row>
    <row r="412" spans="1:9">
      <c r="A412" s="262"/>
      <c r="B412" s="262"/>
      <c r="C412" s="416"/>
      <c r="D412" s="262"/>
      <c r="E412" s="417"/>
      <c r="F412" s="417"/>
      <c r="G412" s="417"/>
      <c r="H412" s="263"/>
      <c r="I412" s="363"/>
    </row>
    <row r="413" spans="1:9">
      <c r="A413" s="262"/>
      <c r="B413" s="262"/>
      <c r="C413" s="416"/>
      <c r="D413" s="262"/>
      <c r="E413" s="417"/>
      <c r="F413" s="417"/>
      <c r="G413" s="417"/>
      <c r="H413" s="263"/>
      <c r="I413" s="363"/>
    </row>
    <row r="414" spans="1:9">
      <c r="A414" s="262"/>
      <c r="B414" s="262"/>
      <c r="C414" s="416"/>
      <c r="D414" s="262"/>
      <c r="E414" s="417"/>
      <c r="F414" s="417"/>
      <c r="G414" s="417"/>
      <c r="H414" s="263"/>
      <c r="I414" s="363"/>
    </row>
    <row r="415" spans="1:9">
      <c r="A415" s="262"/>
      <c r="B415" s="262"/>
      <c r="C415" s="416"/>
      <c r="D415" s="262"/>
      <c r="E415" s="417"/>
      <c r="F415" s="417"/>
      <c r="G415" s="417"/>
      <c r="H415" s="263"/>
      <c r="I415" s="363"/>
    </row>
    <row r="416" spans="1:9">
      <c r="A416" s="262"/>
      <c r="B416" s="262"/>
      <c r="C416" s="416"/>
      <c r="D416" s="262"/>
      <c r="E416" s="417"/>
      <c r="F416" s="417"/>
      <c r="G416" s="417"/>
      <c r="H416" s="263"/>
      <c r="I416" s="363"/>
    </row>
    <row r="417" spans="1:9">
      <c r="A417" s="262"/>
      <c r="B417" s="262"/>
      <c r="C417" s="416"/>
      <c r="D417" s="262"/>
      <c r="E417" s="417"/>
      <c r="F417" s="417"/>
      <c r="G417" s="417"/>
      <c r="H417" s="263"/>
      <c r="I417" s="363"/>
    </row>
    <row r="418" spans="1:9">
      <c r="A418" s="262"/>
      <c r="B418" s="262"/>
      <c r="C418" s="416"/>
      <c r="D418" s="262"/>
      <c r="E418" s="417"/>
      <c r="F418" s="417"/>
      <c r="G418" s="417"/>
      <c r="H418" s="263"/>
      <c r="I418" s="363"/>
    </row>
    <row r="419" spans="1:9">
      <c r="A419" s="262"/>
      <c r="B419" s="262"/>
      <c r="C419" s="416"/>
      <c r="D419" s="262"/>
      <c r="E419" s="417"/>
      <c r="F419" s="417"/>
      <c r="G419" s="417"/>
      <c r="H419" s="263"/>
      <c r="I419" s="363"/>
    </row>
    <row r="420" spans="1:9">
      <c r="A420" s="262"/>
      <c r="B420" s="262"/>
      <c r="C420" s="416"/>
      <c r="D420" s="262"/>
      <c r="E420" s="417"/>
      <c r="F420" s="417"/>
      <c r="G420" s="417"/>
      <c r="H420" s="263"/>
      <c r="I420" s="363"/>
    </row>
    <row r="421" spans="1:9">
      <c r="A421" s="262"/>
      <c r="B421" s="262"/>
      <c r="C421" s="416"/>
      <c r="D421" s="262"/>
      <c r="E421" s="417"/>
      <c r="F421" s="417"/>
      <c r="G421" s="417"/>
      <c r="H421" s="263"/>
      <c r="I421" s="363"/>
    </row>
    <row r="422" spans="1:9">
      <c r="A422" s="262"/>
      <c r="B422" s="262"/>
      <c r="C422" s="416"/>
      <c r="D422" s="262"/>
      <c r="E422" s="417"/>
      <c r="F422" s="417"/>
      <c r="G422" s="417"/>
      <c r="H422" s="263"/>
      <c r="I422" s="363"/>
    </row>
    <row r="423" spans="1:9">
      <c r="A423" s="262"/>
      <c r="B423" s="262"/>
      <c r="C423" s="416"/>
      <c r="D423" s="262"/>
      <c r="E423" s="417"/>
      <c r="F423" s="417"/>
      <c r="G423" s="417"/>
      <c r="H423" s="263"/>
      <c r="I423" s="363"/>
    </row>
    <row r="424" spans="1:9">
      <c r="A424" s="262"/>
      <c r="B424" s="262"/>
      <c r="C424" s="416"/>
      <c r="D424" s="262"/>
      <c r="E424" s="417"/>
      <c r="F424" s="417"/>
      <c r="G424" s="417"/>
      <c r="H424" s="263"/>
      <c r="I424" s="363"/>
    </row>
    <row r="425" spans="1:9">
      <c r="A425" s="262"/>
      <c r="B425" s="262"/>
      <c r="C425" s="416"/>
      <c r="D425" s="262"/>
      <c r="E425" s="417"/>
      <c r="F425" s="417"/>
      <c r="G425" s="417"/>
      <c r="H425" s="263"/>
      <c r="I425" s="363"/>
    </row>
    <row r="426" spans="1:9">
      <c r="A426" s="262"/>
      <c r="B426" s="262"/>
      <c r="C426" s="416"/>
      <c r="D426" s="262"/>
      <c r="E426" s="417"/>
      <c r="F426" s="417"/>
      <c r="G426" s="417"/>
      <c r="H426" s="263"/>
      <c r="I426" s="363"/>
    </row>
    <row r="427" spans="1:9">
      <c r="A427" s="262"/>
      <c r="B427" s="262"/>
      <c r="C427" s="416"/>
      <c r="D427" s="262"/>
      <c r="E427" s="417"/>
      <c r="F427" s="417"/>
      <c r="G427" s="417"/>
      <c r="H427" s="263"/>
      <c r="I427" s="363"/>
    </row>
    <row r="428" spans="1:9">
      <c r="A428" s="262"/>
      <c r="B428" s="262"/>
      <c r="C428" s="416"/>
      <c r="D428" s="262"/>
      <c r="E428" s="417"/>
      <c r="F428" s="417"/>
      <c r="G428" s="417"/>
      <c r="H428" s="263"/>
      <c r="I428" s="363"/>
    </row>
    <row r="429" spans="1:9">
      <c r="A429" s="262"/>
      <c r="B429" s="262"/>
      <c r="C429" s="416"/>
      <c r="D429" s="262"/>
      <c r="E429" s="417"/>
      <c r="F429" s="417"/>
      <c r="G429" s="417"/>
      <c r="H429" s="263"/>
      <c r="I429" s="363"/>
    </row>
    <row r="430" spans="1:9">
      <c r="A430" s="262"/>
      <c r="B430" s="262"/>
      <c r="C430" s="416"/>
      <c r="D430" s="262"/>
      <c r="E430" s="417"/>
      <c r="F430" s="417"/>
      <c r="G430" s="417"/>
      <c r="H430" s="263"/>
      <c r="I430" s="363"/>
    </row>
    <row r="431" spans="1:9">
      <c r="A431" s="262"/>
      <c r="B431" s="262"/>
      <c r="C431" s="416"/>
      <c r="D431" s="262"/>
      <c r="E431" s="417"/>
      <c r="F431" s="417"/>
      <c r="G431" s="417"/>
      <c r="H431" s="263"/>
      <c r="I431" s="363"/>
    </row>
    <row r="432" spans="1:9">
      <c r="A432" s="262"/>
      <c r="B432" s="262"/>
      <c r="C432" s="416"/>
      <c r="D432" s="262"/>
      <c r="E432" s="417"/>
      <c r="F432" s="417"/>
      <c r="G432" s="417"/>
      <c r="H432" s="263"/>
      <c r="I432" s="363"/>
    </row>
    <row r="433" spans="1:9">
      <c r="A433" s="262"/>
      <c r="B433" s="262"/>
      <c r="C433" s="416"/>
      <c r="D433" s="262"/>
      <c r="E433" s="417"/>
      <c r="F433" s="417"/>
      <c r="G433" s="417"/>
      <c r="H433" s="263"/>
      <c r="I433" s="363"/>
    </row>
    <row r="434" spans="1:9">
      <c r="A434" s="262"/>
      <c r="B434" s="262"/>
      <c r="C434" s="416"/>
      <c r="D434" s="262"/>
      <c r="E434" s="417"/>
      <c r="F434" s="417"/>
      <c r="G434" s="417"/>
      <c r="H434" s="263"/>
      <c r="I434" s="363"/>
    </row>
    <row r="435" spans="1:9">
      <c r="A435" s="262"/>
      <c r="B435" s="262"/>
      <c r="C435" s="416"/>
      <c r="D435" s="262"/>
      <c r="E435" s="417"/>
      <c r="F435" s="417"/>
      <c r="G435" s="417"/>
      <c r="H435" s="263"/>
      <c r="I435" s="363"/>
    </row>
    <row r="436" spans="1:9">
      <c r="A436" s="262"/>
      <c r="B436" s="262"/>
      <c r="C436" s="416"/>
      <c r="D436" s="262"/>
      <c r="E436" s="417"/>
      <c r="F436" s="417"/>
      <c r="G436" s="417"/>
      <c r="H436" s="263"/>
      <c r="I436" s="363"/>
    </row>
    <row r="437" spans="1:9">
      <c r="A437" s="262"/>
      <c r="B437" s="262"/>
      <c r="C437" s="416"/>
      <c r="D437" s="262"/>
      <c r="E437" s="417"/>
      <c r="F437" s="417"/>
      <c r="G437" s="417"/>
      <c r="H437" s="263"/>
      <c r="I437" s="363"/>
    </row>
    <row r="438" spans="1:9">
      <c r="A438" s="262"/>
      <c r="B438" s="262"/>
      <c r="C438" s="416"/>
      <c r="D438" s="262"/>
      <c r="E438" s="417"/>
      <c r="F438" s="417"/>
      <c r="G438" s="417"/>
      <c r="H438" s="263"/>
      <c r="I438" s="363"/>
    </row>
    <row r="439" spans="1:9">
      <c r="A439" s="262"/>
      <c r="B439" s="262"/>
      <c r="C439" s="416"/>
      <c r="D439" s="262"/>
      <c r="E439" s="417"/>
      <c r="F439" s="417"/>
      <c r="G439" s="417"/>
      <c r="H439" s="263"/>
      <c r="I439" s="363"/>
    </row>
    <row r="440" spans="1:9">
      <c r="A440" s="262"/>
      <c r="B440" s="262"/>
      <c r="C440" s="416"/>
      <c r="D440" s="262"/>
      <c r="E440" s="417"/>
      <c r="F440" s="417"/>
      <c r="G440" s="417"/>
      <c r="H440" s="263"/>
      <c r="I440" s="363"/>
    </row>
    <row r="441" spans="1:9">
      <c r="A441" s="262"/>
      <c r="B441" s="262"/>
      <c r="C441" s="416"/>
      <c r="D441" s="262"/>
      <c r="E441" s="417"/>
      <c r="F441" s="417"/>
      <c r="G441" s="417"/>
      <c r="H441" s="263"/>
      <c r="I441" s="363"/>
    </row>
    <row r="442" spans="1:9">
      <c r="A442" s="262"/>
      <c r="B442" s="262"/>
      <c r="C442" s="416"/>
      <c r="D442" s="262"/>
      <c r="E442" s="417"/>
      <c r="F442" s="417"/>
      <c r="G442" s="417"/>
      <c r="H442" s="263"/>
      <c r="I442" s="363"/>
    </row>
    <row r="443" spans="1:9">
      <c r="A443" s="262"/>
      <c r="B443" s="262"/>
      <c r="C443" s="416"/>
      <c r="D443" s="262"/>
      <c r="E443" s="417"/>
      <c r="F443" s="417"/>
      <c r="G443" s="417"/>
      <c r="H443" s="263"/>
      <c r="I443" s="363"/>
    </row>
    <row r="444" spans="1:9">
      <c r="A444" s="262"/>
      <c r="B444" s="262"/>
      <c r="C444" s="416"/>
      <c r="D444" s="262"/>
      <c r="E444" s="417"/>
      <c r="F444" s="417"/>
      <c r="G444" s="417"/>
      <c r="H444" s="263"/>
      <c r="I444" s="363"/>
    </row>
    <row r="445" spans="1:9">
      <c r="A445" s="262"/>
      <c r="B445" s="262"/>
      <c r="C445" s="416"/>
      <c r="D445" s="262"/>
      <c r="E445" s="417"/>
      <c r="F445" s="417"/>
      <c r="G445" s="417"/>
      <c r="H445" s="263"/>
      <c r="I445" s="363"/>
    </row>
    <row r="446" spans="1:9">
      <c r="A446" s="262"/>
      <c r="B446" s="262"/>
      <c r="C446" s="416"/>
      <c r="D446" s="262"/>
      <c r="E446" s="417"/>
      <c r="F446" s="417"/>
      <c r="G446" s="417"/>
      <c r="H446" s="263"/>
      <c r="I446" s="363"/>
    </row>
    <row r="447" spans="1:9">
      <c r="A447" s="262"/>
      <c r="B447" s="262"/>
      <c r="C447" s="416"/>
      <c r="D447" s="262"/>
      <c r="E447" s="417"/>
      <c r="F447" s="417"/>
      <c r="G447" s="417"/>
      <c r="H447" s="263"/>
      <c r="I447" s="363"/>
    </row>
    <row r="448" spans="1:9">
      <c r="A448" s="262"/>
      <c r="B448" s="262"/>
      <c r="C448" s="416"/>
      <c r="D448" s="262"/>
      <c r="E448" s="417"/>
      <c r="F448" s="417"/>
      <c r="G448" s="417"/>
      <c r="H448" s="263"/>
      <c r="I448" s="363"/>
    </row>
    <row r="449" spans="1:9">
      <c r="A449" s="262"/>
      <c r="B449" s="262"/>
      <c r="C449" s="416"/>
      <c r="D449" s="262"/>
      <c r="E449" s="417"/>
      <c r="F449" s="417"/>
      <c r="G449" s="417"/>
      <c r="H449" s="263"/>
      <c r="I449" s="363"/>
    </row>
    <row r="450" spans="1:9">
      <c r="A450" s="262"/>
      <c r="B450" s="262"/>
      <c r="C450" s="416"/>
      <c r="D450" s="262"/>
      <c r="E450" s="417"/>
      <c r="F450" s="417"/>
      <c r="G450" s="417"/>
      <c r="H450" s="263"/>
      <c r="I450" s="363"/>
    </row>
    <row r="451" spans="1:9">
      <c r="A451" s="262"/>
      <c r="B451" s="262"/>
      <c r="C451" s="416"/>
      <c r="D451" s="262"/>
      <c r="E451" s="417"/>
      <c r="F451" s="417"/>
      <c r="G451" s="417"/>
      <c r="H451" s="263"/>
      <c r="I451" s="363"/>
    </row>
    <row r="452" spans="1:9">
      <c r="A452" s="262"/>
      <c r="B452" s="262"/>
      <c r="C452" s="416"/>
      <c r="D452" s="262"/>
      <c r="E452" s="417"/>
      <c r="F452" s="417"/>
      <c r="G452" s="417"/>
      <c r="H452" s="263"/>
      <c r="I452" s="363"/>
    </row>
    <row r="453" spans="1:9">
      <c r="A453" s="262"/>
      <c r="B453" s="262"/>
      <c r="C453" s="416"/>
      <c r="D453" s="262"/>
      <c r="E453" s="417"/>
      <c r="F453" s="417"/>
      <c r="G453" s="417"/>
      <c r="H453" s="263"/>
      <c r="I453" s="363"/>
    </row>
    <row r="454" spans="1:9">
      <c r="A454" s="262"/>
      <c r="B454" s="262"/>
      <c r="C454" s="416"/>
      <c r="D454" s="262"/>
      <c r="E454" s="417"/>
      <c r="F454" s="417"/>
      <c r="G454" s="417"/>
      <c r="H454" s="263"/>
      <c r="I454" s="363"/>
    </row>
    <row r="455" spans="1:9">
      <c r="A455" s="262"/>
      <c r="B455" s="262"/>
      <c r="C455" s="416"/>
      <c r="D455" s="262"/>
      <c r="E455" s="417"/>
      <c r="F455" s="417"/>
      <c r="G455" s="417"/>
      <c r="H455" s="263"/>
      <c r="I455" s="363"/>
    </row>
    <row r="456" spans="1:9">
      <c r="A456" s="262"/>
      <c r="B456" s="262"/>
      <c r="C456" s="416"/>
      <c r="D456" s="262"/>
      <c r="E456" s="417"/>
      <c r="F456" s="417"/>
      <c r="G456" s="417"/>
      <c r="H456" s="263"/>
      <c r="I456" s="363"/>
    </row>
    <row r="457" spans="1:9">
      <c r="A457" s="262"/>
      <c r="B457" s="262"/>
      <c r="C457" s="416"/>
      <c r="D457" s="262"/>
      <c r="E457" s="417"/>
      <c r="F457" s="417"/>
      <c r="G457" s="417"/>
      <c r="H457" s="263"/>
      <c r="I457" s="363"/>
    </row>
    <row r="458" spans="1:9">
      <c r="A458" s="262"/>
      <c r="B458" s="262"/>
      <c r="C458" s="416"/>
      <c r="D458" s="262"/>
      <c r="E458" s="417"/>
      <c r="F458" s="417"/>
      <c r="G458" s="417"/>
      <c r="H458" s="263"/>
      <c r="I458" s="363"/>
    </row>
    <row r="459" spans="1:9">
      <c r="A459" s="262"/>
      <c r="B459" s="262"/>
      <c r="C459" s="416"/>
      <c r="D459" s="262"/>
      <c r="E459" s="417"/>
      <c r="F459" s="417"/>
      <c r="G459" s="417"/>
      <c r="H459" s="263"/>
      <c r="I459" s="363"/>
    </row>
    <row r="460" spans="1:9">
      <c r="A460" s="262"/>
      <c r="B460" s="262"/>
      <c r="C460" s="416"/>
      <c r="D460" s="262"/>
      <c r="E460" s="417"/>
      <c r="F460" s="417"/>
      <c r="G460" s="417"/>
      <c r="H460" s="263"/>
      <c r="I460" s="363"/>
    </row>
    <row r="461" spans="1:9">
      <c r="A461" s="262"/>
      <c r="B461" s="262"/>
      <c r="C461" s="416"/>
      <c r="D461" s="262"/>
      <c r="E461" s="417"/>
      <c r="F461" s="417"/>
      <c r="G461" s="417"/>
      <c r="H461" s="263"/>
      <c r="I461" s="363"/>
    </row>
    <row r="462" spans="1:9">
      <c r="A462" s="262"/>
      <c r="B462" s="262"/>
      <c r="C462" s="416"/>
      <c r="D462" s="262"/>
      <c r="E462" s="417"/>
      <c r="F462" s="425"/>
      <c r="G462" s="425"/>
      <c r="H462" s="263"/>
      <c r="I462" s="263"/>
    </row>
    <row r="463" spans="1:9">
      <c r="A463" s="273"/>
      <c r="B463" s="273"/>
      <c r="C463" s="426"/>
      <c r="D463" s="273"/>
      <c r="E463" s="427"/>
      <c r="F463" s="428"/>
      <c r="G463" s="428"/>
      <c r="H463" s="274"/>
      <c r="I463" s="429"/>
    </row>
    <row r="464" spans="1:9">
      <c r="A464" s="273"/>
      <c r="B464" s="273"/>
      <c r="C464" s="426"/>
      <c r="D464" s="273"/>
      <c r="E464" s="427"/>
      <c r="F464" s="428"/>
      <c r="G464" s="428"/>
      <c r="H464" s="274"/>
      <c r="I464" s="429"/>
    </row>
    <row r="465" spans="1:9">
      <c r="A465" s="273"/>
      <c r="B465" s="273"/>
      <c r="C465" s="426"/>
      <c r="D465" s="273"/>
      <c r="E465" s="427"/>
      <c r="F465" s="428"/>
      <c r="G465" s="428"/>
      <c r="H465" s="274"/>
      <c r="I465" s="429"/>
    </row>
    <row r="466" spans="1:9">
      <c r="A466" s="273"/>
      <c r="B466" s="273"/>
      <c r="C466" s="426"/>
      <c r="D466" s="273"/>
      <c r="E466" s="427"/>
      <c r="F466" s="428"/>
      <c r="G466" s="428"/>
      <c r="H466" s="274"/>
      <c r="I466" s="429"/>
    </row>
    <row r="467" spans="1:9">
      <c r="A467" s="273"/>
      <c r="B467" s="273"/>
      <c r="C467" s="426"/>
      <c r="D467" s="273"/>
      <c r="E467" s="427"/>
      <c r="F467" s="428"/>
      <c r="G467" s="428"/>
      <c r="H467" s="274"/>
      <c r="I467" s="429"/>
    </row>
    <row r="468" spans="1:9">
      <c r="A468" s="273"/>
      <c r="B468" s="273"/>
      <c r="C468" s="426"/>
      <c r="D468" s="273"/>
      <c r="E468" s="427"/>
      <c r="F468" s="428"/>
      <c r="G468" s="428"/>
      <c r="H468" s="274"/>
      <c r="I468" s="429"/>
    </row>
    <row r="469" spans="1:9">
      <c r="A469" s="273"/>
      <c r="B469" s="273"/>
      <c r="C469" s="426"/>
      <c r="D469" s="273"/>
      <c r="E469" s="427"/>
      <c r="F469" s="428"/>
      <c r="G469" s="428"/>
      <c r="H469" s="274"/>
      <c r="I469" s="429"/>
    </row>
    <row r="470" spans="1:9">
      <c r="A470" s="273"/>
      <c r="B470" s="273"/>
      <c r="C470" s="426"/>
      <c r="D470" s="273"/>
      <c r="E470" s="427"/>
      <c r="F470" s="428"/>
      <c r="G470" s="428"/>
      <c r="H470" s="274"/>
      <c r="I470" s="429"/>
    </row>
    <row r="471" spans="1:9">
      <c r="A471" s="273"/>
      <c r="B471" s="273"/>
      <c r="C471" s="426"/>
      <c r="D471" s="273"/>
      <c r="E471" s="427"/>
      <c r="F471" s="428"/>
      <c r="G471" s="428"/>
      <c r="H471" s="274"/>
      <c r="I471" s="429"/>
    </row>
    <row r="472" spans="1:9">
      <c r="A472" s="273"/>
      <c r="B472" s="273"/>
      <c r="C472" s="426"/>
      <c r="D472" s="273"/>
      <c r="E472" s="427"/>
      <c r="F472" s="428"/>
      <c r="G472" s="428"/>
      <c r="H472" s="274"/>
      <c r="I472" s="429"/>
    </row>
    <row r="473" spans="1:9">
      <c r="A473" s="273"/>
      <c r="B473" s="273"/>
      <c r="C473" s="426"/>
      <c r="D473" s="273"/>
      <c r="E473" s="427"/>
      <c r="F473" s="428"/>
      <c r="G473" s="428"/>
      <c r="H473" s="274"/>
      <c r="I473" s="429"/>
    </row>
    <row r="474" spans="1:9">
      <c r="A474" s="273"/>
      <c r="B474" s="273"/>
      <c r="C474" s="426"/>
      <c r="D474" s="273"/>
      <c r="E474" s="427"/>
      <c r="F474" s="428"/>
      <c r="G474" s="428"/>
      <c r="H474" s="274"/>
      <c r="I474" s="429"/>
    </row>
    <row r="475" spans="1:9">
      <c r="A475" s="273"/>
      <c r="B475" s="273"/>
      <c r="C475" s="426"/>
      <c r="D475" s="273"/>
      <c r="E475" s="427"/>
      <c r="F475" s="428"/>
      <c r="G475" s="428"/>
      <c r="H475" s="274"/>
      <c r="I475" s="429"/>
    </row>
    <row r="476" spans="1:9">
      <c r="A476" s="273"/>
      <c r="B476" s="273"/>
      <c r="C476" s="426"/>
      <c r="D476" s="273"/>
      <c r="E476" s="427"/>
      <c r="F476" s="428"/>
      <c r="G476" s="428"/>
      <c r="H476" s="274"/>
      <c r="I476" s="429"/>
    </row>
    <row r="477" spans="1:9">
      <c r="A477" s="273"/>
      <c r="B477" s="273"/>
      <c r="C477" s="426"/>
      <c r="D477" s="273"/>
      <c r="E477" s="427"/>
      <c r="F477" s="428"/>
      <c r="G477" s="428"/>
      <c r="H477" s="274"/>
      <c r="I477" s="429"/>
    </row>
    <row r="478" spans="1:9">
      <c r="A478" s="273"/>
      <c r="B478" s="273"/>
      <c r="C478" s="426"/>
      <c r="D478" s="273"/>
      <c r="E478" s="427"/>
      <c r="F478" s="428"/>
      <c r="G478" s="428"/>
      <c r="H478" s="274"/>
      <c r="I478" s="429"/>
    </row>
    <row r="479" spans="1:9">
      <c r="A479" s="273"/>
      <c r="B479" s="273"/>
      <c r="C479" s="426"/>
      <c r="D479" s="273"/>
      <c r="E479" s="427"/>
      <c r="F479" s="428"/>
      <c r="G479" s="428"/>
      <c r="H479" s="274"/>
      <c r="I479" s="429"/>
    </row>
    <row r="480" spans="1:9">
      <c r="A480" s="273"/>
      <c r="B480" s="273"/>
      <c r="C480" s="426"/>
      <c r="D480" s="273"/>
      <c r="E480" s="427"/>
      <c r="F480" s="428"/>
      <c r="G480" s="428"/>
      <c r="H480" s="274"/>
      <c r="I480" s="429"/>
    </row>
    <row r="481" spans="1:9">
      <c r="A481" s="273"/>
      <c r="B481" s="273"/>
      <c r="C481" s="426"/>
      <c r="D481" s="273"/>
      <c r="E481" s="427"/>
      <c r="F481" s="428"/>
      <c r="G481" s="428"/>
      <c r="H481" s="274"/>
      <c r="I481" s="429"/>
    </row>
    <row r="482" spans="1:9">
      <c r="A482" s="273"/>
      <c r="B482" s="273"/>
      <c r="C482" s="426"/>
      <c r="D482" s="273"/>
      <c r="E482" s="427"/>
      <c r="F482" s="428"/>
      <c r="G482" s="428"/>
      <c r="H482" s="274"/>
      <c r="I482" s="429"/>
    </row>
    <row r="483" spans="1:9">
      <c r="A483" s="273"/>
      <c r="B483" s="273"/>
      <c r="C483" s="426"/>
      <c r="D483" s="273"/>
      <c r="E483" s="427"/>
      <c r="F483" s="428"/>
      <c r="G483" s="428"/>
      <c r="H483" s="274"/>
      <c r="I483" s="429"/>
    </row>
    <row r="484" spans="1:9">
      <c r="A484" s="273"/>
      <c r="B484" s="273"/>
      <c r="C484" s="426"/>
      <c r="D484" s="273"/>
      <c r="E484" s="427"/>
      <c r="F484" s="428"/>
      <c r="G484" s="428"/>
      <c r="H484" s="274"/>
      <c r="I484" s="429"/>
    </row>
    <row r="485" spans="1:9">
      <c r="A485" s="273"/>
      <c r="B485" s="273"/>
      <c r="C485" s="426"/>
      <c r="D485" s="273"/>
      <c r="E485" s="427"/>
      <c r="F485" s="428"/>
      <c r="G485" s="428"/>
      <c r="H485" s="274"/>
      <c r="I485" s="429"/>
    </row>
    <row r="486" spans="1:9">
      <c r="A486" s="273"/>
      <c r="B486" s="273"/>
      <c r="C486" s="426"/>
      <c r="D486" s="273"/>
      <c r="E486" s="427"/>
      <c r="F486" s="428"/>
      <c r="G486" s="428"/>
      <c r="H486" s="274"/>
      <c r="I486" s="429"/>
    </row>
    <row r="487" spans="1:9">
      <c r="A487" s="273"/>
      <c r="B487" s="273"/>
      <c r="C487" s="426"/>
      <c r="D487" s="273"/>
      <c r="E487" s="427"/>
      <c r="F487" s="428"/>
      <c r="G487" s="428"/>
      <c r="H487" s="274"/>
      <c r="I487" s="429"/>
    </row>
    <row r="488" spans="1:9">
      <c r="A488" s="273"/>
      <c r="B488" s="273"/>
      <c r="C488" s="426"/>
      <c r="D488" s="273"/>
      <c r="E488" s="427"/>
      <c r="F488" s="428"/>
      <c r="G488" s="428"/>
      <c r="H488" s="274"/>
      <c r="I488" s="429"/>
    </row>
    <row r="489" spans="1:9">
      <c r="A489" s="273"/>
      <c r="B489" s="273"/>
      <c r="C489" s="426"/>
      <c r="D489" s="273"/>
      <c r="E489" s="427"/>
      <c r="F489" s="428"/>
      <c r="G489" s="428"/>
      <c r="H489" s="274"/>
      <c r="I489" s="429"/>
    </row>
    <row r="490" spans="1:9">
      <c r="A490" s="273"/>
      <c r="B490" s="273"/>
      <c r="C490" s="426"/>
      <c r="D490" s="273"/>
      <c r="E490" s="427"/>
      <c r="F490" s="428"/>
      <c r="G490" s="428"/>
      <c r="H490" s="274"/>
      <c r="I490" s="429"/>
    </row>
    <row r="491" spans="1:9">
      <c r="A491" s="273"/>
      <c r="B491" s="273"/>
      <c r="C491" s="426"/>
      <c r="D491" s="273"/>
      <c r="E491" s="427"/>
      <c r="F491" s="428"/>
      <c r="G491" s="428"/>
      <c r="H491" s="274"/>
      <c r="I491" s="429"/>
    </row>
    <row r="492" spans="1:9">
      <c r="A492" s="273"/>
      <c r="B492" s="273"/>
      <c r="C492" s="426"/>
      <c r="D492" s="273"/>
      <c r="E492" s="427"/>
      <c r="F492" s="428"/>
      <c r="G492" s="428"/>
      <c r="H492" s="274"/>
      <c r="I492" s="429"/>
    </row>
    <row r="493" spans="1:9">
      <c r="A493" s="273"/>
      <c r="B493" s="273"/>
      <c r="C493" s="426"/>
      <c r="D493" s="273"/>
      <c r="E493" s="427"/>
      <c r="F493" s="428"/>
      <c r="G493" s="428"/>
      <c r="H493" s="274"/>
      <c r="I493" s="429"/>
    </row>
    <row r="494" spans="1:9">
      <c r="A494" s="273"/>
      <c r="B494" s="273"/>
      <c r="C494" s="426"/>
      <c r="D494" s="273"/>
      <c r="E494" s="427"/>
      <c r="F494" s="428"/>
      <c r="G494" s="428"/>
      <c r="H494" s="274"/>
      <c r="I494" s="429"/>
    </row>
    <row r="495" spans="1:9">
      <c r="A495" s="273"/>
      <c r="B495" s="273"/>
      <c r="C495" s="426"/>
      <c r="D495" s="273"/>
      <c r="E495" s="427"/>
      <c r="F495" s="428"/>
      <c r="G495" s="428"/>
      <c r="H495" s="274"/>
      <c r="I495" s="274"/>
    </row>
    <row r="496" spans="1:9">
      <c r="A496" s="273"/>
      <c r="B496" s="273"/>
      <c r="C496" s="426"/>
      <c r="D496" s="273"/>
      <c r="E496" s="427"/>
      <c r="F496" s="428"/>
      <c r="G496" s="428"/>
      <c r="H496" s="274"/>
      <c r="I496" s="274"/>
    </row>
    <row r="497" spans="1:9">
      <c r="A497" s="273"/>
      <c r="B497" s="273"/>
      <c r="C497" s="426"/>
      <c r="D497" s="273"/>
      <c r="E497" s="427"/>
      <c r="F497" s="428"/>
      <c r="G497" s="428"/>
      <c r="H497" s="274"/>
      <c r="I497" s="429"/>
    </row>
    <row r="498" spans="1:9">
      <c r="A498" s="273"/>
      <c r="B498" s="273"/>
      <c r="C498" s="426"/>
      <c r="D498" s="273"/>
      <c r="E498" s="427"/>
      <c r="F498" s="428"/>
      <c r="G498" s="428"/>
      <c r="H498" s="274"/>
      <c r="I498" s="429"/>
    </row>
    <row r="499" spans="1:9">
      <c r="A499" s="273"/>
      <c r="B499" s="273"/>
      <c r="C499" s="426"/>
      <c r="D499" s="273"/>
      <c r="E499" s="427"/>
      <c r="F499" s="428"/>
      <c r="G499" s="428"/>
      <c r="H499" s="274"/>
      <c r="I499" s="429"/>
    </row>
    <row r="500" spans="1:9">
      <c r="A500" s="273"/>
      <c r="B500" s="273"/>
      <c r="C500" s="426"/>
      <c r="D500" s="273"/>
      <c r="E500" s="427"/>
      <c r="F500" s="428"/>
      <c r="G500" s="428"/>
      <c r="H500" s="274"/>
      <c r="I500" s="429"/>
    </row>
    <row r="501" spans="1:9">
      <c r="A501" s="273"/>
      <c r="B501" s="273"/>
      <c r="C501" s="426"/>
      <c r="D501" s="273"/>
      <c r="E501" s="427"/>
      <c r="F501" s="428"/>
      <c r="G501" s="428"/>
      <c r="H501" s="274"/>
      <c r="I501" s="429"/>
    </row>
    <row r="502" spans="1:9">
      <c r="A502" s="273"/>
      <c r="B502" s="273"/>
      <c r="C502" s="426"/>
      <c r="D502" s="273"/>
      <c r="E502" s="427"/>
      <c r="F502" s="428"/>
      <c r="G502" s="428"/>
      <c r="H502" s="274"/>
      <c r="I502" s="429"/>
    </row>
    <row r="503" spans="1:9">
      <c r="A503" s="273"/>
      <c r="B503" s="273"/>
      <c r="C503" s="426"/>
      <c r="D503" s="273"/>
      <c r="E503" s="427"/>
      <c r="F503" s="428"/>
      <c r="G503" s="428"/>
      <c r="H503" s="274"/>
      <c r="I503" s="429"/>
    </row>
    <row r="504" spans="1:9">
      <c r="A504" s="273"/>
      <c r="B504" s="273"/>
      <c r="C504" s="426"/>
      <c r="D504" s="273"/>
      <c r="E504" s="427"/>
      <c r="F504" s="428"/>
      <c r="G504" s="428"/>
      <c r="H504" s="274"/>
      <c r="I504" s="429"/>
    </row>
    <row r="505" spans="1:9">
      <c r="A505" s="273"/>
      <c r="B505" s="273"/>
      <c r="C505" s="426"/>
      <c r="D505" s="273"/>
      <c r="E505" s="427"/>
      <c r="F505" s="428"/>
      <c r="G505" s="428"/>
      <c r="H505" s="274"/>
      <c r="I505" s="429"/>
    </row>
    <row r="506" spans="1:9">
      <c r="A506" s="273"/>
      <c r="B506" s="273"/>
      <c r="C506" s="426"/>
      <c r="D506" s="273"/>
      <c r="E506" s="427"/>
      <c r="F506" s="428"/>
      <c r="G506" s="428"/>
      <c r="H506" s="274"/>
      <c r="I506" s="429"/>
    </row>
    <row r="507" spans="1:9">
      <c r="A507" s="273"/>
      <c r="B507" s="273"/>
      <c r="C507" s="426"/>
      <c r="D507" s="273"/>
      <c r="E507" s="427"/>
      <c r="F507" s="428"/>
      <c r="G507" s="428"/>
      <c r="H507" s="274"/>
      <c r="I507" s="429"/>
    </row>
    <row r="508" spans="1:9">
      <c r="A508" s="273"/>
      <c r="B508" s="273"/>
      <c r="C508" s="426"/>
      <c r="D508" s="273"/>
      <c r="E508" s="427"/>
      <c r="F508" s="428"/>
      <c r="G508" s="428"/>
      <c r="H508" s="274"/>
      <c r="I508" s="429"/>
    </row>
    <row r="509" spans="1:9">
      <c r="A509" s="273"/>
      <c r="B509" s="273"/>
      <c r="C509" s="426"/>
      <c r="D509" s="273"/>
      <c r="E509" s="427"/>
      <c r="F509" s="428"/>
      <c r="G509" s="428"/>
      <c r="H509" s="274"/>
      <c r="I509" s="429"/>
    </row>
    <row r="510" spans="1:9">
      <c r="A510" s="273"/>
      <c r="B510" s="273"/>
      <c r="C510" s="426"/>
      <c r="D510" s="273"/>
      <c r="E510" s="427"/>
      <c r="F510" s="428"/>
      <c r="G510" s="428"/>
      <c r="H510" s="274"/>
      <c r="I510" s="429"/>
    </row>
    <row r="511" spans="1:9">
      <c r="A511" s="273"/>
      <c r="B511" s="273"/>
      <c r="C511" s="426"/>
      <c r="D511" s="273"/>
      <c r="E511" s="427"/>
      <c r="F511" s="428"/>
      <c r="G511" s="428"/>
      <c r="H511" s="274"/>
      <c r="I511" s="429"/>
    </row>
    <row r="512" spans="1:9">
      <c r="A512" s="273"/>
      <c r="B512" s="273"/>
      <c r="C512" s="426"/>
      <c r="D512" s="273"/>
      <c r="E512" s="427"/>
      <c r="F512" s="428"/>
      <c r="G512" s="428"/>
      <c r="H512" s="274"/>
      <c r="I512" s="429"/>
    </row>
    <row r="513" spans="1:9">
      <c r="A513" s="273"/>
      <c r="B513" s="273"/>
      <c r="C513" s="426"/>
      <c r="D513" s="273"/>
      <c r="E513" s="427"/>
      <c r="F513" s="428"/>
      <c r="G513" s="428"/>
      <c r="H513" s="274"/>
      <c r="I513" s="429"/>
    </row>
    <row r="514" spans="1:9">
      <c r="A514" s="273"/>
      <c r="B514" s="273"/>
      <c r="C514" s="426"/>
      <c r="D514" s="273"/>
      <c r="E514" s="427"/>
      <c r="F514" s="428"/>
      <c r="G514" s="428"/>
      <c r="H514" s="274"/>
      <c r="I514" s="274"/>
    </row>
    <row r="515" spans="1:9">
      <c r="A515" s="273"/>
      <c r="B515" s="273"/>
      <c r="C515" s="426"/>
      <c r="D515" s="273"/>
      <c r="E515" s="427"/>
      <c r="F515" s="428"/>
      <c r="G515" s="428"/>
      <c r="H515" s="274"/>
      <c r="I515" s="274"/>
    </row>
    <row r="516" spans="1:9">
      <c r="A516" s="273"/>
      <c r="B516" s="273"/>
      <c r="C516" s="426"/>
      <c r="D516" s="273"/>
      <c r="E516" s="427"/>
      <c r="F516" s="428"/>
      <c r="G516" s="428"/>
      <c r="H516" s="274"/>
      <c r="I516" s="274"/>
    </row>
    <row r="517" spans="1:9">
      <c r="A517" s="273"/>
      <c r="B517" s="273"/>
      <c r="C517" s="426"/>
      <c r="D517" s="273"/>
      <c r="E517" s="427"/>
      <c r="F517" s="428"/>
      <c r="G517" s="428"/>
      <c r="H517" s="274"/>
      <c r="I517" s="274"/>
    </row>
    <row r="518" spans="1:9">
      <c r="A518" s="273"/>
      <c r="B518" s="273"/>
      <c r="C518" s="426"/>
      <c r="D518" s="273"/>
      <c r="E518" s="427"/>
      <c r="F518" s="428"/>
      <c r="G518" s="428"/>
      <c r="H518" s="274"/>
      <c r="I518" s="274"/>
    </row>
    <row r="519" spans="1:9">
      <c r="A519" s="273"/>
      <c r="B519" s="273"/>
      <c r="C519" s="426"/>
      <c r="D519" s="273"/>
      <c r="E519" s="427"/>
      <c r="F519" s="428"/>
      <c r="G519" s="428"/>
      <c r="H519" s="274"/>
      <c r="I519" s="274"/>
    </row>
    <row r="520" spans="1:9">
      <c r="A520" s="273"/>
      <c r="B520" s="273"/>
      <c r="C520" s="426"/>
      <c r="D520" s="273"/>
      <c r="E520" s="427"/>
      <c r="F520" s="428"/>
      <c r="G520" s="428"/>
      <c r="H520" s="274"/>
      <c r="I520" s="274"/>
    </row>
    <row r="521" spans="1:9">
      <c r="A521" s="273"/>
      <c r="B521" s="273"/>
      <c r="C521" s="426"/>
      <c r="D521" s="273"/>
      <c r="E521" s="427"/>
      <c r="F521" s="428"/>
      <c r="G521" s="428"/>
      <c r="H521" s="274"/>
      <c r="I521" s="274"/>
    </row>
    <row r="522" spans="1:9">
      <c r="A522" s="273"/>
      <c r="B522" s="273"/>
      <c r="C522" s="426"/>
      <c r="D522" s="273"/>
      <c r="E522" s="427"/>
      <c r="F522" s="428"/>
      <c r="G522" s="428"/>
      <c r="H522" s="274"/>
      <c r="I522" s="274"/>
    </row>
    <row r="523" spans="1:9">
      <c r="A523" s="273"/>
      <c r="B523" s="273"/>
      <c r="C523" s="426"/>
      <c r="D523" s="273"/>
      <c r="E523" s="427"/>
      <c r="F523" s="428"/>
      <c r="G523" s="428"/>
      <c r="H523" s="274"/>
      <c r="I523" s="274"/>
    </row>
    <row r="524" spans="1:9">
      <c r="A524" s="273"/>
      <c r="B524" s="273"/>
      <c r="C524" s="426"/>
      <c r="D524" s="273"/>
      <c r="E524" s="427"/>
      <c r="F524" s="428"/>
      <c r="G524" s="428"/>
      <c r="H524" s="274"/>
      <c r="I524" s="274"/>
    </row>
    <row r="525" spans="1:9">
      <c r="A525" s="273"/>
      <c r="B525" s="273"/>
      <c r="C525" s="426"/>
      <c r="D525" s="273"/>
      <c r="E525" s="427"/>
      <c r="F525" s="428"/>
      <c r="G525" s="428"/>
      <c r="H525" s="274"/>
      <c r="I525" s="274"/>
    </row>
    <row r="526" spans="1:9">
      <c r="A526" s="273"/>
      <c r="B526" s="273"/>
      <c r="C526" s="426"/>
      <c r="D526" s="273"/>
      <c r="E526" s="427"/>
      <c r="F526" s="428"/>
      <c r="G526" s="428"/>
      <c r="H526" s="274"/>
      <c r="I526" s="274"/>
    </row>
    <row r="527" spans="1:9">
      <c r="A527" s="273"/>
      <c r="B527" s="273"/>
      <c r="C527" s="426"/>
      <c r="D527" s="273"/>
      <c r="E527" s="427"/>
      <c r="F527" s="428"/>
      <c r="G527" s="428"/>
      <c r="H527" s="274"/>
      <c r="I527" s="274"/>
    </row>
    <row r="528" spans="1:9">
      <c r="A528" s="273"/>
      <c r="B528" s="273"/>
      <c r="C528" s="426"/>
      <c r="D528" s="273"/>
      <c r="E528" s="427"/>
      <c r="F528" s="428"/>
      <c r="G528" s="428"/>
      <c r="H528" s="274"/>
      <c r="I528" s="274"/>
    </row>
    <row r="529" spans="1:9">
      <c r="A529" s="273"/>
      <c r="B529" s="273"/>
      <c r="C529" s="426"/>
      <c r="D529" s="273"/>
      <c r="E529" s="427"/>
      <c r="F529" s="428"/>
      <c r="G529" s="428"/>
      <c r="H529" s="274"/>
      <c r="I529" s="274"/>
    </row>
    <row r="530" spans="1:9">
      <c r="A530" s="273"/>
      <c r="B530" s="273"/>
      <c r="C530" s="426"/>
      <c r="D530" s="275"/>
      <c r="E530" s="427"/>
      <c r="F530" s="428"/>
      <c r="G530" s="428"/>
      <c r="H530" s="274"/>
      <c r="I530" s="274"/>
    </row>
    <row r="531" spans="1:9">
      <c r="A531" s="273"/>
      <c r="B531" s="273"/>
      <c r="C531" s="426"/>
      <c r="D531" s="273"/>
      <c r="E531" s="427"/>
      <c r="F531" s="428"/>
      <c r="G531" s="428"/>
      <c r="H531" s="274"/>
      <c r="I531" s="274"/>
    </row>
    <row r="532" spans="1:9">
      <c r="A532" s="273"/>
      <c r="B532" s="273"/>
      <c r="C532" s="426"/>
      <c r="D532" s="275"/>
      <c r="E532" s="427"/>
      <c r="F532" s="428"/>
      <c r="G532" s="428"/>
      <c r="H532" s="274"/>
      <c r="I532" s="274"/>
    </row>
    <row r="533" spans="1:9">
      <c r="A533" s="273"/>
      <c r="B533" s="273"/>
      <c r="C533" s="426"/>
      <c r="D533" s="273"/>
      <c r="E533" s="427"/>
      <c r="F533" s="428"/>
      <c r="G533" s="428"/>
      <c r="H533" s="274"/>
      <c r="I533" s="274"/>
    </row>
    <row r="534" spans="1:9">
      <c r="A534" s="273"/>
      <c r="B534" s="273"/>
      <c r="C534" s="426"/>
      <c r="D534" s="273"/>
      <c r="E534" s="427"/>
      <c r="F534" s="428"/>
      <c r="G534" s="428"/>
      <c r="H534" s="274"/>
      <c r="I534" s="274"/>
    </row>
    <row r="535" spans="1:9">
      <c r="A535" s="273"/>
      <c r="B535" s="273"/>
      <c r="C535" s="426"/>
      <c r="D535" s="273"/>
      <c r="E535" s="427"/>
      <c r="F535" s="428"/>
      <c r="G535" s="428"/>
      <c r="H535" s="274"/>
      <c r="I535" s="430"/>
    </row>
    <row r="536" spans="1:9">
      <c r="A536" s="273"/>
      <c r="B536" s="273"/>
      <c r="C536" s="426"/>
      <c r="D536" s="273"/>
      <c r="E536" s="427"/>
      <c r="F536" s="428"/>
      <c r="G536" s="428"/>
      <c r="H536" s="274"/>
      <c r="I536" s="430"/>
    </row>
    <row r="537" spans="1:9">
      <c r="A537" s="273"/>
      <c r="B537" s="273"/>
      <c r="C537" s="426"/>
      <c r="D537" s="273"/>
      <c r="E537" s="427"/>
      <c r="F537" s="428"/>
      <c r="G537" s="428"/>
      <c r="H537" s="274"/>
      <c r="I537" s="430"/>
    </row>
    <row r="538" spans="1:9">
      <c r="A538" s="273"/>
      <c r="B538" s="273"/>
      <c r="C538" s="426"/>
      <c r="D538" s="273"/>
      <c r="E538" s="427"/>
      <c r="F538" s="428"/>
      <c r="G538" s="428"/>
      <c r="H538" s="274"/>
      <c r="I538" s="430"/>
    </row>
    <row r="539" spans="1:9">
      <c r="A539" s="273"/>
      <c r="B539" s="273"/>
      <c r="C539" s="426"/>
      <c r="D539" s="273"/>
      <c r="E539" s="427"/>
      <c r="F539" s="428"/>
      <c r="G539" s="428"/>
      <c r="H539" s="274"/>
      <c r="I539" s="430"/>
    </row>
    <row r="540" spans="1:9">
      <c r="A540" s="273"/>
      <c r="B540" s="273"/>
      <c r="C540" s="426"/>
      <c r="D540" s="273"/>
      <c r="E540" s="427"/>
      <c r="F540" s="428"/>
      <c r="G540" s="428"/>
      <c r="H540" s="274"/>
      <c r="I540" s="430"/>
    </row>
    <row r="541" spans="1:9">
      <c r="A541" s="273"/>
      <c r="B541" s="273"/>
      <c r="C541" s="426"/>
      <c r="D541" s="273"/>
      <c r="E541" s="427"/>
      <c r="F541" s="428"/>
      <c r="G541" s="428"/>
      <c r="H541" s="274"/>
      <c r="I541" s="430"/>
    </row>
    <row r="542" spans="1:9">
      <c r="A542" s="273"/>
      <c r="B542" s="273"/>
      <c r="C542" s="426"/>
      <c r="D542" s="273"/>
      <c r="E542" s="427"/>
      <c r="F542" s="428"/>
      <c r="G542" s="428"/>
      <c r="H542" s="274"/>
      <c r="I542" s="430"/>
    </row>
    <row r="543" spans="1:9">
      <c r="A543" s="273"/>
      <c r="B543" s="273"/>
      <c r="C543" s="426"/>
      <c r="D543" s="273"/>
      <c r="E543" s="427"/>
      <c r="F543" s="428"/>
      <c r="G543" s="428"/>
      <c r="H543" s="274"/>
      <c r="I543" s="430"/>
    </row>
    <row r="544" spans="1:9">
      <c r="A544" s="273"/>
      <c r="B544" s="273"/>
      <c r="C544" s="426"/>
      <c r="D544" s="273"/>
      <c r="E544" s="427"/>
      <c r="F544" s="428"/>
      <c r="G544" s="428"/>
      <c r="H544" s="274"/>
      <c r="I544" s="430"/>
    </row>
    <row r="545" spans="1:9">
      <c r="A545" s="273"/>
      <c r="B545" s="273"/>
      <c r="C545" s="426"/>
      <c r="D545" s="273"/>
      <c r="E545" s="427"/>
      <c r="F545" s="428"/>
      <c r="G545" s="428"/>
      <c r="H545" s="274"/>
      <c r="I545" s="430"/>
    </row>
    <row r="546" spans="1:9">
      <c r="A546" s="273"/>
      <c r="B546" s="273"/>
      <c r="C546" s="426"/>
      <c r="D546" s="273"/>
      <c r="E546" s="427"/>
      <c r="F546" s="428"/>
      <c r="G546" s="428"/>
      <c r="H546" s="274"/>
      <c r="I546" s="430"/>
    </row>
    <row r="547" spans="1:9">
      <c r="A547" s="273"/>
      <c r="B547" s="273"/>
      <c r="C547" s="426"/>
      <c r="D547" s="273"/>
      <c r="E547" s="427"/>
      <c r="F547" s="428"/>
      <c r="G547" s="428"/>
      <c r="H547" s="274"/>
      <c r="I547" s="430"/>
    </row>
    <row r="548" spans="1:9">
      <c r="A548" s="273"/>
      <c r="B548" s="273"/>
      <c r="C548" s="426"/>
      <c r="D548" s="273"/>
      <c r="E548" s="427"/>
      <c r="F548" s="428"/>
      <c r="G548" s="428"/>
      <c r="H548" s="274"/>
      <c r="I548" s="430"/>
    </row>
    <row r="549" spans="1:9">
      <c r="A549" s="273"/>
      <c r="B549" s="273"/>
      <c r="C549" s="426"/>
      <c r="D549" s="273"/>
      <c r="E549" s="427"/>
      <c r="F549" s="428"/>
      <c r="G549" s="428"/>
      <c r="H549" s="274"/>
      <c r="I549" s="430"/>
    </row>
    <row r="550" spans="1:9">
      <c r="A550" s="273"/>
      <c r="B550" s="273"/>
      <c r="C550" s="426"/>
      <c r="D550" s="273"/>
      <c r="E550" s="427"/>
      <c r="F550" s="428"/>
      <c r="G550" s="428"/>
      <c r="H550" s="274"/>
      <c r="I550" s="274"/>
    </row>
    <row r="551" spans="1:9">
      <c r="A551" s="273"/>
      <c r="B551" s="273"/>
      <c r="C551" s="426"/>
      <c r="D551" s="273"/>
      <c r="E551" s="427"/>
      <c r="F551" s="428"/>
      <c r="G551" s="428"/>
      <c r="H551" s="274"/>
      <c r="I551" s="274"/>
    </row>
    <row r="552" spans="1:9">
      <c r="A552" s="273"/>
      <c r="B552" s="273"/>
      <c r="C552" s="426"/>
      <c r="D552" s="273"/>
      <c r="E552" s="427"/>
      <c r="F552" s="428"/>
      <c r="G552" s="428"/>
      <c r="H552" s="274"/>
      <c r="I552" s="274"/>
    </row>
    <row r="553" spans="1:9">
      <c r="A553" s="273"/>
      <c r="B553" s="273"/>
      <c r="C553" s="426"/>
      <c r="D553" s="273"/>
      <c r="E553" s="427"/>
      <c r="F553" s="428"/>
      <c r="G553" s="428"/>
      <c r="H553" s="274"/>
      <c r="I553" s="274"/>
    </row>
    <row r="554" spans="1:9">
      <c r="A554" s="273"/>
      <c r="B554" s="273"/>
      <c r="C554" s="426"/>
      <c r="D554" s="273"/>
      <c r="E554" s="427"/>
      <c r="F554" s="428"/>
      <c r="G554" s="428"/>
      <c r="H554" s="274"/>
      <c r="I554" s="274"/>
    </row>
    <row r="555" spans="1:9">
      <c r="A555" s="273"/>
      <c r="B555" s="273"/>
      <c r="C555" s="426"/>
      <c r="D555" s="273"/>
      <c r="E555" s="427"/>
      <c r="F555" s="428"/>
      <c r="G555" s="428"/>
      <c r="H555" s="274"/>
      <c r="I555" s="274"/>
    </row>
    <row r="556" spans="1:9">
      <c r="A556" s="273"/>
      <c r="B556" s="273"/>
      <c r="C556" s="426"/>
      <c r="D556" s="273"/>
      <c r="E556" s="427"/>
      <c r="F556" s="428"/>
      <c r="G556" s="428"/>
      <c r="H556" s="274"/>
      <c r="I556" s="274"/>
    </row>
    <row r="557" spans="1:9">
      <c r="A557" s="273"/>
      <c r="B557" s="273"/>
      <c r="C557" s="426"/>
      <c r="D557" s="273"/>
      <c r="E557" s="427"/>
      <c r="F557" s="428"/>
      <c r="G557" s="428"/>
      <c r="H557" s="274"/>
      <c r="I557" s="274"/>
    </row>
    <row r="558" spans="1:9">
      <c r="A558" s="273"/>
      <c r="B558" s="273"/>
      <c r="C558" s="426"/>
      <c r="D558" s="273"/>
      <c r="E558" s="427"/>
      <c r="F558" s="428"/>
      <c r="G558" s="428"/>
      <c r="H558" s="274"/>
      <c r="I558" s="274"/>
    </row>
    <row r="559" spans="1:9">
      <c r="A559" s="273"/>
      <c r="B559" s="273"/>
      <c r="C559" s="426"/>
      <c r="D559" s="273"/>
      <c r="E559" s="427"/>
      <c r="F559" s="428"/>
      <c r="G559" s="428"/>
      <c r="H559" s="274"/>
      <c r="I559" s="274"/>
    </row>
    <row r="560" spans="1:9">
      <c r="A560" s="273"/>
      <c r="B560" s="273"/>
      <c r="C560" s="426"/>
      <c r="D560" s="273"/>
      <c r="E560" s="427"/>
      <c r="F560" s="428"/>
      <c r="G560" s="428"/>
      <c r="H560" s="274"/>
      <c r="I560" s="274"/>
    </row>
    <row r="561" spans="1:9">
      <c r="A561" s="273"/>
      <c r="B561" s="273"/>
      <c r="C561" s="426"/>
      <c r="D561" s="273"/>
      <c r="E561" s="427"/>
      <c r="F561" s="428"/>
      <c r="G561" s="428"/>
      <c r="H561" s="274"/>
      <c r="I561" s="274"/>
    </row>
    <row r="562" spans="1:9">
      <c r="A562" s="273"/>
      <c r="B562" s="273"/>
      <c r="C562" s="426"/>
      <c r="D562" s="273"/>
      <c r="E562" s="427"/>
      <c r="F562" s="428"/>
      <c r="G562" s="428"/>
      <c r="H562" s="274"/>
      <c r="I562" s="274"/>
    </row>
    <row r="563" spans="1:9">
      <c r="A563" s="273"/>
      <c r="B563" s="273"/>
      <c r="C563" s="426"/>
      <c r="D563" s="273"/>
      <c r="E563" s="427"/>
      <c r="F563" s="428"/>
      <c r="G563" s="428"/>
      <c r="H563" s="274"/>
      <c r="I563" s="274"/>
    </row>
    <row r="564" spans="1:9">
      <c r="A564" s="273"/>
      <c r="B564" s="273"/>
      <c r="C564" s="426"/>
      <c r="D564" s="273"/>
      <c r="E564" s="427"/>
      <c r="F564" s="428"/>
      <c r="G564" s="428"/>
      <c r="H564" s="274"/>
      <c r="I564" s="274"/>
    </row>
    <row r="565" spans="1:9">
      <c r="A565" s="273"/>
      <c r="B565" s="273"/>
      <c r="C565" s="426"/>
      <c r="D565" s="273"/>
      <c r="E565" s="427"/>
      <c r="F565" s="428"/>
      <c r="G565" s="428"/>
      <c r="H565" s="274"/>
      <c r="I565" s="274"/>
    </row>
    <row r="566" spans="1:9">
      <c r="A566" s="273"/>
      <c r="B566" s="273"/>
      <c r="C566" s="426"/>
      <c r="D566" s="273"/>
      <c r="E566" s="427"/>
      <c r="F566" s="428"/>
      <c r="G566" s="428"/>
      <c r="H566" s="274"/>
      <c r="I566" s="274"/>
    </row>
    <row r="567" spans="1:9">
      <c r="A567" s="273"/>
      <c r="B567" s="273"/>
      <c r="C567" s="426"/>
      <c r="D567" s="273"/>
      <c r="E567" s="427"/>
      <c r="F567" s="428"/>
      <c r="G567" s="428"/>
      <c r="H567" s="274"/>
      <c r="I567" s="274"/>
    </row>
    <row r="568" spans="1:9">
      <c r="A568" s="273"/>
      <c r="B568" s="273"/>
      <c r="C568" s="426"/>
      <c r="D568" s="273"/>
      <c r="E568" s="427"/>
      <c r="F568" s="428"/>
      <c r="G568" s="428"/>
      <c r="H568" s="274"/>
      <c r="I568" s="274"/>
    </row>
    <row r="569" spans="1:9">
      <c r="A569" s="273"/>
      <c r="B569" s="273"/>
      <c r="C569" s="426"/>
      <c r="D569" s="273"/>
      <c r="E569" s="427"/>
      <c r="F569" s="428"/>
      <c r="G569" s="428"/>
      <c r="H569" s="274"/>
      <c r="I569" s="274"/>
    </row>
    <row r="570" spans="1:9">
      <c r="A570" s="273"/>
      <c r="B570" s="273"/>
      <c r="C570" s="426"/>
      <c r="D570" s="273"/>
      <c r="E570" s="427"/>
      <c r="F570" s="428"/>
      <c r="G570" s="428"/>
      <c r="H570" s="274"/>
      <c r="I570" s="274"/>
    </row>
    <row r="571" spans="1:9">
      <c r="A571" s="273"/>
      <c r="B571" s="273"/>
      <c r="C571" s="426"/>
      <c r="D571" s="273"/>
      <c r="E571" s="427"/>
      <c r="F571" s="428"/>
      <c r="G571" s="428"/>
      <c r="H571" s="274"/>
      <c r="I571" s="274"/>
    </row>
    <row r="572" spans="1:9">
      <c r="A572" s="273"/>
      <c r="B572" s="273"/>
      <c r="C572" s="426"/>
      <c r="D572" s="273"/>
      <c r="E572" s="427"/>
      <c r="F572" s="428"/>
      <c r="G572" s="428"/>
      <c r="H572" s="274"/>
      <c r="I572" s="274"/>
    </row>
    <row r="573" spans="1:9">
      <c r="A573" s="273"/>
      <c r="B573" s="273"/>
      <c r="C573" s="426"/>
      <c r="D573" s="273"/>
      <c r="E573" s="427"/>
      <c r="F573" s="428"/>
      <c r="G573" s="428"/>
      <c r="H573" s="274"/>
      <c r="I573" s="274"/>
    </row>
    <row r="574" spans="1:9">
      <c r="A574" s="273"/>
      <c r="B574" s="273"/>
      <c r="C574" s="426"/>
      <c r="D574" s="273"/>
      <c r="E574" s="427"/>
      <c r="F574" s="428"/>
      <c r="G574" s="428"/>
      <c r="H574" s="274"/>
      <c r="I574" s="274"/>
    </row>
    <row r="575" spans="1:9">
      <c r="A575" s="273"/>
      <c r="B575" s="273"/>
      <c r="C575" s="426"/>
      <c r="D575" s="273"/>
      <c r="E575" s="427"/>
      <c r="F575" s="428"/>
      <c r="G575" s="428"/>
      <c r="H575" s="274"/>
      <c r="I575" s="274"/>
    </row>
    <row r="576" spans="1:9">
      <c r="A576" s="273"/>
      <c r="B576" s="273"/>
      <c r="C576" s="426"/>
      <c r="D576" s="273"/>
      <c r="E576" s="427"/>
      <c r="F576" s="428"/>
      <c r="G576" s="428"/>
      <c r="H576" s="274"/>
      <c r="I576" s="274"/>
    </row>
    <row r="577" spans="1:9">
      <c r="A577" s="273"/>
      <c r="B577" s="273"/>
      <c r="C577" s="426"/>
      <c r="D577" s="273"/>
      <c r="E577" s="427"/>
      <c r="F577" s="428"/>
      <c r="G577" s="428"/>
      <c r="H577" s="274"/>
      <c r="I577" s="274"/>
    </row>
    <row r="578" spans="1:9">
      <c r="A578" s="273"/>
      <c r="B578" s="273"/>
      <c r="C578" s="426"/>
      <c r="D578" s="273"/>
      <c r="E578" s="427"/>
      <c r="F578" s="428"/>
      <c r="G578" s="428"/>
      <c r="H578" s="274"/>
      <c r="I578" s="274"/>
    </row>
    <row r="579" spans="1:9">
      <c r="A579" s="273"/>
      <c r="B579" s="273"/>
      <c r="C579" s="426"/>
      <c r="D579" s="273"/>
      <c r="E579" s="427"/>
      <c r="F579" s="428"/>
      <c r="G579" s="428"/>
      <c r="H579" s="274"/>
      <c r="I579" s="274"/>
    </row>
    <row r="580" spans="1:9">
      <c r="A580" s="273"/>
      <c r="B580" s="273"/>
      <c r="C580" s="426"/>
      <c r="D580" s="273"/>
      <c r="E580" s="427"/>
      <c r="F580" s="428"/>
      <c r="G580" s="428"/>
      <c r="H580" s="274"/>
      <c r="I580" s="274"/>
    </row>
    <row r="581" spans="1:9">
      <c r="A581" s="273"/>
      <c r="B581" s="273"/>
      <c r="C581" s="426"/>
      <c r="D581" s="273"/>
      <c r="E581" s="427"/>
      <c r="F581" s="428"/>
      <c r="G581" s="428"/>
      <c r="H581" s="274"/>
      <c r="I581" s="274"/>
    </row>
    <row r="582" spans="1:9">
      <c r="A582" s="273"/>
      <c r="B582" s="273"/>
      <c r="C582" s="426"/>
      <c r="D582" s="273"/>
      <c r="E582" s="427"/>
      <c r="F582" s="428"/>
      <c r="G582" s="428"/>
      <c r="H582" s="274"/>
      <c r="I582" s="274"/>
    </row>
    <row r="583" spans="1:9">
      <c r="A583" s="273"/>
      <c r="B583" s="273"/>
      <c r="C583" s="426"/>
      <c r="D583" s="273"/>
      <c r="E583" s="427"/>
      <c r="F583" s="428"/>
      <c r="G583" s="428"/>
      <c r="H583" s="274"/>
      <c r="I583" s="274"/>
    </row>
    <row r="584" spans="1:9">
      <c r="A584" s="273"/>
      <c r="B584" s="273"/>
      <c r="C584" s="426"/>
      <c r="D584" s="273"/>
      <c r="E584" s="427"/>
      <c r="F584" s="428"/>
      <c r="G584" s="428"/>
      <c r="H584" s="274"/>
      <c r="I584" s="274"/>
    </row>
    <row r="585" spans="1:9">
      <c r="A585" s="273"/>
      <c r="B585" s="273"/>
      <c r="C585" s="426"/>
      <c r="D585" s="273"/>
      <c r="E585" s="427"/>
      <c r="F585" s="428"/>
      <c r="G585" s="428"/>
      <c r="H585" s="274"/>
      <c r="I585" s="274"/>
    </row>
    <row r="586" spans="1:9">
      <c r="A586" s="273"/>
      <c r="B586" s="273"/>
      <c r="C586" s="426"/>
      <c r="D586" s="273"/>
      <c r="E586" s="427"/>
      <c r="F586" s="428"/>
      <c r="G586" s="428"/>
      <c r="H586" s="274"/>
      <c r="I586" s="274"/>
    </row>
    <row r="587" spans="1:9">
      <c r="A587" s="273"/>
      <c r="B587" s="273"/>
      <c r="C587" s="426"/>
      <c r="D587" s="273"/>
      <c r="E587" s="427"/>
      <c r="F587" s="428"/>
      <c r="G587" s="428"/>
      <c r="H587" s="274"/>
      <c r="I587" s="274"/>
    </row>
    <row r="588" spans="1:9">
      <c r="A588" s="273"/>
      <c r="B588" s="273"/>
      <c r="C588" s="426"/>
      <c r="D588" s="273"/>
      <c r="E588" s="427"/>
      <c r="F588" s="428"/>
      <c r="G588" s="428"/>
      <c r="H588" s="274"/>
      <c r="I588" s="274"/>
    </row>
    <row r="589" spans="1:9">
      <c r="A589" s="273"/>
      <c r="B589" s="273"/>
      <c r="C589" s="426"/>
      <c r="D589" s="273"/>
      <c r="E589" s="427"/>
      <c r="F589" s="428"/>
      <c r="G589" s="428"/>
      <c r="H589" s="274"/>
      <c r="I589" s="274"/>
    </row>
    <row r="590" spans="1:9">
      <c r="A590" s="273"/>
      <c r="B590" s="273"/>
      <c r="C590" s="426"/>
      <c r="D590" s="273"/>
      <c r="E590" s="427"/>
      <c r="F590" s="428"/>
      <c r="G590" s="428"/>
      <c r="H590" s="274"/>
      <c r="I590" s="274"/>
    </row>
    <row r="591" spans="1:9">
      <c r="A591" s="273"/>
      <c r="B591" s="273"/>
      <c r="C591" s="426"/>
      <c r="D591" s="273"/>
      <c r="E591" s="427"/>
      <c r="F591" s="428"/>
      <c r="G591" s="428"/>
      <c r="H591" s="274"/>
      <c r="I591" s="274"/>
    </row>
    <row r="592" spans="1:9">
      <c r="A592" s="273"/>
      <c r="B592" s="273"/>
      <c r="C592" s="426"/>
      <c r="D592" s="273"/>
      <c r="E592" s="427"/>
      <c r="F592" s="428"/>
      <c r="G592" s="428"/>
      <c r="H592" s="274"/>
      <c r="I592" s="274"/>
    </row>
    <row r="593" spans="1:9">
      <c r="A593" s="273"/>
      <c r="B593" s="273"/>
      <c r="C593" s="426"/>
      <c r="D593" s="273"/>
      <c r="E593" s="427"/>
      <c r="F593" s="428"/>
      <c r="G593" s="428"/>
      <c r="H593" s="274"/>
      <c r="I593" s="274"/>
    </row>
    <row r="594" spans="1:9">
      <c r="A594" s="273"/>
      <c r="B594" s="273"/>
      <c r="C594" s="426"/>
      <c r="D594" s="273"/>
      <c r="E594" s="427"/>
      <c r="F594" s="428"/>
      <c r="G594" s="428"/>
      <c r="H594" s="274"/>
      <c r="I594" s="274"/>
    </row>
    <row r="595" spans="1:9">
      <c r="A595" s="262"/>
      <c r="B595" s="262"/>
      <c r="C595" s="416"/>
      <c r="D595" s="262"/>
      <c r="E595" s="417"/>
      <c r="F595" s="425"/>
      <c r="G595" s="425"/>
      <c r="H595" s="263"/>
      <c r="I595" s="274"/>
    </row>
    <row r="596" spans="1:9">
      <c r="A596" s="262"/>
      <c r="B596" s="262"/>
      <c r="C596" s="416"/>
      <c r="D596" s="262"/>
      <c r="E596" s="417"/>
      <c r="F596" s="425"/>
      <c r="G596" s="425"/>
      <c r="H596" s="263"/>
      <c r="I596" s="274"/>
    </row>
    <row r="597" spans="1:9">
      <c r="A597" s="262"/>
      <c r="B597" s="262"/>
      <c r="C597" s="416"/>
      <c r="D597" s="262"/>
      <c r="E597" s="417"/>
      <c r="F597" s="425"/>
      <c r="G597" s="425"/>
      <c r="H597" s="263"/>
      <c r="I597" s="274"/>
    </row>
    <row r="598" spans="1:9">
      <c r="A598" s="262"/>
      <c r="B598" s="262"/>
      <c r="C598" s="416"/>
      <c r="D598" s="262"/>
      <c r="E598" s="417"/>
      <c r="F598" s="425"/>
      <c r="G598" s="425"/>
      <c r="H598" s="263"/>
      <c r="I598" s="274"/>
    </row>
    <row r="599" spans="1:9">
      <c r="A599" s="262"/>
      <c r="B599" s="262"/>
      <c r="C599" s="416"/>
      <c r="D599" s="262"/>
      <c r="E599" s="417"/>
      <c r="F599" s="425"/>
      <c r="G599" s="425"/>
      <c r="H599" s="263"/>
      <c r="I599" s="274"/>
    </row>
    <row r="600" spans="1:9">
      <c r="A600" s="262"/>
      <c r="B600" s="262"/>
      <c r="C600" s="416"/>
      <c r="D600" s="262"/>
      <c r="E600" s="417"/>
      <c r="F600" s="425"/>
      <c r="G600" s="425"/>
      <c r="H600" s="263"/>
      <c r="I600" s="274"/>
    </row>
    <row r="601" spans="1:9">
      <c r="A601" s="262"/>
      <c r="B601" s="262"/>
      <c r="C601" s="416"/>
      <c r="D601" s="262"/>
      <c r="E601" s="417"/>
      <c r="F601" s="425"/>
      <c r="G601" s="425"/>
      <c r="H601" s="263"/>
      <c r="I601" s="274"/>
    </row>
    <row r="602" spans="1:9">
      <c r="A602" s="262"/>
      <c r="B602" s="262"/>
      <c r="C602" s="416"/>
      <c r="D602" s="262"/>
      <c r="E602" s="417"/>
      <c r="F602" s="425"/>
      <c r="G602" s="425"/>
      <c r="H602" s="263"/>
      <c r="I602" s="274"/>
    </row>
    <row r="603" spans="1:9">
      <c r="A603" s="262"/>
      <c r="B603" s="262"/>
      <c r="C603" s="416"/>
      <c r="D603" s="262"/>
      <c r="E603" s="417"/>
      <c r="F603" s="425"/>
      <c r="G603" s="425"/>
      <c r="H603" s="263"/>
      <c r="I603" s="274"/>
    </row>
    <row r="604" spans="1:9">
      <c r="A604" s="262"/>
      <c r="B604" s="262"/>
      <c r="C604" s="416"/>
      <c r="D604" s="262"/>
      <c r="E604" s="417"/>
      <c r="F604" s="425"/>
      <c r="G604" s="425"/>
      <c r="H604" s="263"/>
      <c r="I604" s="274"/>
    </row>
    <row r="605" spans="1:9">
      <c r="A605" s="262"/>
      <c r="B605" s="262"/>
      <c r="C605" s="416"/>
      <c r="D605" s="262"/>
      <c r="E605" s="417"/>
      <c r="F605" s="425"/>
      <c r="G605" s="425"/>
      <c r="H605" s="263"/>
      <c r="I605" s="274"/>
    </row>
    <row r="606" spans="1:9">
      <c r="A606" s="262"/>
      <c r="B606" s="262"/>
      <c r="C606" s="416"/>
      <c r="D606" s="262"/>
      <c r="E606" s="417"/>
      <c r="F606" s="425"/>
      <c r="G606" s="425"/>
      <c r="H606" s="263"/>
      <c r="I606" s="274"/>
    </row>
    <row r="607" spans="1:9">
      <c r="A607" s="262"/>
      <c r="B607" s="262"/>
      <c r="C607" s="416"/>
      <c r="D607" s="262"/>
      <c r="E607" s="417"/>
      <c r="F607" s="425"/>
      <c r="G607" s="425"/>
      <c r="H607" s="263"/>
      <c r="I607" s="274"/>
    </row>
    <row r="608" spans="1:9">
      <c r="A608" s="262"/>
      <c r="B608" s="262"/>
      <c r="C608" s="416"/>
      <c r="D608" s="262"/>
      <c r="E608" s="417"/>
      <c r="F608" s="425"/>
      <c r="G608" s="425"/>
      <c r="H608" s="263"/>
      <c r="I608" s="274"/>
    </row>
    <row r="609" spans="1:9">
      <c r="A609" s="262"/>
      <c r="B609" s="262"/>
      <c r="C609" s="416"/>
      <c r="D609" s="262"/>
      <c r="E609" s="417"/>
      <c r="F609" s="425"/>
      <c r="G609" s="425"/>
      <c r="H609" s="263"/>
      <c r="I609" s="274"/>
    </row>
    <row r="610" spans="1:9">
      <c r="A610" s="262"/>
      <c r="B610" s="262"/>
      <c r="C610" s="416"/>
      <c r="D610" s="262"/>
      <c r="E610" s="417"/>
      <c r="F610" s="425"/>
      <c r="G610" s="425"/>
      <c r="H610" s="263"/>
      <c r="I610" s="274"/>
    </row>
    <row r="611" spans="1:9">
      <c r="A611" s="262"/>
      <c r="B611" s="262"/>
      <c r="C611" s="416"/>
      <c r="D611" s="262"/>
      <c r="E611" s="417"/>
      <c r="F611" s="425"/>
      <c r="G611" s="425"/>
      <c r="H611" s="263"/>
      <c r="I611" s="274"/>
    </row>
    <row r="612" spans="1:9">
      <c r="A612" s="262"/>
      <c r="B612" s="262"/>
      <c r="C612" s="416"/>
      <c r="D612" s="262"/>
      <c r="E612" s="417"/>
      <c r="F612" s="425"/>
      <c r="G612" s="425"/>
      <c r="H612" s="263"/>
      <c r="I612" s="274"/>
    </row>
    <row r="613" spans="1:9">
      <c r="A613" s="262"/>
      <c r="B613" s="262"/>
      <c r="C613" s="416"/>
      <c r="D613" s="262"/>
      <c r="E613" s="417"/>
      <c r="F613" s="425"/>
      <c r="G613" s="425"/>
      <c r="H613" s="263"/>
      <c r="I613" s="274"/>
    </row>
    <row r="614" spans="1:9">
      <c r="A614" s="262"/>
      <c r="B614" s="262"/>
      <c r="C614" s="416"/>
      <c r="D614" s="262"/>
      <c r="E614" s="417"/>
      <c r="F614" s="425"/>
      <c r="G614" s="425"/>
      <c r="H614" s="263"/>
      <c r="I614" s="274"/>
    </row>
    <row r="615" spans="1:9">
      <c r="A615" s="262"/>
      <c r="B615" s="262"/>
      <c r="C615" s="416"/>
      <c r="D615" s="262"/>
      <c r="E615" s="417"/>
      <c r="F615" s="425"/>
      <c r="G615" s="425"/>
      <c r="H615" s="263"/>
      <c r="I615" s="274"/>
    </row>
    <row r="616" spans="1:9">
      <c r="A616" s="262"/>
      <c r="B616" s="262"/>
      <c r="C616" s="416"/>
      <c r="D616" s="262"/>
      <c r="E616" s="417"/>
      <c r="F616" s="425"/>
      <c r="G616" s="425"/>
      <c r="H616" s="263"/>
      <c r="I616" s="274"/>
    </row>
    <row r="617" spans="1:9">
      <c r="A617" s="262"/>
      <c r="B617" s="262"/>
      <c r="C617" s="416"/>
      <c r="D617" s="262"/>
      <c r="E617" s="417"/>
      <c r="F617" s="425"/>
      <c r="G617" s="425"/>
      <c r="H617" s="263"/>
      <c r="I617" s="274"/>
    </row>
    <row r="618" spans="1:9">
      <c r="A618" s="262"/>
      <c r="B618" s="262"/>
      <c r="C618" s="416"/>
      <c r="D618" s="262"/>
      <c r="E618" s="417"/>
      <c r="F618" s="425"/>
      <c r="G618" s="425"/>
      <c r="H618" s="263"/>
      <c r="I618" s="274"/>
    </row>
    <row r="619" spans="1:9">
      <c r="A619" s="262"/>
      <c r="B619" s="262"/>
      <c r="C619" s="416"/>
      <c r="D619" s="262"/>
      <c r="E619" s="417"/>
      <c r="F619" s="425"/>
      <c r="G619" s="425"/>
      <c r="H619" s="263"/>
      <c r="I619" s="274"/>
    </row>
    <row r="620" spans="1:9">
      <c r="A620" s="262"/>
      <c r="B620" s="262"/>
      <c r="C620" s="416"/>
      <c r="D620" s="262"/>
      <c r="E620" s="417"/>
      <c r="F620" s="425"/>
      <c r="G620" s="425"/>
      <c r="H620" s="263"/>
      <c r="I620" s="274"/>
    </row>
    <row r="621" spans="1:9">
      <c r="A621" s="262"/>
      <c r="B621" s="262"/>
      <c r="C621" s="416"/>
      <c r="D621" s="262"/>
      <c r="E621" s="417"/>
      <c r="F621" s="425"/>
      <c r="G621" s="425"/>
      <c r="H621" s="263"/>
      <c r="I621" s="274"/>
    </row>
    <row r="622" spans="1:9">
      <c r="A622" s="262"/>
      <c r="B622" s="262"/>
      <c r="C622" s="416"/>
      <c r="D622" s="262"/>
      <c r="E622" s="417"/>
      <c r="F622" s="425"/>
      <c r="G622" s="425"/>
      <c r="H622" s="263"/>
      <c r="I622" s="274"/>
    </row>
    <row r="623" spans="1:9">
      <c r="A623" s="262"/>
      <c r="B623" s="262"/>
      <c r="C623" s="416"/>
      <c r="D623" s="262"/>
      <c r="E623" s="417"/>
      <c r="F623" s="425"/>
      <c r="G623" s="425"/>
      <c r="H623" s="263"/>
      <c r="I623" s="274"/>
    </row>
    <row r="624" spans="1:9">
      <c r="A624" s="262"/>
      <c r="B624" s="262"/>
      <c r="C624" s="416"/>
      <c r="D624" s="262"/>
      <c r="E624" s="417"/>
      <c r="F624" s="425"/>
      <c r="G624" s="425"/>
      <c r="H624" s="263"/>
      <c r="I624" s="274"/>
    </row>
    <row r="625" spans="1:9">
      <c r="A625" s="262"/>
      <c r="B625" s="262"/>
      <c r="C625" s="416"/>
      <c r="D625" s="262"/>
      <c r="E625" s="417"/>
      <c r="F625" s="425"/>
      <c r="G625" s="425"/>
      <c r="H625" s="263"/>
      <c r="I625" s="274"/>
    </row>
    <row r="626" spans="1:9">
      <c r="A626" s="262"/>
      <c r="B626" s="262"/>
      <c r="C626" s="416"/>
      <c r="D626" s="262"/>
      <c r="E626" s="417"/>
      <c r="F626" s="425"/>
      <c r="G626" s="425"/>
      <c r="H626" s="263"/>
      <c r="I626" s="274"/>
    </row>
    <row r="627" spans="1:9">
      <c r="A627" s="262"/>
      <c r="B627" s="262"/>
      <c r="C627" s="416"/>
      <c r="D627" s="262"/>
      <c r="E627" s="417"/>
      <c r="F627" s="425"/>
      <c r="G627" s="425"/>
      <c r="H627" s="263"/>
      <c r="I627" s="274"/>
    </row>
    <row r="628" spans="1:9">
      <c r="A628" s="262"/>
      <c r="B628" s="262"/>
      <c r="C628" s="416"/>
      <c r="D628" s="262"/>
      <c r="E628" s="417"/>
      <c r="F628" s="425"/>
      <c r="G628" s="425"/>
      <c r="H628" s="263"/>
      <c r="I628" s="274"/>
    </row>
    <row r="629" spans="1:9">
      <c r="A629" s="262"/>
      <c r="B629" s="262"/>
      <c r="C629" s="416"/>
      <c r="D629" s="262"/>
      <c r="E629" s="417"/>
      <c r="F629" s="425"/>
      <c r="G629" s="425"/>
      <c r="H629" s="263"/>
      <c r="I629" s="274"/>
    </row>
    <row r="630" spans="1:9">
      <c r="A630" s="262"/>
      <c r="B630" s="262"/>
      <c r="C630" s="416"/>
      <c r="D630" s="262"/>
      <c r="E630" s="417"/>
      <c r="F630" s="425"/>
      <c r="G630" s="425"/>
      <c r="H630" s="263"/>
      <c r="I630" s="274"/>
    </row>
    <row r="631" spans="1:9">
      <c r="A631" s="262"/>
      <c r="B631" s="262"/>
      <c r="C631" s="416"/>
      <c r="D631" s="262"/>
      <c r="E631" s="417"/>
      <c r="F631" s="425"/>
      <c r="G631" s="425"/>
      <c r="H631" s="263"/>
      <c r="I631" s="274"/>
    </row>
    <row r="632" spans="1:9">
      <c r="A632" s="262"/>
      <c r="B632" s="262"/>
      <c r="C632" s="416"/>
      <c r="D632" s="262"/>
      <c r="E632" s="417"/>
      <c r="F632" s="425"/>
      <c r="G632" s="425"/>
      <c r="H632" s="263"/>
      <c r="I632" s="274"/>
    </row>
    <row r="633" spans="1:9">
      <c r="A633" s="262"/>
      <c r="B633" s="262"/>
      <c r="C633" s="416"/>
      <c r="D633" s="262"/>
      <c r="E633" s="417"/>
      <c r="F633" s="425"/>
      <c r="G633" s="425"/>
      <c r="H633" s="263"/>
      <c r="I633" s="274"/>
    </row>
    <row r="634" spans="1:9">
      <c r="A634" s="262"/>
      <c r="B634" s="262"/>
      <c r="C634" s="416"/>
      <c r="D634" s="262"/>
      <c r="E634" s="417"/>
      <c r="F634" s="425"/>
      <c r="G634" s="425"/>
      <c r="H634" s="263"/>
      <c r="I634" s="274"/>
    </row>
    <row r="635" spans="1:9">
      <c r="A635" s="262"/>
      <c r="B635" s="262"/>
      <c r="C635" s="416"/>
      <c r="D635" s="262"/>
      <c r="E635" s="417"/>
      <c r="F635" s="425"/>
      <c r="G635" s="425"/>
      <c r="H635" s="263"/>
      <c r="I635" s="274"/>
    </row>
    <row r="636" spans="1:9">
      <c r="A636" s="262"/>
      <c r="B636" s="262"/>
      <c r="C636" s="416"/>
      <c r="D636" s="262"/>
      <c r="E636" s="417"/>
      <c r="F636" s="425"/>
      <c r="G636" s="425"/>
      <c r="H636" s="263"/>
      <c r="I636" s="274"/>
    </row>
    <row r="637" spans="1:9">
      <c r="A637" s="262"/>
      <c r="B637" s="262"/>
      <c r="C637" s="416"/>
      <c r="D637" s="262"/>
      <c r="E637" s="417"/>
      <c r="F637" s="425"/>
      <c r="G637" s="425"/>
      <c r="H637" s="263"/>
      <c r="I637" s="274"/>
    </row>
    <row r="638" spans="1:9">
      <c r="A638" s="262"/>
      <c r="B638" s="262"/>
      <c r="C638" s="416"/>
      <c r="D638" s="262"/>
      <c r="E638" s="417"/>
      <c r="F638" s="425"/>
      <c r="G638" s="425"/>
      <c r="H638" s="263"/>
      <c r="I638" s="274"/>
    </row>
    <row r="639" spans="1:9">
      <c r="A639" s="262"/>
      <c r="B639" s="262"/>
      <c r="C639" s="416"/>
      <c r="D639" s="262"/>
      <c r="E639" s="417"/>
      <c r="F639" s="425"/>
      <c r="G639" s="425"/>
      <c r="H639" s="263"/>
      <c r="I639" s="274"/>
    </row>
    <row r="640" spans="1:9">
      <c r="A640" s="262"/>
      <c r="B640" s="262"/>
      <c r="C640" s="416"/>
      <c r="D640" s="262"/>
      <c r="E640" s="417"/>
      <c r="F640" s="425"/>
      <c r="G640" s="425"/>
      <c r="H640" s="263"/>
      <c r="I640" s="274"/>
    </row>
    <row r="641" spans="1:9">
      <c r="A641" s="262"/>
      <c r="B641" s="262"/>
      <c r="C641" s="416"/>
      <c r="D641" s="262"/>
      <c r="E641" s="417"/>
      <c r="F641" s="425"/>
      <c r="G641" s="425"/>
      <c r="H641" s="263"/>
      <c r="I641" s="274"/>
    </row>
    <row r="642" spans="1:9">
      <c r="A642" s="262"/>
      <c r="B642" s="262"/>
      <c r="C642" s="416"/>
      <c r="D642" s="262"/>
      <c r="E642" s="417"/>
      <c r="F642" s="425"/>
      <c r="G642" s="425"/>
      <c r="H642" s="263"/>
      <c r="I642" s="274"/>
    </row>
    <row r="643" spans="1:9">
      <c r="A643" s="262"/>
      <c r="B643" s="262"/>
      <c r="C643" s="416"/>
      <c r="D643" s="262"/>
      <c r="E643" s="417"/>
      <c r="F643" s="425"/>
      <c r="G643" s="425"/>
      <c r="H643" s="263"/>
      <c r="I643" s="274"/>
    </row>
    <row r="644" spans="1:9">
      <c r="A644" s="262"/>
      <c r="B644" s="262"/>
      <c r="C644" s="416"/>
      <c r="D644" s="262"/>
      <c r="E644" s="417"/>
      <c r="F644" s="425"/>
      <c r="G644" s="425"/>
      <c r="H644" s="263"/>
      <c r="I644" s="274"/>
    </row>
    <row r="645" spans="1:9">
      <c r="A645" s="262"/>
      <c r="B645" s="262"/>
      <c r="C645" s="416"/>
      <c r="D645" s="262"/>
      <c r="E645" s="417"/>
      <c r="F645" s="425"/>
      <c r="G645" s="425"/>
      <c r="H645" s="263"/>
      <c r="I645" s="274"/>
    </row>
    <row r="646" spans="1:9">
      <c r="A646" s="262"/>
      <c r="B646" s="262"/>
      <c r="C646" s="416"/>
      <c r="D646" s="262"/>
      <c r="E646" s="417"/>
      <c r="F646" s="425"/>
      <c r="G646" s="425"/>
      <c r="H646" s="263"/>
      <c r="I646" s="274"/>
    </row>
    <row r="647" spans="1:9">
      <c r="A647" s="262"/>
      <c r="B647" s="262"/>
      <c r="C647" s="416"/>
      <c r="D647" s="262"/>
      <c r="E647" s="417"/>
      <c r="F647" s="425"/>
      <c r="G647" s="425"/>
      <c r="H647" s="263"/>
      <c r="I647" s="274"/>
    </row>
    <row r="648" spans="1:9">
      <c r="A648" s="262"/>
      <c r="B648" s="262"/>
      <c r="C648" s="416"/>
      <c r="D648" s="262"/>
      <c r="E648" s="417"/>
      <c r="F648" s="425"/>
      <c r="G648" s="425"/>
      <c r="H648" s="263"/>
      <c r="I648" s="274"/>
    </row>
    <row r="649" spans="1:9">
      <c r="A649" s="262"/>
      <c r="B649" s="262"/>
      <c r="C649" s="416"/>
      <c r="D649" s="262"/>
      <c r="E649" s="417"/>
      <c r="F649" s="425"/>
      <c r="G649" s="425"/>
      <c r="H649" s="263"/>
      <c r="I649" s="274"/>
    </row>
    <row r="650" spans="1:9">
      <c r="A650" s="262"/>
      <c r="B650" s="262"/>
      <c r="C650" s="416"/>
      <c r="D650" s="262"/>
      <c r="E650" s="417"/>
      <c r="F650" s="425"/>
      <c r="G650" s="425"/>
      <c r="H650" s="263"/>
      <c r="I650" s="274"/>
    </row>
    <row r="651" spans="1:9">
      <c r="A651" s="262"/>
      <c r="B651" s="262"/>
      <c r="C651" s="416"/>
      <c r="D651" s="262"/>
      <c r="E651" s="417"/>
      <c r="F651" s="425"/>
      <c r="G651" s="425"/>
      <c r="H651" s="263"/>
      <c r="I651" s="274"/>
    </row>
    <row r="652" spans="1:9">
      <c r="A652" s="262"/>
      <c r="B652" s="262"/>
      <c r="C652" s="416"/>
      <c r="D652" s="262"/>
      <c r="E652" s="417"/>
      <c r="F652" s="425"/>
      <c r="G652" s="425"/>
      <c r="H652" s="263"/>
      <c r="I652" s="274"/>
    </row>
    <row r="653" spans="1:9">
      <c r="A653" s="262"/>
      <c r="B653" s="262"/>
      <c r="C653" s="416"/>
      <c r="D653" s="262"/>
      <c r="E653" s="417"/>
      <c r="F653" s="425"/>
      <c r="G653" s="425"/>
      <c r="H653" s="263"/>
      <c r="I653" s="274"/>
    </row>
    <row r="654" spans="1:9">
      <c r="A654" s="262"/>
      <c r="B654" s="262"/>
      <c r="C654" s="416"/>
      <c r="D654" s="262"/>
      <c r="E654" s="417"/>
      <c r="F654" s="425"/>
      <c r="G654" s="425"/>
      <c r="H654" s="263"/>
      <c r="I654" s="274"/>
    </row>
    <row r="655" spans="1:9">
      <c r="A655" s="262"/>
      <c r="B655" s="262"/>
      <c r="C655" s="416"/>
      <c r="D655" s="262"/>
      <c r="E655" s="417"/>
      <c r="F655" s="425"/>
      <c r="G655" s="425"/>
      <c r="H655" s="263"/>
      <c r="I655" s="274"/>
    </row>
    <row r="656" spans="1:9">
      <c r="A656" s="262"/>
      <c r="B656" s="262"/>
      <c r="C656" s="416"/>
      <c r="D656" s="262"/>
      <c r="E656" s="417"/>
      <c r="F656" s="425"/>
      <c r="G656" s="425"/>
      <c r="H656" s="263"/>
      <c r="I656" s="274"/>
    </row>
    <row r="657" spans="1:9" ht="26.1" customHeight="1">
      <c r="A657" s="262"/>
      <c r="B657" s="262"/>
      <c r="C657" s="416"/>
      <c r="D657" s="262"/>
      <c r="E657" s="417"/>
      <c r="F657" s="425"/>
      <c r="G657" s="425"/>
      <c r="H657" s="263"/>
      <c r="I657" s="274"/>
    </row>
    <row r="658" spans="1:9" ht="26.1" customHeight="1">
      <c r="A658" s="262"/>
      <c r="B658" s="262"/>
      <c r="C658" s="416"/>
      <c r="D658" s="262"/>
      <c r="E658" s="417"/>
      <c r="F658" s="425"/>
      <c r="G658" s="425"/>
      <c r="H658" s="263"/>
      <c r="I658" s="274"/>
    </row>
    <row r="659" spans="1:9" ht="26.1" customHeight="1">
      <c r="A659" s="262"/>
      <c r="B659" s="262"/>
      <c r="C659" s="416"/>
      <c r="D659" s="262"/>
      <c r="E659" s="417"/>
      <c r="F659" s="425"/>
      <c r="G659" s="425"/>
      <c r="H659" s="263"/>
      <c r="I659" s="274"/>
    </row>
    <row r="660" spans="1:9" ht="26.1" customHeight="1">
      <c r="A660" s="262"/>
      <c r="B660" s="262"/>
      <c r="C660" s="416"/>
      <c r="D660" s="262"/>
      <c r="E660" s="417"/>
      <c r="F660" s="425"/>
      <c r="G660" s="425"/>
      <c r="H660" s="263"/>
      <c r="I660" s="274"/>
    </row>
    <row r="661" spans="1:9" ht="26.1" customHeight="1">
      <c r="A661" s="262"/>
      <c r="B661" s="262"/>
      <c r="C661" s="416"/>
      <c r="D661" s="262"/>
      <c r="E661" s="417"/>
      <c r="F661" s="425"/>
      <c r="G661" s="425"/>
      <c r="H661" s="263"/>
      <c r="I661" s="274"/>
    </row>
    <row r="662" spans="1:9" ht="26.1" customHeight="1">
      <c r="A662" s="262"/>
      <c r="B662" s="262"/>
      <c r="C662" s="416"/>
      <c r="D662" s="262"/>
      <c r="E662" s="417"/>
      <c r="F662" s="425"/>
      <c r="G662" s="425"/>
      <c r="H662" s="263"/>
      <c r="I662" s="274"/>
    </row>
    <row r="663" spans="1:9" ht="26.1" customHeight="1">
      <c r="A663" s="262"/>
      <c r="B663" s="262"/>
      <c r="C663" s="416"/>
      <c r="D663" s="262"/>
      <c r="E663" s="417"/>
      <c r="F663" s="425"/>
      <c r="G663" s="425"/>
      <c r="H663" s="263"/>
      <c r="I663" s="274"/>
    </row>
    <row r="664" spans="1:9" ht="26.1" customHeight="1">
      <c r="A664" s="262"/>
      <c r="B664" s="262"/>
      <c r="C664" s="416"/>
      <c r="D664" s="262"/>
      <c r="E664" s="417"/>
      <c r="F664" s="425"/>
      <c r="G664" s="425"/>
      <c r="H664" s="263"/>
      <c r="I664" s="274"/>
    </row>
    <row r="665" spans="1:9" ht="26.1" customHeight="1">
      <c r="A665" s="262"/>
      <c r="B665" s="262"/>
      <c r="C665" s="416"/>
      <c r="D665" s="262"/>
      <c r="E665" s="417"/>
      <c r="F665" s="425"/>
      <c r="G665" s="425"/>
      <c r="H665" s="263"/>
      <c r="I665" s="274"/>
    </row>
    <row r="666" spans="1:9" ht="26.1" customHeight="1">
      <c r="A666" s="262"/>
      <c r="B666" s="262"/>
      <c r="C666" s="416"/>
      <c r="D666" s="262"/>
      <c r="E666" s="417"/>
      <c r="F666" s="425"/>
      <c r="G666" s="425"/>
      <c r="H666" s="263"/>
      <c r="I666" s="274"/>
    </row>
    <row r="667" spans="1:9">
      <c r="A667" s="262"/>
      <c r="B667" s="262"/>
      <c r="C667" s="416"/>
      <c r="D667" s="262"/>
      <c r="E667" s="417"/>
      <c r="F667" s="425"/>
      <c r="G667" s="425"/>
      <c r="H667" s="263"/>
      <c r="I667" s="274"/>
    </row>
    <row r="668" spans="1:9">
      <c r="A668" s="262"/>
      <c r="B668" s="262"/>
      <c r="C668" s="416"/>
      <c r="D668" s="262"/>
      <c r="E668" s="417"/>
      <c r="F668" s="425"/>
      <c r="G668" s="425"/>
      <c r="H668" s="263"/>
      <c r="I668" s="274"/>
    </row>
    <row r="669" spans="1:9">
      <c r="A669" s="262"/>
      <c r="B669" s="262"/>
      <c r="C669" s="416"/>
      <c r="D669" s="262"/>
      <c r="E669" s="417"/>
      <c r="F669" s="425"/>
      <c r="G669" s="425"/>
      <c r="H669" s="263"/>
      <c r="I669" s="274"/>
    </row>
    <row r="670" spans="1:9">
      <c r="A670" s="262"/>
      <c r="B670" s="262"/>
      <c r="C670" s="416"/>
      <c r="D670" s="262"/>
      <c r="E670" s="417"/>
      <c r="F670" s="425"/>
      <c r="G670" s="425"/>
      <c r="H670" s="263"/>
      <c r="I670" s="274"/>
    </row>
    <row r="671" spans="1:9">
      <c r="A671" s="262"/>
      <c r="B671" s="262"/>
      <c r="C671" s="416"/>
      <c r="D671" s="262"/>
      <c r="E671" s="417"/>
      <c r="F671" s="425"/>
      <c r="G671" s="425"/>
      <c r="H671" s="263"/>
      <c r="I671" s="274"/>
    </row>
    <row r="672" spans="1:9">
      <c r="A672" s="262"/>
      <c r="B672" s="262"/>
      <c r="C672" s="416"/>
      <c r="D672" s="262"/>
      <c r="E672" s="417"/>
      <c r="F672" s="425"/>
      <c r="G672" s="425"/>
      <c r="H672" s="263"/>
      <c r="I672" s="274"/>
    </row>
    <row r="673" spans="1:9">
      <c r="A673" s="262"/>
      <c r="B673" s="262"/>
      <c r="C673" s="416"/>
      <c r="D673" s="262"/>
      <c r="E673" s="417"/>
      <c r="F673" s="425"/>
      <c r="G673" s="425"/>
      <c r="H673" s="263"/>
      <c r="I673" s="274"/>
    </row>
    <row r="674" spans="1:9">
      <c r="A674" s="262"/>
      <c r="B674" s="262"/>
      <c r="C674" s="416"/>
      <c r="D674" s="262"/>
      <c r="E674" s="417"/>
      <c r="F674" s="425"/>
      <c r="G674" s="425"/>
      <c r="H674" s="263"/>
      <c r="I674" s="274"/>
    </row>
    <row r="675" spans="1:9">
      <c r="A675" s="262"/>
      <c r="B675" s="262"/>
      <c r="C675" s="416"/>
      <c r="D675" s="262"/>
      <c r="E675" s="417"/>
      <c r="F675" s="425"/>
      <c r="G675" s="425"/>
      <c r="H675" s="263"/>
      <c r="I675" s="274"/>
    </row>
    <row r="676" spans="1:9">
      <c r="A676" s="262"/>
      <c r="B676" s="262"/>
      <c r="C676" s="416"/>
      <c r="D676" s="262"/>
      <c r="E676" s="417"/>
      <c r="F676" s="425"/>
      <c r="G676" s="425"/>
      <c r="H676" s="263"/>
      <c r="I676" s="274"/>
    </row>
    <row r="677" spans="1:9">
      <c r="A677" s="262"/>
      <c r="B677" s="262"/>
      <c r="C677" s="416"/>
      <c r="D677" s="262"/>
      <c r="E677" s="417"/>
      <c r="F677" s="425"/>
      <c r="G677" s="425"/>
      <c r="H677" s="263"/>
      <c r="I677" s="274"/>
    </row>
    <row r="678" spans="1:9">
      <c r="A678" s="262"/>
      <c r="B678" s="262"/>
      <c r="C678" s="416"/>
      <c r="D678" s="262"/>
      <c r="E678" s="417"/>
      <c r="F678" s="425"/>
      <c r="G678" s="425"/>
      <c r="H678" s="263"/>
      <c r="I678" s="274"/>
    </row>
    <row r="679" spans="1:9">
      <c r="A679" s="262"/>
      <c r="B679" s="262"/>
      <c r="C679" s="416"/>
      <c r="D679" s="262"/>
      <c r="E679" s="417"/>
      <c r="F679" s="425"/>
      <c r="G679" s="425"/>
      <c r="H679" s="263"/>
      <c r="I679" s="274"/>
    </row>
    <row r="680" spans="1:9">
      <c r="A680" s="262"/>
      <c r="B680" s="262"/>
      <c r="C680" s="416"/>
      <c r="D680" s="262"/>
      <c r="E680" s="417"/>
      <c r="F680" s="425"/>
      <c r="G680" s="425"/>
      <c r="H680" s="263"/>
      <c r="I680" s="274"/>
    </row>
    <row r="681" spans="1:9">
      <c r="A681" s="262"/>
      <c r="B681" s="262"/>
      <c r="C681" s="416"/>
      <c r="D681" s="262"/>
      <c r="E681" s="417"/>
      <c r="F681" s="425"/>
      <c r="G681" s="425"/>
      <c r="H681" s="263"/>
      <c r="I681" s="274"/>
    </row>
    <row r="682" spans="1:9">
      <c r="A682" s="262"/>
      <c r="B682" s="262"/>
      <c r="C682" s="416"/>
      <c r="D682" s="262"/>
      <c r="E682" s="417"/>
      <c r="F682" s="425"/>
      <c r="G682" s="425"/>
      <c r="H682" s="263"/>
      <c r="I682" s="274"/>
    </row>
    <row r="683" spans="1:9">
      <c r="A683" s="262"/>
      <c r="B683" s="262"/>
      <c r="C683" s="416"/>
      <c r="D683" s="262"/>
      <c r="E683" s="417"/>
      <c r="F683" s="425"/>
      <c r="G683" s="425"/>
      <c r="H683" s="263"/>
      <c r="I683" s="274"/>
    </row>
    <row r="684" spans="1:9">
      <c r="A684" s="262"/>
      <c r="B684" s="262"/>
      <c r="C684" s="416"/>
      <c r="D684" s="262"/>
      <c r="E684" s="417"/>
      <c r="F684" s="425"/>
      <c r="G684" s="425"/>
      <c r="H684" s="263"/>
      <c r="I684" s="274"/>
    </row>
    <row r="685" spans="1:9">
      <c r="A685" s="262"/>
      <c r="B685" s="262"/>
      <c r="C685" s="416"/>
      <c r="D685" s="262"/>
      <c r="E685" s="417"/>
      <c r="F685" s="425"/>
      <c r="G685" s="425"/>
      <c r="H685" s="263"/>
      <c r="I685" s="274"/>
    </row>
    <row r="686" spans="1:9">
      <c r="A686" s="262"/>
      <c r="B686" s="262"/>
      <c r="C686" s="416"/>
      <c r="D686" s="262"/>
      <c r="E686" s="417"/>
      <c r="F686" s="425"/>
      <c r="G686" s="425"/>
      <c r="H686" s="263"/>
      <c r="I686" s="274"/>
    </row>
    <row r="687" spans="1:9">
      <c r="A687" s="262"/>
      <c r="B687" s="262"/>
      <c r="C687" s="416"/>
      <c r="D687" s="262"/>
      <c r="E687" s="417"/>
      <c r="F687" s="425"/>
      <c r="G687" s="425"/>
      <c r="H687" s="263"/>
      <c r="I687" s="274"/>
    </row>
    <row r="688" spans="1:9">
      <c r="A688" s="262"/>
      <c r="B688" s="262"/>
      <c r="C688" s="416"/>
      <c r="D688" s="262"/>
      <c r="E688" s="417"/>
      <c r="F688" s="425"/>
      <c r="G688" s="425"/>
      <c r="H688" s="263"/>
      <c r="I688" s="274"/>
    </row>
    <row r="689" spans="1:9">
      <c r="A689" s="262"/>
      <c r="B689" s="262"/>
      <c r="C689" s="416"/>
      <c r="D689" s="262"/>
      <c r="E689" s="417"/>
      <c r="F689" s="425"/>
      <c r="G689" s="425"/>
      <c r="H689" s="263"/>
      <c r="I689" s="274"/>
    </row>
    <row r="690" spans="1:9">
      <c r="A690" s="262"/>
      <c r="B690" s="262"/>
      <c r="C690" s="416"/>
      <c r="D690" s="262"/>
      <c r="E690" s="417"/>
      <c r="F690" s="425"/>
      <c r="G690" s="425"/>
      <c r="H690" s="263"/>
      <c r="I690" s="274"/>
    </row>
    <row r="691" spans="1:9">
      <c r="A691" s="262"/>
      <c r="B691" s="262"/>
      <c r="C691" s="416"/>
      <c r="D691" s="262"/>
      <c r="E691" s="417"/>
      <c r="F691" s="425"/>
      <c r="G691" s="425"/>
      <c r="H691" s="263"/>
      <c r="I691" s="274"/>
    </row>
    <row r="692" spans="1:9">
      <c r="A692" s="262"/>
      <c r="B692" s="262"/>
      <c r="C692" s="416"/>
      <c r="D692" s="262"/>
      <c r="E692" s="417"/>
      <c r="F692" s="425"/>
      <c r="G692" s="425"/>
      <c r="H692" s="263"/>
      <c r="I692" s="274"/>
    </row>
    <row r="693" spans="1:9">
      <c r="A693" s="262"/>
      <c r="B693" s="262"/>
      <c r="C693" s="416"/>
      <c r="D693" s="262"/>
      <c r="E693" s="417"/>
      <c r="F693" s="425"/>
      <c r="G693" s="425"/>
      <c r="H693" s="263"/>
      <c r="I693" s="274"/>
    </row>
    <row r="694" spans="1:9">
      <c r="A694" s="262"/>
      <c r="B694" s="262"/>
      <c r="C694" s="416"/>
      <c r="D694" s="262"/>
      <c r="E694" s="417"/>
      <c r="F694" s="425"/>
      <c r="G694" s="425"/>
      <c r="H694" s="263"/>
      <c r="I694" s="274"/>
    </row>
    <row r="695" spans="1:9">
      <c r="A695" s="262"/>
      <c r="B695" s="262"/>
      <c r="C695" s="416"/>
      <c r="D695" s="262"/>
      <c r="E695" s="417"/>
      <c r="F695" s="425"/>
      <c r="G695" s="425"/>
      <c r="H695" s="263"/>
      <c r="I695" s="274"/>
    </row>
    <row r="696" spans="1:9">
      <c r="A696" s="262"/>
      <c r="B696" s="262"/>
      <c r="C696" s="416"/>
      <c r="D696" s="262"/>
      <c r="E696" s="417"/>
      <c r="F696" s="425"/>
      <c r="G696" s="425"/>
      <c r="H696" s="263"/>
      <c r="I696" s="274"/>
    </row>
    <row r="697" spans="1:9">
      <c r="A697" s="262"/>
      <c r="B697" s="262"/>
      <c r="C697" s="416"/>
      <c r="D697" s="262"/>
      <c r="E697" s="417"/>
      <c r="F697" s="425"/>
      <c r="G697" s="425"/>
      <c r="H697" s="263"/>
      <c r="I697" s="274"/>
    </row>
    <row r="698" spans="1:9">
      <c r="A698" s="262"/>
      <c r="B698" s="262"/>
      <c r="C698" s="416"/>
      <c r="D698" s="262"/>
      <c r="E698" s="417"/>
      <c r="F698" s="425"/>
      <c r="G698" s="425"/>
      <c r="H698" s="263"/>
      <c r="I698" s="274"/>
    </row>
    <row r="699" spans="1:9">
      <c r="A699" s="262"/>
      <c r="B699" s="262"/>
      <c r="C699" s="416"/>
      <c r="D699" s="262"/>
      <c r="E699" s="417"/>
      <c r="F699" s="425"/>
      <c r="G699" s="425"/>
      <c r="H699" s="263"/>
      <c r="I699" s="274"/>
    </row>
    <row r="700" spans="1:9">
      <c r="A700" s="262"/>
      <c r="B700" s="262"/>
      <c r="C700" s="416"/>
      <c r="D700" s="262"/>
      <c r="E700" s="417"/>
      <c r="F700" s="425"/>
      <c r="G700" s="425"/>
      <c r="H700" s="263"/>
      <c r="I700" s="274"/>
    </row>
    <row r="701" spans="1:9">
      <c r="A701" s="262"/>
      <c r="B701" s="262"/>
      <c r="C701" s="416"/>
      <c r="D701" s="262"/>
      <c r="E701" s="417"/>
      <c r="F701" s="425"/>
      <c r="G701" s="425"/>
      <c r="H701" s="263"/>
      <c r="I701" s="274"/>
    </row>
    <row r="702" spans="1:9">
      <c r="A702" s="262"/>
      <c r="B702" s="262"/>
      <c r="C702" s="416"/>
      <c r="D702" s="262"/>
      <c r="E702" s="417"/>
      <c r="F702" s="425"/>
      <c r="G702" s="425"/>
      <c r="H702" s="263"/>
      <c r="I702" s="274"/>
    </row>
    <row r="703" spans="1:9">
      <c r="A703" s="262"/>
      <c r="B703" s="262"/>
      <c r="C703" s="416"/>
      <c r="D703" s="262"/>
      <c r="E703" s="417"/>
      <c r="F703" s="425"/>
      <c r="G703" s="425"/>
      <c r="H703" s="263"/>
      <c r="I703" s="274"/>
    </row>
    <row r="704" spans="1:9">
      <c r="A704" s="262"/>
      <c r="B704" s="262"/>
      <c r="C704" s="416"/>
      <c r="D704" s="262"/>
      <c r="E704" s="417"/>
      <c r="F704" s="425"/>
      <c r="G704" s="425"/>
      <c r="H704" s="263"/>
      <c r="I704" s="274"/>
    </row>
    <row r="705" spans="1:9">
      <c r="A705" s="262"/>
      <c r="B705" s="262"/>
      <c r="C705" s="416"/>
      <c r="D705" s="262"/>
      <c r="E705" s="417"/>
      <c r="F705" s="425"/>
      <c r="G705" s="425"/>
      <c r="H705" s="263"/>
      <c r="I705" s="274"/>
    </row>
    <row r="706" spans="1:9">
      <c r="A706" s="262"/>
      <c r="B706" s="262"/>
      <c r="C706" s="416"/>
      <c r="D706" s="262"/>
      <c r="E706" s="417"/>
      <c r="F706" s="425"/>
      <c r="G706" s="425"/>
      <c r="H706" s="263"/>
      <c r="I706" s="274"/>
    </row>
    <row r="707" spans="1:9">
      <c r="A707" s="262"/>
      <c r="B707" s="262"/>
      <c r="C707" s="416"/>
      <c r="D707" s="262"/>
      <c r="E707" s="417"/>
      <c r="F707" s="425"/>
      <c r="G707" s="425"/>
      <c r="H707" s="263"/>
      <c r="I707" s="274"/>
    </row>
    <row r="708" spans="1:9">
      <c r="A708" s="262"/>
      <c r="B708" s="262"/>
      <c r="C708" s="416"/>
      <c r="D708" s="262"/>
      <c r="E708" s="417"/>
      <c r="F708" s="425"/>
      <c r="G708" s="425"/>
      <c r="H708" s="263"/>
      <c r="I708" s="274"/>
    </row>
    <row r="709" spans="1:9">
      <c r="A709" s="262"/>
      <c r="B709" s="262"/>
      <c r="C709" s="416"/>
      <c r="D709" s="262"/>
      <c r="E709" s="417"/>
      <c r="F709" s="425"/>
      <c r="G709" s="425"/>
      <c r="H709" s="263"/>
      <c r="I709" s="274"/>
    </row>
    <row r="710" spans="1:9">
      <c r="A710" s="262"/>
      <c r="B710" s="262"/>
      <c r="C710" s="416"/>
      <c r="D710" s="262"/>
      <c r="E710" s="417"/>
      <c r="F710" s="425"/>
      <c r="G710" s="425"/>
      <c r="H710" s="263"/>
      <c r="I710" s="274"/>
    </row>
    <row r="711" spans="1:9">
      <c r="A711" s="262"/>
      <c r="B711" s="262"/>
      <c r="C711" s="416"/>
      <c r="D711" s="262"/>
      <c r="E711" s="417"/>
      <c r="F711" s="425"/>
      <c r="G711" s="425"/>
      <c r="H711" s="263"/>
      <c r="I711" s="274"/>
    </row>
    <row r="712" spans="1:9">
      <c r="A712" s="262"/>
      <c r="B712" s="262"/>
      <c r="C712" s="416"/>
      <c r="D712" s="262"/>
      <c r="E712" s="417"/>
      <c r="F712" s="425"/>
      <c r="G712" s="425"/>
      <c r="H712" s="263"/>
      <c r="I712" s="274"/>
    </row>
    <row r="713" spans="1:9">
      <c r="A713" s="262"/>
      <c r="B713" s="262"/>
      <c r="C713" s="416"/>
      <c r="D713" s="262"/>
      <c r="E713" s="417"/>
      <c r="F713" s="425"/>
      <c r="G713" s="425"/>
      <c r="H713" s="263"/>
      <c r="I713" s="274"/>
    </row>
    <row r="714" spans="1:9">
      <c r="A714" s="262"/>
      <c r="B714" s="262"/>
      <c r="C714" s="416"/>
      <c r="D714" s="262"/>
      <c r="E714" s="417"/>
      <c r="F714" s="425"/>
      <c r="G714" s="425"/>
      <c r="H714" s="263"/>
      <c r="I714" s="274"/>
    </row>
    <row r="715" spans="1:9">
      <c r="A715" s="262"/>
      <c r="B715" s="262"/>
      <c r="C715" s="416"/>
      <c r="D715" s="262"/>
      <c r="E715" s="417"/>
      <c r="F715" s="425"/>
      <c r="G715" s="425"/>
      <c r="H715" s="263"/>
      <c r="I715" s="274"/>
    </row>
    <row r="716" spans="1:9">
      <c r="A716" s="262"/>
      <c r="B716" s="262"/>
      <c r="C716" s="416"/>
      <c r="D716" s="262"/>
      <c r="E716" s="417"/>
      <c r="F716" s="425"/>
      <c r="G716" s="425"/>
      <c r="H716" s="263"/>
      <c r="I716" s="274"/>
    </row>
    <row r="717" spans="1:9">
      <c r="A717" s="262"/>
      <c r="B717" s="262"/>
      <c r="C717" s="416"/>
      <c r="D717" s="262"/>
      <c r="E717" s="417"/>
      <c r="F717" s="425"/>
      <c r="G717" s="425"/>
      <c r="H717" s="263"/>
      <c r="I717" s="274"/>
    </row>
    <row r="718" spans="1:9">
      <c r="A718" s="262"/>
      <c r="B718" s="262"/>
      <c r="C718" s="416"/>
      <c r="D718" s="262"/>
      <c r="E718" s="417"/>
      <c r="F718" s="425"/>
      <c r="G718" s="425"/>
      <c r="H718" s="263"/>
      <c r="I718" s="274"/>
    </row>
    <row r="719" spans="1:9">
      <c r="A719" s="262"/>
      <c r="B719" s="262"/>
      <c r="C719" s="416"/>
      <c r="D719" s="262"/>
      <c r="E719" s="417"/>
      <c r="F719" s="425"/>
      <c r="G719" s="425"/>
      <c r="H719" s="263"/>
      <c r="I719" s="274"/>
    </row>
    <row r="720" spans="1:9">
      <c r="A720" s="262"/>
      <c r="B720" s="262"/>
      <c r="C720" s="416"/>
      <c r="D720" s="262"/>
      <c r="E720" s="417"/>
      <c r="F720" s="425"/>
      <c r="G720" s="425"/>
      <c r="H720" s="263"/>
      <c r="I720" s="274"/>
    </row>
    <row r="721" spans="1:9">
      <c r="A721" s="262"/>
      <c r="B721" s="262"/>
      <c r="C721" s="416"/>
      <c r="D721" s="262"/>
      <c r="E721" s="417"/>
      <c r="F721" s="425"/>
      <c r="G721" s="425"/>
      <c r="H721" s="263"/>
      <c r="I721" s="274"/>
    </row>
    <row r="722" spans="1:9">
      <c r="A722" s="262"/>
      <c r="B722" s="262"/>
      <c r="C722" s="416"/>
      <c r="D722" s="262"/>
      <c r="E722" s="417"/>
      <c r="F722" s="425"/>
      <c r="G722" s="425"/>
      <c r="H722" s="263"/>
      <c r="I722" s="274"/>
    </row>
    <row r="723" spans="1:9">
      <c r="A723" s="262"/>
      <c r="B723" s="262"/>
      <c r="C723" s="416"/>
      <c r="D723" s="262"/>
      <c r="E723" s="417"/>
      <c r="F723" s="425"/>
      <c r="G723" s="425"/>
      <c r="H723" s="263"/>
      <c r="I723" s="274"/>
    </row>
    <row r="724" spans="1:9">
      <c r="A724" s="262"/>
      <c r="B724" s="262"/>
      <c r="C724" s="416"/>
      <c r="D724" s="262"/>
      <c r="E724" s="417"/>
      <c r="F724" s="425"/>
      <c r="G724" s="425"/>
      <c r="H724" s="263"/>
      <c r="I724" s="274"/>
    </row>
    <row r="725" spans="1:9">
      <c r="A725" s="262"/>
      <c r="B725" s="262"/>
      <c r="C725" s="416"/>
      <c r="D725" s="262"/>
      <c r="E725" s="417"/>
      <c r="F725" s="425"/>
      <c r="G725" s="425"/>
      <c r="H725" s="263"/>
      <c r="I725" s="274"/>
    </row>
    <row r="726" spans="1:9">
      <c r="A726" s="262"/>
      <c r="B726" s="262"/>
      <c r="C726" s="416"/>
      <c r="D726" s="262"/>
      <c r="E726" s="417"/>
      <c r="F726" s="425"/>
      <c r="G726" s="425"/>
      <c r="H726" s="263"/>
      <c r="I726" s="274"/>
    </row>
    <row r="727" spans="1:9">
      <c r="A727" s="262"/>
      <c r="B727" s="262"/>
      <c r="C727" s="416"/>
      <c r="D727" s="262"/>
      <c r="E727" s="417"/>
      <c r="F727" s="425"/>
      <c r="G727" s="425"/>
      <c r="H727" s="263"/>
      <c r="I727" s="274"/>
    </row>
    <row r="728" spans="1:9">
      <c r="A728" s="262"/>
      <c r="B728" s="262"/>
      <c r="C728" s="416"/>
      <c r="D728" s="262"/>
      <c r="E728" s="417"/>
      <c r="F728" s="425"/>
      <c r="G728" s="425"/>
      <c r="H728" s="263"/>
      <c r="I728" s="274"/>
    </row>
    <row r="729" spans="1:9">
      <c r="A729" s="262"/>
      <c r="B729" s="262"/>
      <c r="C729" s="416"/>
      <c r="D729" s="262"/>
      <c r="E729" s="417"/>
      <c r="F729" s="425"/>
      <c r="G729" s="425"/>
      <c r="H729" s="263"/>
      <c r="I729" s="274"/>
    </row>
    <row r="730" spans="1:9">
      <c r="A730" s="262"/>
      <c r="B730" s="262"/>
      <c r="C730" s="416"/>
      <c r="D730" s="262"/>
      <c r="E730" s="417"/>
      <c r="F730" s="425"/>
      <c r="G730" s="425"/>
      <c r="H730" s="263"/>
      <c r="I730" s="274"/>
    </row>
    <row r="731" spans="1:9">
      <c r="A731" s="262"/>
      <c r="B731" s="262"/>
      <c r="C731" s="416"/>
      <c r="D731" s="262"/>
      <c r="E731" s="417"/>
      <c r="F731" s="425"/>
      <c r="G731" s="425"/>
      <c r="H731" s="263"/>
      <c r="I731" s="274"/>
    </row>
    <row r="732" spans="1:9">
      <c r="A732" s="262"/>
      <c r="B732" s="262"/>
      <c r="C732" s="416"/>
      <c r="D732" s="262"/>
      <c r="E732" s="417"/>
      <c r="F732" s="425"/>
      <c r="G732" s="425"/>
      <c r="H732" s="263"/>
      <c r="I732" s="274"/>
    </row>
    <row r="733" spans="1:9">
      <c r="A733" s="262"/>
      <c r="B733" s="262"/>
      <c r="C733" s="416"/>
      <c r="D733" s="262"/>
      <c r="E733" s="417"/>
      <c r="F733" s="425"/>
      <c r="G733" s="425"/>
      <c r="H733" s="263"/>
      <c r="I733" s="274"/>
    </row>
    <row r="734" spans="1:9">
      <c r="A734" s="262"/>
      <c r="B734" s="262"/>
      <c r="C734" s="416"/>
      <c r="D734" s="262"/>
      <c r="E734" s="417"/>
      <c r="F734" s="425"/>
      <c r="G734" s="425"/>
      <c r="H734" s="263"/>
      <c r="I734" s="274"/>
    </row>
    <row r="735" spans="1:9">
      <c r="A735" s="262"/>
      <c r="B735" s="262"/>
      <c r="C735" s="416"/>
      <c r="D735" s="262"/>
      <c r="E735" s="417"/>
      <c r="F735" s="425"/>
      <c r="G735" s="425"/>
      <c r="H735" s="263"/>
      <c r="I735" s="274"/>
    </row>
    <row r="736" spans="1:9">
      <c r="A736" s="262"/>
      <c r="B736" s="262"/>
      <c r="C736" s="416"/>
      <c r="D736" s="262"/>
      <c r="E736" s="417"/>
      <c r="F736" s="425"/>
      <c r="G736" s="425"/>
      <c r="H736" s="263"/>
      <c r="I736" s="274"/>
    </row>
    <row r="737" spans="1:9">
      <c r="A737" s="262"/>
      <c r="B737" s="262"/>
      <c r="C737" s="416"/>
      <c r="D737" s="262"/>
      <c r="E737" s="417"/>
      <c r="F737" s="425"/>
      <c r="G737" s="425"/>
      <c r="H737" s="263"/>
      <c r="I737" s="274"/>
    </row>
    <row r="738" spans="1:9">
      <c r="A738" s="262"/>
      <c r="B738" s="262"/>
      <c r="C738" s="416"/>
      <c r="D738" s="262"/>
      <c r="E738" s="417"/>
      <c r="F738" s="425"/>
      <c r="G738" s="425"/>
      <c r="H738" s="263"/>
      <c r="I738" s="274"/>
    </row>
    <row r="739" spans="1:9">
      <c r="A739" s="262"/>
      <c r="B739" s="262"/>
      <c r="C739" s="416"/>
      <c r="D739" s="262"/>
      <c r="E739" s="417"/>
      <c r="F739" s="425"/>
      <c r="G739" s="425"/>
      <c r="H739" s="263"/>
      <c r="I739" s="274"/>
    </row>
    <row r="740" spans="1:9">
      <c r="A740" s="262"/>
      <c r="B740" s="262"/>
      <c r="C740" s="416"/>
      <c r="D740" s="262"/>
      <c r="E740" s="417"/>
      <c r="F740" s="425"/>
      <c r="G740" s="425"/>
      <c r="H740" s="263"/>
      <c r="I740" s="274"/>
    </row>
    <row r="741" spans="1:9">
      <c r="A741" s="262"/>
      <c r="B741" s="262"/>
      <c r="C741" s="416"/>
      <c r="D741" s="262"/>
      <c r="E741" s="417"/>
      <c r="F741" s="425"/>
      <c r="G741" s="425"/>
      <c r="H741" s="263"/>
      <c r="I741" s="274"/>
    </row>
    <row r="742" spans="1:9">
      <c r="A742" s="262"/>
      <c r="B742" s="262"/>
      <c r="C742" s="416"/>
      <c r="D742" s="262"/>
      <c r="E742" s="417"/>
      <c r="F742" s="425"/>
      <c r="G742" s="425"/>
      <c r="H742" s="263"/>
      <c r="I742" s="274"/>
    </row>
    <row r="743" spans="1:9">
      <c r="A743" s="262"/>
      <c r="B743" s="262"/>
      <c r="C743" s="416"/>
      <c r="D743" s="262"/>
      <c r="E743" s="417"/>
      <c r="F743" s="425"/>
      <c r="G743" s="425"/>
      <c r="H743" s="263"/>
      <c r="I743" s="274"/>
    </row>
    <row r="744" spans="1:9">
      <c r="A744" s="262"/>
      <c r="B744" s="262"/>
      <c r="C744" s="416"/>
      <c r="D744" s="262"/>
      <c r="E744" s="417"/>
      <c r="F744" s="425"/>
      <c r="G744" s="425"/>
      <c r="H744" s="263"/>
      <c r="I744" s="274"/>
    </row>
    <row r="745" spans="1:9">
      <c r="A745" s="262"/>
      <c r="B745" s="262"/>
      <c r="C745" s="416"/>
      <c r="D745" s="262"/>
      <c r="E745" s="417"/>
      <c r="F745" s="425"/>
      <c r="G745" s="425"/>
      <c r="H745" s="263"/>
      <c r="I745" s="274"/>
    </row>
    <row r="746" spans="1:9">
      <c r="A746" s="262"/>
      <c r="B746" s="262"/>
      <c r="C746" s="416"/>
      <c r="D746" s="262"/>
      <c r="E746" s="417"/>
      <c r="F746" s="425"/>
      <c r="G746" s="425"/>
      <c r="H746" s="263"/>
      <c r="I746" s="274"/>
    </row>
    <row r="747" spans="1:9">
      <c r="A747" s="262"/>
      <c r="B747" s="262"/>
      <c r="C747" s="416"/>
      <c r="D747" s="262"/>
      <c r="E747" s="417"/>
      <c r="F747" s="425"/>
      <c r="G747" s="425"/>
      <c r="H747" s="263"/>
      <c r="I747" s="274"/>
    </row>
    <row r="748" spans="1:9">
      <c r="A748" s="262"/>
      <c r="B748" s="262"/>
      <c r="C748" s="416"/>
      <c r="D748" s="262"/>
      <c r="E748" s="417"/>
      <c r="F748" s="425"/>
      <c r="G748" s="425"/>
      <c r="H748" s="263"/>
      <c r="I748" s="274"/>
    </row>
    <row r="749" spans="1:9">
      <c r="A749" s="262"/>
      <c r="B749" s="262"/>
      <c r="C749" s="416"/>
      <c r="D749" s="262"/>
      <c r="E749" s="417"/>
      <c r="F749" s="425"/>
      <c r="G749" s="425"/>
      <c r="H749" s="263"/>
      <c r="I749" s="274"/>
    </row>
    <row r="750" spans="1:9">
      <c r="A750" s="262"/>
      <c r="B750" s="262"/>
      <c r="C750" s="416"/>
      <c r="D750" s="262"/>
      <c r="E750" s="417"/>
      <c r="F750" s="425"/>
      <c r="G750" s="425"/>
      <c r="H750" s="263"/>
      <c r="I750" s="274"/>
    </row>
    <row r="751" spans="1:9">
      <c r="A751" s="262"/>
      <c r="B751" s="262"/>
      <c r="C751" s="416"/>
      <c r="D751" s="262"/>
      <c r="E751" s="417"/>
      <c r="F751" s="425"/>
      <c r="G751" s="425"/>
      <c r="H751" s="263"/>
      <c r="I751" s="274"/>
    </row>
    <row r="752" spans="1:9">
      <c r="A752" s="262"/>
      <c r="B752" s="262"/>
      <c r="C752" s="416"/>
      <c r="D752" s="262"/>
      <c r="E752" s="417"/>
      <c r="F752" s="425"/>
      <c r="G752" s="425"/>
      <c r="H752" s="263"/>
      <c r="I752" s="274"/>
    </row>
    <row r="753" spans="1:9">
      <c r="A753" s="262"/>
      <c r="B753" s="262"/>
      <c r="C753" s="416"/>
      <c r="D753" s="262"/>
      <c r="E753" s="417"/>
      <c r="F753" s="425"/>
      <c r="G753" s="425"/>
      <c r="H753" s="263"/>
      <c r="I753" s="274"/>
    </row>
    <row r="754" spans="1:9">
      <c r="A754" s="262"/>
      <c r="B754" s="262"/>
      <c r="C754" s="416"/>
      <c r="D754" s="262"/>
      <c r="E754" s="417"/>
      <c r="F754" s="425"/>
      <c r="G754" s="425"/>
      <c r="H754" s="263"/>
      <c r="I754" s="274"/>
    </row>
    <row r="755" spans="1:9">
      <c r="A755" s="262"/>
      <c r="B755" s="262"/>
      <c r="C755" s="416"/>
      <c r="D755" s="262"/>
      <c r="E755" s="417"/>
      <c r="F755" s="425"/>
      <c r="G755" s="425"/>
      <c r="H755" s="263"/>
      <c r="I755" s="274"/>
    </row>
    <row r="756" spans="1:9">
      <c r="A756" s="262"/>
      <c r="B756" s="262"/>
      <c r="C756" s="416"/>
      <c r="D756" s="262"/>
      <c r="E756" s="417"/>
      <c r="F756" s="425"/>
      <c r="G756" s="425"/>
      <c r="H756" s="263"/>
      <c r="I756" s="274"/>
    </row>
    <row r="757" spans="1:9">
      <c r="A757" s="262"/>
      <c r="B757" s="262"/>
      <c r="C757" s="416"/>
      <c r="D757" s="262"/>
      <c r="E757" s="417"/>
      <c r="F757" s="425"/>
      <c r="G757" s="425"/>
      <c r="H757" s="263"/>
      <c r="I757" s="274"/>
    </row>
    <row r="758" spans="1:9">
      <c r="A758" s="262"/>
      <c r="B758" s="262"/>
      <c r="C758" s="416"/>
      <c r="D758" s="262"/>
      <c r="E758" s="417"/>
      <c r="F758" s="425"/>
      <c r="G758" s="425"/>
      <c r="H758" s="263"/>
      <c r="I758" s="274"/>
    </row>
    <row r="759" spans="1:9">
      <c r="A759" s="262"/>
      <c r="B759" s="262"/>
      <c r="C759" s="416"/>
      <c r="D759" s="262"/>
      <c r="E759" s="417"/>
      <c r="F759" s="425"/>
      <c r="G759" s="425"/>
      <c r="H759" s="263"/>
      <c r="I759" s="274"/>
    </row>
    <row r="760" spans="1:9">
      <c r="A760" s="262"/>
      <c r="B760" s="262"/>
      <c r="C760" s="416"/>
      <c r="D760" s="262"/>
      <c r="E760" s="417"/>
      <c r="F760" s="425"/>
      <c r="G760" s="425"/>
      <c r="H760" s="263"/>
      <c r="I760" s="274"/>
    </row>
    <row r="761" spans="1:9">
      <c r="A761" s="262"/>
      <c r="B761" s="262"/>
      <c r="C761" s="416"/>
      <c r="D761" s="262"/>
      <c r="E761" s="417"/>
      <c r="F761" s="425"/>
      <c r="G761" s="425"/>
      <c r="H761" s="263"/>
      <c r="I761" s="274"/>
    </row>
    <row r="762" spans="1:9">
      <c r="A762" s="262"/>
      <c r="B762" s="262"/>
      <c r="C762" s="416"/>
      <c r="D762" s="262"/>
      <c r="E762" s="417"/>
      <c r="F762" s="425"/>
      <c r="G762" s="425"/>
      <c r="H762" s="263"/>
      <c r="I762" s="274"/>
    </row>
    <row r="763" spans="1:9">
      <c r="A763" s="262"/>
      <c r="B763" s="262"/>
      <c r="C763" s="416"/>
      <c r="D763" s="262"/>
      <c r="E763" s="417"/>
      <c r="F763" s="425"/>
      <c r="G763" s="425"/>
      <c r="H763" s="263"/>
      <c r="I763" s="274"/>
    </row>
    <row r="764" spans="1:9">
      <c r="A764" s="262"/>
      <c r="B764" s="262"/>
      <c r="C764" s="416"/>
      <c r="D764" s="262"/>
      <c r="E764" s="417"/>
      <c r="F764" s="425"/>
      <c r="G764" s="425"/>
      <c r="H764" s="263"/>
      <c r="I764" s="274"/>
    </row>
    <row r="765" spans="1:9">
      <c r="A765" s="262"/>
      <c r="B765" s="262"/>
      <c r="C765" s="416"/>
      <c r="D765" s="262"/>
      <c r="E765" s="417"/>
      <c r="F765" s="425"/>
      <c r="G765" s="425"/>
      <c r="H765" s="263"/>
      <c r="I765" s="274"/>
    </row>
    <row r="766" spans="1:9">
      <c r="A766" s="262"/>
      <c r="B766" s="262"/>
      <c r="C766" s="416"/>
      <c r="D766" s="262"/>
      <c r="E766" s="417"/>
      <c r="F766" s="425"/>
      <c r="G766" s="425"/>
      <c r="H766" s="263"/>
      <c r="I766" s="274"/>
    </row>
    <row r="767" spans="1:9">
      <c r="A767" s="262"/>
      <c r="B767" s="262"/>
      <c r="C767" s="416"/>
      <c r="D767" s="262"/>
      <c r="E767" s="417"/>
      <c r="F767" s="425"/>
      <c r="G767" s="425"/>
      <c r="H767" s="263"/>
      <c r="I767" s="274"/>
    </row>
    <row r="768" spans="1:9">
      <c r="A768" s="262"/>
      <c r="B768" s="262"/>
      <c r="C768" s="416"/>
      <c r="D768" s="262"/>
      <c r="E768" s="417"/>
      <c r="F768" s="425"/>
      <c r="G768" s="425"/>
      <c r="H768" s="263"/>
      <c r="I768" s="274"/>
    </row>
    <row r="769" spans="1:9">
      <c r="A769" s="262"/>
      <c r="B769" s="262"/>
      <c r="C769" s="416"/>
      <c r="D769" s="262"/>
      <c r="E769" s="417"/>
      <c r="F769" s="425"/>
      <c r="G769" s="425"/>
      <c r="H769" s="263"/>
      <c r="I769" s="274"/>
    </row>
    <row r="770" spans="1:9">
      <c r="A770" s="262"/>
      <c r="B770" s="262"/>
      <c r="C770" s="416"/>
      <c r="D770" s="262"/>
      <c r="E770" s="417"/>
      <c r="F770" s="425"/>
      <c r="G770" s="425"/>
      <c r="H770" s="263"/>
      <c r="I770" s="274"/>
    </row>
    <row r="771" spans="1:9">
      <c r="A771" s="262"/>
      <c r="B771" s="262"/>
      <c r="C771" s="416"/>
      <c r="D771" s="262"/>
      <c r="E771" s="417"/>
      <c r="F771" s="425"/>
      <c r="G771" s="425"/>
      <c r="H771" s="263"/>
      <c r="I771" s="274"/>
    </row>
    <row r="772" spans="1:9">
      <c r="A772" s="262"/>
      <c r="B772" s="262"/>
      <c r="C772" s="416"/>
      <c r="D772" s="262"/>
      <c r="E772" s="417"/>
      <c r="F772" s="425"/>
      <c r="G772" s="425"/>
      <c r="H772" s="263"/>
      <c r="I772" s="274"/>
    </row>
    <row r="773" spans="1:9">
      <c r="A773" s="262"/>
      <c r="B773" s="262"/>
      <c r="C773" s="416"/>
      <c r="D773" s="262"/>
      <c r="E773" s="417"/>
      <c r="F773" s="425"/>
      <c r="G773" s="425"/>
      <c r="H773" s="263"/>
      <c r="I773" s="274"/>
    </row>
    <row r="774" spans="1:9">
      <c r="A774" s="262"/>
      <c r="B774" s="262"/>
      <c r="C774" s="416"/>
      <c r="D774" s="262"/>
      <c r="E774" s="417"/>
      <c r="F774" s="425"/>
      <c r="G774" s="425"/>
      <c r="H774" s="263"/>
      <c r="I774" s="274"/>
    </row>
    <row r="775" spans="1:9">
      <c r="A775" s="262"/>
      <c r="B775" s="262"/>
      <c r="C775" s="416"/>
      <c r="D775" s="262"/>
      <c r="E775" s="417"/>
      <c r="F775" s="425"/>
      <c r="G775" s="425"/>
      <c r="H775" s="263"/>
      <c r="I775" s="274"/>
    </row>
    <row r="776" spans="1:9">
      <c r="A776" s="262"/>
      <c r="B776" s="262"/>
      <c r="C776" s="416"/>
      <c r="D776" s="262"/>
      <c r="E776" s="417"/>
      <c r="F776" s="425"/>
      <c r="G776" s="425"/>
      <c r="H776" s="263"/>
      <c r="I776" s="274"/>
    </row>
    <row r="777" spans="1:9">
      <c r="A777" s="262"/>
      <c r="B777" s="262"/>
      <c r="C777" s="416"/>
      <c r="D777" s="262"/>
      <c r="E777" s="417"/>
      <c r="F777" s="425"/>
      <c r="G777" s="425"/>
      <c r="H777" s="263"/>
      <c r="I777" s="274"/>
    </row>
    <row r="778" spans="1:9">
      <c r="A778" s="262"/>
      <c r="B778" s="262"/>
      <c r="C778" s="416"/>
      <c r="D778" s="262"/>
      <c r="E778" s="417"/>
      <c r="F778" s="425"/>
      <c r="G778" s="425"/>
      <c r="H778" s="263"/>
      <c r="I778" s="274"/>
    </row>
    <row r="779" spans="1:9">
      <c r="A779" s="262"/>
      <c r="B779" s="262"/>
      <c r="C779" s="416"/>
      <c r="D779" s="262"/>
      <c r="E779" s="417"/>
      <c r="F779" s="425"/>
      <c r="G779" s="425"/>
      <c r="H779" s="263"/>
      <c r="I779" s="274"/>
    </row>
    <row r="780" spans="1:9">
      <c r="A780" s="262"/>
      <c r="B780" s="262"/>
      <c r="C780" s="416"/>
      <c r="D780" s="262"/>
      <c r="E780" s="417"/>
      <c r="F780" s="425"/>
      <c r="G780" s="425"/>
      <c r="H780" s="263"/>
      <c r="I780" s="274"/>
    </row>
    <row r="781" spans="1:9">
      <c r="A781" s="262"/>
      <c r="B781" s="262"/>
      <c r="C781" s="416"/>
      <c r="D781" s="262"/>
      <c r="E781" s="417"/>
      <c r="F781" s="425"/>
      <c r="G781" s="425"/>
      <c r="H781" s="263"/>
      <c r="I781" s="274"/>
    </row>
    <row r="782" spans="1:9">
      <c r="A782" s="262"/>
      <c r="B782" s="262"/>
      <c r="C782" s="416"/>
      <c r="D782" s="262"/>
      <c r="E782" s="417"/>
      <c r="F782" s="425"/>
      <c r="G782" s="425"/>
      <c r="H782" s="263"/>
      <c r="I782" s="274"/>
    </row>
    <row r="783" spans="1:9">
      <c r="A783" s="262"/>
      <c r="B783" s="262"/>
      <c r="C783" s="416"/>
      <c r="D783" s="262"/>
      <c r="E783" s="417"/>
      <c r="F783" s="425"/>
      <c r="G783" s="425"/>
      <c r="H783" s="263"/>
      <c r="I783" s="274"/>
    </row>
    <row r="784" spans="1:9">
      <c r="A784" s="262"/>
      <c r="B784" s="262"/>
      <c r="C784" s="416"/>
      <c r="D784" s="262"/>
      <c r="E784" s="417"/>
      <c r="F784" s="425"/>
      <c r="G784" s="425"/>
      <c r="H784" s="263"/>
      <c r="I784" s="274"/>
    </row>
    <row r="785" spans="1:9">
      <c r="A785" s="262"/>
      <c r="B785" s="262"/>
      <c r="C785" s="416"/>
      <c r="D785" s="262"/>
      <c r="E785" s="417"/>
      <c r="F785" s="425"/>
      <c r="G785" s="425"/>
      <c r="H785" s="263"/>
      <c r="I785" s="274"/>
    </row>
    <row r="786" spans="1:9">
      <c r="A786" s="262"/>
      <c r="B786" s="262"/>
      <c r="C786" s="416"/>
      <c r="D786" s="262"/>
      <c r="E786" s="417"/>
      <c r="F786" s="425"/>
      <c r="G786" s="425"/>
      <c r="H786" s="263"/>
      <c r="I786" s="274"/>
    </row>
    <row r="787" spans="1:9">
      <c r="A787" s="262"/>
      <c r="B787" s="262"/>
      <c r="C787" s="416"/>
      <c r="D787" s="262"/>
      <c r="E787" s="417"/>
      <c r="F787" s="425"/>
      <c r="G787" s="425"/>
      <c r="H787" s="263"/>
      <c r="I787" s="274"/>
    </row>
    <row r="788" spans="1:9">
      <c r="A788" s="262"/>
      <c r="B788" s="262"/>
      <c r="C788" s="416"/>
      <c r="D788" s="262"/>
      <c r="E788" s="417"/>
      <c r="F788" s="425"/>
      <c r="G788" s="425"/>
      <c r="H788" s="263"/>
      <c r="I788" s="274"/>
    </row>
    <row r="789" spans="1:9">
      <c r="A789" s="262"/>
      <c r="B789" s="262"/>
      <c r="C789" s="416"/>
      <c r="D789" s="262"/>
      <c r="E789" s="417"/>
      <c r="F789" s="425"/>
      <c r="G789" s="425"/>
      <c r="H789" s="263"/>
      <c r="I789" s="274"/>
    </row>
    <row r="790" spans="1:9">
      <c r="A790" s="262"/>
      <c r="B790" s="262"/>
      <c r="C790" s="416"/>
      <c r="D790" s="262"/>
      <c r="E790" s="417"/>
      <c r="F790" s="425"/>
      <c r="G790" s="425"/>
      <c r="H790" s="263"/>
      <c r="I790" s="274"/>
    </row>
    <row r="791" spans="1:9">
      <c r="A791" s="262"/>
      <c r="B791" s="262"/>
      <c r="C791" s="416"/>
      <c r="D791" s="262"/>
      <c r="E791" s="417"/>
      <c r="F791" s="425"/>
      <c r="G791" s="425"/>
      <c r="H791" s="263"/>
      <c r="I791" s="274"/>
    </row>
    <row r="792" spans="1:9">
      <c r="A792" s="262"/>
      <c r="B792" s="262"/>
      <c r="C792" s="416"/>
      <c r="D792" s="262"/>
      <c r="E792" s="417"/>
      <c r="F792" s="425"/>
      <c r="G792" s="425"/>
      <c r="H792" s="263"/>
      <c r="I792" s="274"/>
    </row>
    <row r="793" spans="1:9">
      <c r="A793" s="262"/>
      <c r="B793" s="262"/>
      <c r="C793" s="416"/>
      <c r="D793" s="262"/>
      <c r="E793" s="417"/>
      <c r="F793" s="425"/>
      <c r="G793" s="425"/>
      <c r="H793" s="263"/>
      <c r="I793" s="274"/>
    </row>
    <row r="794" spans="1:9">
      <c r="A794" s="262"/>
      <c r="B794" s="262"/>
      <c r="C794" s="416"/>
      <c r="D794" s="262"/>
      <c r="E794" s="417"/>
      <c r="F794" s="425"/>
      <c r="G794" s="425"/>
      <c r="H794" s="263"/>
      <c r="I794" s="274"/>
    </row>
    <row r="795" spans="1:9">
      <c r="A795" s="262"/>
      <c r="B795" s="262"/>
      <c r="C795" s="416"/>
      <c r="D795" s="262"/>
      <c r="E795" s="417"/>
      <c r="F795" s="425"/>
      <c r="G795" s="425"/>
      <c r="H795" s="263"/>
      <c r="I795" s="274"/>
    </row>
    <row r="796" spans="1:9">
      <c r="A796" s="262"/>
      <c r="B796" s="262"/>
      <c r="C796" s="416"/>
      <c r="D796" s="262"/>
      <c r="E796" s="417"/>
      <c r="F796" s="425"/>
      <c r="G796" s="425"/>
      <c r="H796" s="263"/>
      <c r="I796" s="274"/>
    </row>
    <row r="797" spans="1:9">
      <c r="A797" s="262"/>
      <c r="B797" s="262"/>
      <c r="C797" s="416"/>
      <c r="D797" s="262"/>
      <c r="E797" s="417"/>
      <c r="F797" s="425"/>
      <c r="G797" s="425"/>
      <c r="H797" s="263"/>
      <c r="I797" s="274"/>
    </row>
    <row r="798" spans="1:9">
      <c r="A798" s="262"/>
      <c r="B798" s="262"/>
      <c r="C798" s="416"/>
      <c r="D798" s="262"/>
      <c r="E798" s="417"/>
      <c r="F798" s="425"/>
      <c r="G798" s="425"/>
      <c r="H798" s="263"/>
      <c r="I798" s="274"/>
    </row>
    <row r="799" spans="1:9">
      <c r="A799" s="262"/>
      <c r="B799" s="262"/>
      <c r="C799" s="416"/>
      <c r="D799" s="262"/>
      <c r="E799" s="417"/>
      <c r="F799" s="425"/>
      <c r="G799" s="425"/>
      <c r="H799" s="263"/>
      <c r="I799" s="274"/>
    </row>
    <row r="800" spans="1:9">
      <c r="A800" s="262"/>
      <c r="B800" s="262"/>
      <c r="C800" s="416"/>
      <c r="D800" s="262"/>
      <c r="E800" s="417"/>
      <c r="F800" s="425"/>
      <c r="G800" s="425"/>
      <c r="H800" s="263"/>
      <c r="I800" s="274"/>
    </row>
    <row r="801" spans="1:9">
      <c r="A801" s="262"/>
      <c r="B801" s="262"/>
      <c r="C801" s="416"/>
      <c r="D801" s="262"/>
      <c r="E801" s="417"/>
      <c r="F801" s="425"/>
      <c r="G801" s="425"/>
      <c r="H801" s="263"/>
      <c r="I801" s="274"/>
    </row>
    <row r="802" spans="1:9">
      <c r="A802" s="262"/>
      <c r="B802" s="262"/>
      <c r="C802" s="416"/>
      <c r="D802" s="262"/>
      <c r="E802" s="417"/>
      <c r="F802" s="425"/>
      <c r="G802" s="425"/>
      <c r="H802" s="263"/>
      <c r="I802" s="274"/>
    </row>
    <row r="803" spans="1:9">
      <c r="A803" s="262"/>
      <c r="B803" s="262"/>
      <c r="C803" s="416"/>
      <c r="D803" s="262"/>
      <c r="E803" s="417"/>
      <c r="F803" s="425"/>
      <c r="G803" s="425"/>
      <c r="H803" s="263"/>
      <c r="I803" s="274"/>
    </row>
    <row r="804" spans="1:9">
      <c r="A804" s="262"/>
      <c r="B804" s="262"/>
      <c r="C804" s="416"/>
      <c r="D804" s="262"/>
      <c r="E804" s="417"/>
      <c r="F804" s="425"/>
      <c r="G804" s="425"/>
      <c r="H804" s="263"/>
      <c r="I804" s="274"/>
    </row>
    <row r="805" spans="1:9">
      <c r="A805" s="262"/>
      <c r="B805" s="262"/>
      <c r="C805" s="416"/>
      <c r="D805" s="262"/>
      <c r="E805" s="417"/>
      <c r="F805" s="425"/>
      <c r="G805" s="425"/>
      <c r="H805" s="263"/>
      <c r="I805" s="274"/>
    </row>
    <row r="806" spans="1:9">
      <c r="A806" s="262"/>
      <c r="B806" s="262"/>
      <c r="C806" s="416"/>
      <c r="D806" s="262"/>
      <c r="E806" s="417"/>
      <c r="F806" s="425"/>
      <c r="G806" s="425"/>
      <c r="H806" s="263"/>
      <c r="I806" s="274"/>
    </row>
    <row r="807" spans="1:9">
      <c r="A807" s="262"/>
      <c r="B807" s="262"/>
      <c r="C807" s="416"/>
      <c r="D807" s="262"/>
      <c r="E807" s="417"/>
      <c r="F807" s="425"/>
      <c r="G807" s="425"/>
      <c r="H807" s="263"/>
      <c r="I807" s="274"/>
    </row>
    <row r="808" spans="1:9">
      <c r="A808" s="262"/>
      <c r="B808" s="262"/>
      <c r="C808" s="416"/>
      <c r="D808" s="262"/>
      <c r="E808" s="417"/>
      <c r="F808" s="425"/>
      <c r="G808" s="425"/>
      <c r="H808" s="263"/>
      <c r="I808" s="274"/>
    </row>
    <row r="809" spans="1:9">
      <c r="A809" s="262"/>
      <c r="B809" s="262"/>
      <c r="C809" s="416"/>
      <c r="D809" s="262"/>
      <c r="E809" s="417"/>
      <c r="F809" s="425"/>
      <c r="G809" s="425"/>
      <c r="H809" s="263"/>
      <c r="I809" s="274"/>
    </row>
    <row r="810" spans="1:9">
      <c r="A810" s="262"/>
      <c r="B810" s="262"/>
      <c r="C810" s="416"/>
      <c r="D810" s="262"/>
      <c r="E810" s="417"/>
      <c r="F810" s="425"/>
      <c r="G810" s="425"/>
      <c r="H810" s="263"/>
      <c r="I810" s="274"/>
    </row>
    <row r="811" spans="1:9">
      <c r="A811" s="262"/>
      <c r="B811" s="262"/>
      <c r="C811" s="416"/>
      <c r="D811" s="262"/>
      <c r="E811" s="417"/>
      <c r="F811" s="425"/>
      <c r="G811" s="425"/>
      <c r="H811" s="263"/>
      <c r="I811" s="274"/>
    </row>
    <row r="812" spans="1:9">
      <c r="A812" s="262"/>
      <c r="B812" s="262"/>
      <c r="C812" s="416"/>
      <c r="D812" s="262"/>
      <c r="E812" s="417"/>
      <c r="F812" s="425"/>
      <c r="G812" s="425"/>
      <c r="H812" s="263"/>
      <c r="I812" s="274"/>
    </row>
    <row r="813" spans="1:9">
      <c r="A813" s="262"/>
      <c r="B813" s="262"/>
      <c r="C813" s="416"/>
      <c r="D813" s="262"/>
      <c r="E813" s="417"/>
      <c r="F813" s="425"/>
      <c r="G813" s="425"/>
      <c r="H813" s="263"/>
      <c r="I813" s="274"/>
    </row>
    <row r="814" spans="1:9">
      <c r="A814" s="262"/>
      <c r="B814" s="262"/>
      <c r="C814" s="416"/>
      <c r="D814" s="262"/>
      <c r="E814" s="417"/>
      <c r="F814" s="425"/>
      <c r="G814" s="425"/>
      <c r="H814" s="263"/>
      <c r="I814" s="274"/>
    </row>
    <row r="815" spans="1:9">
      <c r="A815" s="262"/>
      <c r="B815" s="262"/>
      <c r="C815" s="416"/>
      <c r="D815" s="262"/>
      <c r="E815" s="417"/>
      <c r="F815" s="425"/>
      <c r="G815" s="425"/>
      <c r="H815" s="263"/>
      <c r="I815" s="274"/>
    </row>
    <row r="816" spans="1:9">
      <c r="A816" s="262"/>
      <c r="B816" s="262"/>
      <c r="C816" s="416"/>
      <c r="D816" s="262"/>
      <c r="E816" s="417"/>
      <c r="F816" s="425"/>
      <c r="G816" s="425"/>
      <c r="H816" s="263"/>
      <c r="I816" s="274"/>
    </row>
    <row r="817" spans="1:9">
      <c r="A817" s="262"/>
      <c r="B817" s="262"/>
      <c r="C817" s="416"/>
      <c r="D817" s="262"/>
      <c r="E817" s="417"/>
      <c r="F817" s="425"/>
      <c r="G817" s="425"/>
      <c r="H817" s="263"/>
      <c r="I817" s="274"/>
    </row>
    <row r="818" spans="1:9">
      <c r="A818" s="262"/>
      <c r="B818" s="262"/>
      <c r="C818" s="416"/>
      <c r="D818" s="262"/>
      <c r="E818" s="417"/>
      <c r="F818" s="425"/>
      <c r="G818" s="425"/>
      <c r="H818" s="263"/>
      <c r="I818" s="430"/>
    </row>
    <row r="819" spans="1:9">
      <c r="A819" s="262"/>
      <c r="B819" s="262"/>
      <c r="C819" s="416"/>
      <c r="D819" s="262"/>
      <c r="E819" s="417"/>
      <c r="F819" s="425"/>
      <c r="G819" s="425"/>
      <c r="H819" s="263"/>
      <c r="I819" s="430"/>
    </row>
    <row r="820" spans="1:9">
      <c r="A820" s="262"/>
      <c r="B820" s="262"/>
      <c r="C820" s="416"/>
      <c r="D820" s="262"/>
      <c r="E820" s="417"/>
      <c r="F820" s="425"/>
      <c r="G820" s="425"/>
      <c r="H820" s="263"/>
      <c r="I820" s="430"/>
    </row>
    <row r="821" spans="1:9">
      <c r="A821" s="262"/>
      <c r="B821" s="262"/>
      <c r="C821" s="416"/>
      <c r="D821" s="262"/>
      <c r="E821" s="417"/>
      <c r="F821" s="425"/>
      <c r="G821" s="425"/>
      <c r="H821" s="263"/>
      <c r="I821" s="430"/>
    </row>
    <row r="822" spans="1:9">
      <c r="A822" s="262"/>
      <c r="B822" s="262"/>
      <c r="C822" s="416"/>
      <c r="D822" s="262"/>
      <c r="E822" s="417"/>
      <c r="F822" s="425"/>
      <c r="G822" s="425"/>
      <c r="H822" s="263"/>
      <c r="I822" s="430"/>
    </row>
    <row r="823" spans="1:9">
      <c r="A823" s="262"/>
      <c r="B823" s="262"/>
      <c r="C823" s="416"/>
      <c r="D823" s="262"/>
      <c r="E823" s="417"/>
      <c r="F823" s="425"/>
      <c r="G823" s="425"/>
      <c r="H823" s="263"/>
      <c r="I823" s="430"/>
    </row>
    <row r="824" spans="1:9">
      <c r="A824" s="262"/>
      <c r="B824" s="262"/>
      <c r="C824" s="416"/>
      <c r="D824" s="262"/>
      <c r="E824" s="417"/>
      <c r="F824" s="425"/>
      <c r="G824" s="425"/>
      <c r="H824" s="263"/>
      <c r="I824" s="430"/>
    </row>
    <row r="825" spans="1:9">
      <c r="A825" s="262"/>
      <c r="B825" s="262"/>
      <c r="C825" s="416"/>
      <c r="D825" s="262"/>
      <c r="E825" s="417"/>
      <c r="F825" s="425"/>
      <c r="G825" s="425"/>
      <c r="H825" s="263"/>
      <c r="I825" s="430"/>
    </row>
    <row r="826" spans="1:9">
      <c r="A826" s="262"/>
      <c r="B826" s="262"/>
      <c r="C826" s="416"/>
      <c r="D826" s="262"/>
      <c r="E826" s="417"/>
      <c r="F826" s="425"/>
      <c r="G826" s="425"/>
      <c r="H826" s="263"/>
      <c r="I826" s="430"/>
    </row>
    <row r="827" spans="1:9">
      <c r="A827" s="262"/>
      <c r="B827" s="262"/>
      <c r="C827" s="416"/>
      <c r="D827" s="262"/>
      <c r="E827" s="417"/>
      <c r="F827" s="425"/>
      <c r="G827" s="425"/>
      <c r="H827" s="263"/>
      <c r="I827" s="430"/>
    </row>
    <row r="828" spans="1:9">
      <c r="A828" s="262"/>
      <c r="B828" s="262"/>
      <c r="C828" s="416"/>
      <c r="D828" s="262"/>
      <c r="E828" s="417"/>
      <c r="F828" s="425"/>
      <c r="G828" s="425"/>
      <c r="H828" s="263"/>
      <c r="I828" s="430"/>
    </row>
    <row r="829" spans="1:9">
      <c r="A829" s="262"/>
      <c r="B829" s="262"/>
      <c r="C829" s="416"/>
      <c r="D829" s="262"/>
      <c r="E829" s="417"/>
      <c r="F829" s="425"/>
      <c r="G829" s="425"/>
      <c r="H829" s="263"/>
      <c r="I829" s="430"/>
    </row>
    <row r="830" spans="1:9">
      <c r="A830" s="262"/>
      <c r="B830" s="262"/>
      <c r="C830" s="416"/>
      <c r="D830" s="262"/>
      <c r="E830" s="417"/>
      <c r="F830" s="425"/>
      <c r="G830" s="425"/>
      <c r="H830" s="263"/>
      <c r="I830" s="430"/>
    </row>
    <row r="831" spans="1:9">
      <c r="A831" s="262"/>
      <c r="B831" s="262"/>
      <c r="C831" s="416"/>
      <c r="D831" s="262"/>
      <c r="E831" s="417"/>
      <c r="F831" s="425"/>
      <c r="G831" s="425"/>
      <c r="H831" s="263"/>
      <c r="I831" s="430"/>
    </row>
    <row r="832" spans="1:9">
      <c r="A832" s="262"/>
      <c r="B832" s="262"/>
      <c r="C832" s="416"/>
      <c r="D832" s="262"/>
      <c r="E832" s="417"/>
      <c r="F832" s="425"/>
      <c r="G832" s="425"/>
      <c r="H832" s="263"/>
      <c r="I832" s="430"/>
    </row>
    <row r="833" spans="1:9">
      <c r="A833" s="262"/>
      <c r="B833" s="262"/>
      <c r="C833" s="416"/>
      <c r="D833" s="262"/>
      <c r="E833" s="417"/>
      <c r="F833" s="425"/>
      <c r="G833" s="425"/>
      <c r="H833" s="263"/>
      <c r="I833" s="430"/>
    </row>
    <row r="834" spans="1:9">
      <c r="A834" s="262"/>
      <c r="B834" s="262"/>
      <c r="C834" s="416"/>
      <c r="D834" s="262"/>
      <c r="E834" s="417"/>
      <c r="F834" s="425"/>
      <c r="G834" s="425"/>
      <c r="H834" s="263"/>
      <c r="I834" s="430"/>
    </row>
    <row r="835" spans="1:9">
      <c r="A835" s="262"/>
      <c r="B835" s="262"/>
      <c r="C835" s="416"/>
      <c r="D835" s="262"/>
      <c r="E835" s="417"/>
      <c r="F835" s="425"/>
      <c r="G835" s="425"/>
      <c r="H835" s="263"/>
      <c r="I835" s="430"/>
    </row>
    <row r="836" spans="1:9">
      <c r="A836" s="262"/>
      <c r="B836" s="262"/>
      <c r="C836" s="416"/>
      <c r="D836" s="262"/>
      <c r="E836" s="417"/>
      <c r="F836" s="425"/>
      <c r="G836" s="425"/>
      <c r="H836" s="263"/>
      <c r="I836" s="430"/>
    </row>
    <row r="837" spans="1:9">
      <c r="A837" s="262"/>
      <c r="B837" s="262"/>
      <c r="C837" s="416"/>
      <c r="D837" s="262"/>
      <c r="E837" s="417"/>
      <c r="F837" s="425"/>
      <c r="G837" s="425"/>
      <c r="H837" s="263"/>
      <c r="I837" s="430"/>
    </row>
    <row r="838" spans="1:9">
      <c r="A838" s="262"/>
      <c r="B838" s="262"/>
      <c r="C838" s="416"/>
      <c r="D838" s="262"/>
      <c r="E838" s="417"/>
      <c r="F838" s="425"/>
      <c r="G838" s="425"/>
      <c r="H838" s="263"/>
      <c r="I838" s="430"/>
    </row>
    <row r="839" spans="1:9">
      <c r="A839" s="262"/>
      <c r="B839" s="262"/>
      <c r="C839" s="416"/>
      <c r="D839" s="262"/>
      <c r="E839" s="417"/>
      <c r="F839" s="425"/>
      <c r="G839" s="425"/>
      <c r="H839" s="263"/>
      <c r="I839" s="430"/>
    </row>
    <row r="840" spans="1:9">
      <c r="A840" s="262"/>
      <c r="B840" s="262"/>
      <c r="C840" s="416"/>
      <c r="D840" s="262"/>
      <c r="E840" s="417"/>
      <c r="F840" s="425"/>
      <c r="G840" s="425"/>
      <c r="H840" s="263"/>
      <c r="I840" s="430"/>
    </row>
    <row r="841" spans="1:9">
      <c r="A841" s="262"/>
      <c r="B841" s="262"/>
      <c r="C841" s="416"/>
      <c r="D841" s="262"/>
      <c r="E841" s="417"/>
      <c r="F841" s="425"/>
      <c r="G841" s="425"/>
      <c r="H841" s="263"/>
      <c r="I841" s="430"/>
    </row>
    <row r="842" spans="1:9">
      <c r="A842" s="262"/>
      <c r="B842" s="262"/>
      <c r="C842" s="416"/>
      <c r="D842" s="262"/>
      <c r="E842" s="417"/>
      <c r="F842" s="425"/>
      <c r="G842" s="425"/>
      <c r="H842" s="263"/>
      <c r="I842" s="430"/>
    </row>
    <row r="843" spans="1:9">
      <c r="A843" s="262"/>
      <c r="B843" s="262"/>
      <c r="C843" s="416"/>
      <c r="D843" s="262"/>
      <c r="E843" s="417"/>
      <c r="F843" s="425"/>
      <c r="G843" s="425"/>
      <c r="H843" s="263"/>
      <c r="I843" s="430"/>
    </row>
    <row r="844" spans="1:9">
      <c r="A844" s="262"/>
      <c r="B844" s="262"/>
      <c r="C844" s="416"/>
      <c r="D844" s="262"/>
      <c r="E844" s="417"/>
      <c r="F844" s="425"/>
      <c r="G844" s="425"/>
      <c r="H844" s="263"/>
      <c r="I844" s="430"/>
    </row>
    <row r="845" spans="1:9">
      <c r="A845" s="262"/>
      <c r="B845" s="262"/>
      <c r="C845" s="416"/>
      <c r="D845" s="262"/>
      <c r="E845" s="417"/>
      <c r="F845" s="425"/>
      <c r="G845" s="425"/>
      <c r="H845" s="263"/>
      <c r="I845" s="430"/>
    </row>
    <row r="846" spans="1:9">
      <c r="A846" s="262"/>
      <c r="B846" s="262"/>
      <c r="C846" s="416"/>
      <c r="D846" s="262"/>
      <c r="E846" s="417"/>
      <c r="F846" s="425"/>
      <c r="G846" s="425"/>
      <c r="H846" s="263"/>
      <c r="I846" s="430"/>
    </row>
    <row r="847" spans="1:9">
      <c r="A847" s="262"/>
      <c r="B847" s="262"/>
      <c r="C847" s="416"/>
      <c r="D847" s="262"/>
      <c r="E847" s="417"/>
      <c r="F847" s="425"/>
      <c r="G847" s="425"/>
      <c r="H847" s="263"/>
      <c r="I847" s="430"/>
    </row>
    <row r="848" spans="1:9">
      <c r="A848" s="262"/>
      <c r="B848" s="262"/>
      <c r="C848" s="416"/>
      <c r="D848" s="262"/>
      <c r="E848" s="417"/>
      <c r="F848" s="425"/>
      <c r="G848" s="425"/>
      <c r="H848" s="263"/>
      <c r="I848" s="430"/>
    </row>
    <row r="849" spans="1:9">
      <c r="A849" s="262"/>
      <c r="B849" s="262"/>
      <c r="C849" s="416"/>
      <c r="D849" s="262"/>
      <c r="E849" s="417"/>
      <c r="F849" s="425"/>
      <c r="G849" s="425"/>
      <c r="H849" s="263"/>
      <c r="I849" s="430"/>
    </row>
    <row r="850" spans="1:9">
      <c r="A850" s="262"/>
      <c r="B850" s="262"/>
      <c r="C850" s="416"/>
      <c r="D850" s="262"/>
      <c r="E850" s="417"/>
      <c r="F850" s="425"/>
      <c r="G850" s="425"/>
      <c r="H850" s="263"/>
      <c r="I850" s="430"/>
    </row>
    <row r="851" spans="1:9">
      <c r="A851" s="262"/>
      <c r="B851" s="262"/>
      <c r="C851" s="416"/>
      <c r="D851" s="262"/>
      <c r="E851" s="417"/>
      <c r="F851" s="425"/>
      <c r="G851" s="425"/>
      <c r="H851" s="263"/>
      <c r="I851" s="430"/>
    </row>
    <row r="852" spans="1:9">
      <c r="A852" s="262"/>
      <c r="B852" s="262"/>
      <c r="C852" s="416"/>
      <c r="D852" s="262"/>
      <c r="E852" s="417"/>
      <c r="F852" s="425"/>
      <c r="G852" s="425"/>
      <c r="H852" s="263"/>
      <c r="I852" s="430"/>
    </row>
    <row r="853" spans="1:9">
      <c r="A853" s="262"/>
      <c r="B853" s="262"/>
      <c r="C853" s="416"/>
      <c r="D853" s="262"/>
      <c r="E853" s="417"/>
      <c r="F853" s="425"/>
      <c r="G853" s="425"/>
      <c r="H853" s="263"/>
      <c r="I853" s="430"/>
    </row>
    <row r="854" spans="1:9">
      <c r="A854" s="262"/>
      <c r="B854" s="262"/>
      <c r="C854" s="416"/>
      <c r="D854" s="262"/>
      <c r="E854" s="417"/>
      <c r="F854" s="425"/>
      <c r="G854" s="425"/>
      <c r="H854" s="263"/>
      <c r="I854" s="430"/>
    </row>
    <row r="855" spans="1:9">
      <c r="A855" s="262"/>
      <c r="B855" s="262"/>
      <c r="C855" s="416"/>
      <c r="D855" s="262"/>
      <c r="E855" s="417"/>
      <c r="F855" s="425"/>
      <c r="G855" s="425"/>
      <c r="H855" s="263"/>
      <c r="I855" s="430"/>
    </row>
    <row r="856" spans="1:9">
      <c r="A856" s="262"/>
      <c r="B856" s="262"/>
      <c r="C856" s="416"/>
      <c r="D856" s="262"/>
      <c r="E856" s="417"/>
      <c r="F856" s="425"/>
      <c r="G856" s="425"/>
      <c r="H856" s="263"/>
      <c r="I856" s="430"/>
    </row>
    <row r="857" spans="1:9">
      <c r="A857" s="262"/>
      <c r="B857" s="262"/>
      <c r="C857" s="416"/>
      <c r="D857" s="262"/>
      <c r="E857" s="417"/>
      <c r="F857" s="425"/>
      <c r="G857" s="425"/>
      <c r="H857" s="263"/>
      <c r="I857" s="430"/>
    </row>
    <row r="858" spans="1:9">
      <c r="A858" s="262"/>
      <c r="B858" s="262"/>
      <c r="C858" s="416"/>
      <c r="D858" s="262"/>
      <c r="E858" s="417"/>
      <c r="F858" s="425"/>
      <c r="G858" s="425"/>
      <c r="H858" s="263"/>
      <c r="I858" s="430"/>
    </row>
    <row r="859" spans="1:9">
      <c r="A859" s="262"/>
      <c r="B859" s="262"/>
      <c r="C859" s="416"/>
      <c r="D859" s="262"/>
      <c r="E859" s="417"/>
      <c r="F859" s="425"/>
      <c r="G859" s="425"/>
      <c r="H859" s="263"/>
      <c r="I859" s="430"/>
    </row>
    <row r="860" spans="1:9">
      <c r="A860" s="262"/>
      <c r="B860" s="262"/>
      <c r="C860" s="416"/>
      <c r="D860" s="262"/>
      <c r="E860" s="417"/>
      <c r="F860" s="425"/>
      <c r="G860" s="425"/>
      <c r="H860" s="263"/>
      <c r="I860" s="430"/>
    </row>
    <row r="861" spans="1:9">
      <c r="A861" s="262"/>
      <c r="B861" s="262"/>
      <c r="C861" s="416"/>
      <c r="D861" s="262"/>
      <c r="E861" s="417"/>
      <c r="F861" s="425"/>
      <c r="G861" s="425"/>
      <c r="H861" s="263"/>
      <c r="I861" s="430"/>
    </row>
    <row r="862" spans="1:9">
      <c r="A862" s="262"/>
      <c r="B862" s="262"/>
      <c r="C862" s="416"/>
      <c r="D862" s="262"/>
      <c r="E862" s="417"/>
      <c r="F862" s="425"/>
      <c r="G862" s="425"/>
      <c r="H862" s="263"/>
      <c r="I862" s="430"/>
    </row>
    <row r="863" spans="1:9">
      <c r="A863" s="262"/>
      <c r="B863" s="262"/>
      <c r="C863" s="416"/>
      <c r="D863" s="262"/>
      <c r="E863" s="417"/>
      <c r="F863" s="425"/>
      <c r="G863" s="425"/>
      <c r="H863" s="263"/>
      <c r="I863" s="430"/>
    </row>
    <row r="864" spans="1:9">
      <c r="A864" s="262"/>
      <c r="B864" s="262"/>
      <c r="C864" s="416"/>
      <c r="D864" s="262"/>
      <c r="E864" s="417"/>
      <c r="F864" s="425"/>
      <c r="G864" s="425"/>
      <c r="H864" s="263"/>
      <c r="I864" s="430"/>
    </row>
    <row r="865" spans="1:9">
      <c r="A865" s="262"/>
      <c r="B865" s="262"/>
      <c r="C865" s="416"/>
      <c r="D865" s="262"/>
      <c r="E865" s="417"/>
      <c r="F865" s="425"/>
      <c r="G865" s="425"/>
      <c r="H865" s="263"/>
      <c r="I865" s="430"/>
    </row>
    <row r="866" spans="1:9">
      <c r="A866" s="262"/>
      <c r="B866" s="262"/>
      <c r="C866" s="416"/>
      <c r="D866" s="262"/>
      <c r="E866" s="417"/>
      <c r="F866" s="425"/>
      <c r="G866" s="425"/>
      <c r="H866" s="263"/>
      <c r="I866" s="430"/>
    </row>
    <row r="867" spans="1:9">
      <c r="A867" s="262"/>
      <c r="B867" s="262"/>
      <c r="C867" s="416"/>
      <c r="D867" s="262"/>
      <c r="E867" s="417"/>
      <c r="F867" s="425"/>
      <c r="G867" s="425"/>
      <c r="H867" s="263"/>
      <c r="I867" s="430"/>
    </row>
    <row r="868" spans="1:9">
      <c r="A868" s="262"/>
      <c r="B868" s="262"/>
      <c r="C868" s="416"/>
      <c r="D868" s="262"/>
      <c r="E868" s="417"/>
      <c r="F868" s="425"/>
      <c r="G868" s="425"/>
      <c r="H868" s="263"/>
      <c r="I868" s="430"/>
    </row>
    <row r="869" spans="1:9">
      <c r="A869" s="262"/>
      <c r="B869" s="262"/>
      <c r="C869" s="416"/>
      <c r="D869" s="262"/>
      <c r="E869" s="417"/>
      <c r="F869" s="425"/>
      <c r="G869" s="425"/>
      <c r="H869" s="263"/>
      <c r="I869" s="430"/>
    </row>
    <row r="870" spans="1:9">
      <c r="A870" s="262"/>
      <c r="B870" s="262"/>
      <c r="C870" s="416"/>
      <c r="D870" s="262"/>
      <c r="E870" s="417"/>
      <c r="F870" s="425"/>
      <c r="G870" s="425"/>
      <c r="H870" s="263"/>
      <c r="I870" s="430"/>
    </row>
    <row r="871" spans="1:9">
      <c r="A871" s="262"/>
      <c r="B871" s="262"/>
      <c r="C871" s="416"/>
      <c r="D871" s="262"/>
      <c r="E871" s="417"/>
      <c r="F871" s="425"/>
      <c r="G871" s="425"/>
      <c r="H871" s="263"/>
      <c r="I871" s="430"/>
    </row>
    <row r="872" spans="1:9">
      <c r="A872" s="262"/>
      <c r="B872" s="262"/>
      <c r="C872" s="416"/>
      <c r="D872" s="262"/>
      <c r="E872" s="417"/>
      <c r="F872" s="425"/>
      <c r="G872" s="425"/>
      <c r="H872" s="263"/>
      <c r="I872" s="430"/>
    </row>
    <row r="873" spans="1:9">
      <c r="A873" s="262"/>
      <c r="B873" s="262"/>
      <c r="C873" s="416"/>
      <c r="D873" s="262"/>
      <c r="E873" s="417"/>
      <c r="F873" s="425"/>
      <c r="G873" s="425"/>
      <c r="H873" s="263"/>
      <c r="I873" s="430"/>
    </row>
    <row r="874" spans="1:9">
      <c r="A874" s="262"/>
      <c r="B874" s="262"/>
      <c r="C874" s="416"/>
      <c r="D874" s="262"/>
      <c r="E874" s="417"/>
      <c r="F874" s="425"/>
      <c r="G874" s="425"/>
      <c r="H874" s="263"/>
      <c r="I874" s="430"/>
    </row>
    <row r="875" spans="1:9">
      <c r="A875" s="262"/>
      <c r="B875" s="262"/>
      <c r="C875" s="416"/>
      <c r="D875" s="262"/>
      <c r="E875" s="417"/>
      <c r="F875" s="425"/>
      <c r="G875" s="425"/>
      <c r="H875" s="263"/>
      <c r="I875" s="430"/>
    </row>
    <row r="876" spans="1:9">
      <c r="A876" s="262"/>
      <c r="B876" s="262"/>
      <c r="C876" s="416"/>
      <c r="D876" s="262"/>
      <c r="E876" s="417"/>
      <c r="F876" s="425"/>
      <c r="G876" s="425"/>
      <c r="H876" s="263"/>
      <c r="I876" s="430"/>
    </row>
    <row r="877" spans="1:9">
      <c r="A877" s="262"/>
      <c r="B877" s="262"/>
      <c r="C877" s="416"/>
      <c r="D877" s="262"/>
      <c r="E877" s="417"/>
      <c r="F877" s="425"/>
      <c r="G877" s="425"/>
      <c r="H877" s="263"/>
      <c r="I877" s="430"/>
    </row>
    <row r="878" spans="1:9">
      <c r="A878" s="262"/>
      <c r="B878" s="262"/>
      <c r="C878" s="416"/>
      <c r="D878" s="262"/>
      <c r="E878" s="417"/>
      <c r="F878" s="425"/>
      <c r="G878" s="425"/>
      <c r="H878" s="263"/>
      <c r="I878" s="430"/>
    </row>
    <row r="879" spans="1:9">
      <c r="A879" s="262"/>
      <c r="B879" s="262"/>
      <c r="C879" s="416"/>
      <c r="D879" s="262"/>
      <c r="E879" s="417"/>
      <c r="F879" s="425"/>
      <c r="G879" s="425"/>
      <c r="H879" s="263"/>
      <c r="I879" s="430"/>
    </row>
    <row r="880" spans="1:9">
      <c r="A880" s="262"/>
      <c r="B880" s="262"/>
      <c r="C880" s="416"/>
      <c r="D880" s="262"/>
      <c r="E880" s="417"/>
      <c r="F880" s="425"/>
      <c r="G880" s="425"/>
      <c r="H880" s="263"/>
      <c r="I880" s="430"/>
    </row>
    <row r="881" spans="1:9">
      <c r="A881" s="262"/>
      <c r="B881" s="262"/>
      <c r="C881" s="416"/>
      <c r="D881" s="262"/>
      <c r="E881" s="417"/>
      <c r="F881" s="425"/>
      <c r="G881" s="425"/>
      <c r="H881" s="263"/>
      <c r="I881" s="430"/>
    </row>
    <row r="882" spans="1:9">
      <c r="A882" s="262"/>
      <c r="B882" s="262"/>
      <c r="C882" s="416"/>
      <c r="D882" s="262"/>
      <c r="E882" s="417"/>
      <c r="F882" s="425"/>
      <c r="G882" s="425"/>
      <c r="H882" s="263"/>
      <c r="I882" s="430"/>
    </row>
    <row r="883" spans="1:9">
      <c r="A883" s="262"/>
      <c r="B883" s="262"/>
      <c r="C883" s="416"/>
      <c r="D883" s="262"/>
      <c r="E883" s="417"/>
      <c r="F883" s="425"/>
      <c r="G883" s="425"/>
      <c r="H883" s="263"/>
      <c r="I883" s="430"/>
    </row>
    <row r="884" spans="1:9">
      <c r="A884" s="262"/>
      <c r="B884" s="262"/>
      <c r="C884" s="416"/>
      <c r="D884" s="262"/>
      <c r="E884" s="417"/>
      <c r="F884" s="425"/>
      <c r="G884" s="425"/>
      <c r="H884" s="263"/>
      <c r="I884" s="430"/>
    </row>
    <row r="885" spans="1:9">
      <c r="A885" s="262"/>
      <c r="B885" s="262"/>
      <c r="C885" s="416"/>
      <c r="D885" s="262"/>
      <c r="E885" s="417"/>
      <c r="F885" s="425"/>
      <c r="G885" s="425"/>
      <c r="H885" s="263"/>
      <c r="I885" s="430"/>
    </row>
    <row r="886" spans="1:9">
      <c r="A886" s="262"/>
      <c r="B886" s="262"/>
      <c r="C886" s="416"/>
      <c r="D886" s="262"/>
      <c r="E886" s="417"/>
      <c r="F886" s="425"/>
      <c r="G886" s="425"/>
      <c r="H886" s="263"/>
      <c r="I886" s="430"/>
    </row>
    <row r="887" spans="1:9">
      <c r="A887" s="262"/>
      <c r="B887" s="262"/>
      <c r="C887" s="416"/>
      <c r="D887" s="262"/>
      <c r="E887" s="417"/>
      <c r="F887" s="425"/>
      <c r="G887" s="425"/>
      <c r="H887" s="263"/>
      <c r="I887" s="430"/>
    </row>
    <row r="888" spans="1:9">
      <c r="A888" s="262"/>
      <c r="B888" s="262"/>
      <c r="C888" s="416"/>
      <c r="D888" s="262"/>
      <c r="E888" s="417"/>
      <c r="F888" s="425"/>
      <c r="G888" s="425"/>
      <c r="H888" s="263"/>
      <c r="I888" s="430"/>
    </row>
    <row r="889" spans="1:9">
      <c r="A889" s="262"/>
      <c r="B889" s="262"/>
      <c r="C889" s="416"/>
      <c r="D889" s="262"/>
      <c r="E889" s="417"/>
      <c r="F889" s="425"/>
      <c r="G889" s="425"/>
      <c r="H889" s="263"/>
      <c r="I889" s="430"/>
    </row>
    <row r="890" spans="1:9">
      <c r="A890" s="262"/>
      <c r="B890" s="262"/>
      <c r="C890" s="416"/>
      <c r="D890" s="262"/>
      <c r="E890" s="417"/>
      <c r="F890" s="425"/>
      <c r="G890" s="425"/>
      <c r="H890" s="263"/>
      <c r="I890" s="430"/>
    </row>
    <row r="891" spans="1:9">
      <c r="A891" s="262"/>
      <c r="B891" s="262"/>
      <c r="C891" s="416"/>
      <c r="D891" s="262"/>
      <c r="E891" s="417"/>
      <c r="F891" s="425"/>
      <c r="G891" s="425"/>
      <c r="H891" s="263"/>
      <c r="I891" s="430"/>
    </row>
    <row r="892" spans="1:9">
      <c r="A892" s="262"/>
      <c r="B892" s="262"/>
      <c r="C892" s="416"/>
      <c r="D892" s="262"/>
      <c r="E892" s="417"/>
      <c r="F892" s="425"/>
      <c r="G892" s="425"/>
      <c r="H892" s="263"/>
      <c r="I892" s="430"/>
    </row>
    <row r="893" spans="1:9">
      <c r="A893" s="262"/>
      <c r="B893" s="262"/>
      <c r="C893" s="416"/>
      <c r="D893" s="262"/>
      <c r="E893" s="417"/>
      <c r="F893" s="425"/>
      <c r="G893" s="425"/>
      <c r="H893" s="263"/>
      <c r="I893" s="430"/>
    </row>
    <row r="894" spans="1:9">
      <c r="A894" s="262"/>
      <c r="B894" s="262"/>
      <c r="C894" s="416"/>
      <c r="D894" s="262"/>
      <c r="E894" s="417"/>
      <c r="F894" s="425"/>
      <c r="G894" s="425"/>
      <c r="H894" s="263"/>
      <c r="I894" s="430"/>
    </row>
    <row r="895" spans="1:9">
      <c r="A895" s="262"/>
      <c r="B895" s="262"/>
      <c r="C895" s="416"/>
      <c r="D895" s="262"/>
      <c r="E895" s="417"/>
      <c r="F895" s="425"/>
      <c r="G895" s="425"/>
      <c r="H895" s="263"/>
      <c r="I895" s="430"/>
    </row>
    <row r="896" spans="1:9">
      <c r="A896" s="262"/>
      <c r="B896" s="262"/>
      <c r="C896" s="416"/>
      <c r="D896" s="262"/>
      <c r="E896" s="417"/>
      <c r="F896" s="425"/>
      <c r="G896" s="425"/>
      <c r="H896" s="263"/>
      <c r="I896" s="430"/>
    </row>
    <row r="897" spans="1:9">
      <c r="A897" s="262"/>
      <c r="B897" s="262"/>
      <c r="C897" s="416"/>
      <c r="D897" s="262"/>
      <c r="E897" s="417"/>
      <c r="F897" s="425"/>
      <c r="G897" s="425"/>
      <c r="H897" s="263"/>
      <c r="I897" s="430"/>
    </row>
    <row r="898" spans="1:9">
      <c r="A898" s="262"/>
      <c r="B898" s="262"/>
      <c r="C898" s="416"/>
      <c r="D898" s="262"/>
      <c r="E898" s="417"/>
      <c r="F898" s="425"/>
      <c r="G898" s="425"/>
      <c r="H898" s="263"/>
      <c r="I898" s="430"/>
    </row>
    <row r="899" spans="1:9">
      <c r="A899" s="262"/>
      <c r="B899" s="262"/>
      <c r="C899" s="416"/>
      <c r="D899" s="262"/>
      <c r="E899" s="417"/>
      <c r="F899" s="425"/>
      <c r="G899" s="425"/>
      <c r="H899" s="263"/>
      <c r="I899" s="430"/>
    </row>
    <row r="900" spans="1:9">
      <c r="A900" s="262"/>
      <c r="B900" s="262"/>
      <c r="C900" s="416"/>
      <c r="D900" s="262"/>
      <c r="E900" s="417"/>
      <c r="F900" s="425"/>
      <c r="G900" s="425"/>
      <c r="H900" s="263"/>
      <c r="I900" s="430"/>
    </row>
    <row r="901" spans="1:9">
      <c r="A901" s="262"/>
      <c r="B901" s="262"/>
      <c r="C901" s="416"/>
      <c r="D901" s="262"/>
      <c r="E901" s="417"/>
      <c r="F901" s="425"/>
      <c r="G901" s="425"/>
      <c r="H901" s="263"/>
      <c r="I901" s="430"/>
    </row>
    <row r="902" spans="1:9">
      <c r="A902" s="262"/>
      <c r="B902" s="262"/>
      <c r="C902" s="416"/>
      <c r="D902" s="262"/>
      <c r="E902" s="417"/>
      <c r="F902" s="425"/>
      <c r="G902" s="425"/>
      <c r="H902" s="263"/>
      <c r="I902" s="430"/>
    </row>
    <row r="903" spans="1:9">
      <c r="A903" s="262"/>
      <c r="B903" s="262"/>
      <c r="C903" s="416"/>
      <c r="D903" s="262"/>
      <c r="E903" s="417"/>
      <c r="F903" s="425"/>
      <c r="G903" s="425"/>
      <c r="H903" s="263"/>
      <c r="I903" s="430"/>
    </row>
    <row r="904" spans="1:9">
      <c r="A904" s="262"/>
      <c r="B904" s="262"/>
      <c r="C904" s="416"/>
      <c r="D904" s="262"/>
      <c r="E904" s="417"/>
      <c r="F904" s="425"/>
      <c r="G904" s="425"/>
      <c r="H904" s="263"/>
      <c r="I904" s="430"/>
    </row>
    <row r="905" spans="1:9">
      <c r="A905" s="262"/>
      <c r="B905" s="262"/>
      <c r="C905" s="416"/>
      <c r="D905" s="262"/>
      <c r="E905" s="417"/>
      <c r="F905" s="425"/>
      <c r="G905" s="425"/>
      <c r="H905" s="263"/>
      <c r="I905" s="430"/>
    </row>
    <row r="906" spans="1:9">
      <c r="A906" s="262"/>
      <c r="B906" s="262"/>
      <c r="C906" s="416"/>
      <c r="D906" s="262"/>
      <c r="E906" s="417"/>
      <c r="F906" s="425"/>
      <c r="G906" s="425"/>
      <c r="H906" s="263"/>
      <c r="I906" s="430"/>
    </row>
    <row r="907" spans="1:9">
      <c r="A907" s="262"/>
      <c r="B907" s="262"/>
      <c r="C907" s="416"/>
      <c r="D907" s="262"/>
      <c r="E907" s="417"/>
      <c r="F907" s="425"/>
      <c r="G907" s="425"/>
      <c r="H907" s="263"/>
      <c r="I907" s="430"/>
    </row>
    <row r="908" spans="1:9">
      <c r="A908" s="262"/>
      <c r="B908" s="262"/>
      <c r="C908" s="416"/>
      <c r="D908" s="262"/>
      <c r="E908" s="417"/>
      <c r="F908" s="425"/>
      <c r="G908" s="425"/>
      <c r="H908" s="263"/>
      <c r="I908" s="430"/>
    </row>
    <row r="909" spans="1:9">
      <c r="A909" s="262"/>
      <c r="B909" s="262"/>
      <c r="C909" s="416"/>
      <c r="D909" s="262"/>
      <c r="E909" s="417"/>
      <c r="F909" s="425"/>
      <c r="G909" s="425"/>
      <c r="H909" s="263"/>
      <c r="I909" s="430"/>
    </row>
    <row r="910" spans="1:9">
      <c r="A910" s="262"/>
      <c r="B910" s="262"/>
      <c r="C910" s="416"/>
      <c r="D910" s="262"/>
      <c r="E910" s="417"/>
      <c r="F910" s="425"/>
      <c r="G910" s="425"/>
      <c r="H910" s="263"/>
      <c r="I910" s="430"/>
    </row>
    <row r="911" spans="1:9">
      <c r="A911" s="262"/>
      <c r="B911" s="262"/>
      <c r="C911" s="416"/>
      <c r="D911" s="262"/>
      <c r="E911" s="417"/>
      <c r="F911" s="425"/>
      <c r="G911" s="425"/>
      <c r="H911" s="263"/>
      <c r="I911" s="430"/>
    </row>
    <row r="912" spans="1:9">
      <c r="A912" s="262"/>
      <c r="B912" s="262"/>
      <c r="C912" s="416"/>
      <c r="D912" s="262"/>
      <c r="E912" s="417"/>
      <c r="F912" s="425"/>
      <c r="G912" s="425"/>
      <c r="H912" s="263"/>
      <c r="I912" s="430"/>
    </row>
    <row r="913" spans="1:9">
      <c r="A913" s="262"/>
      <c r="B913" s="262"/>
      <c r="C913" s="416"/>
      <c r="D913" s="262"/>
      <c r="E913" s="417"/>
      <c r="F913" s="425"/>
      <c r="G913" s="425"/>
      <c r="H913" s="263"/>
      <c r="I913" s="430"/>
    </row>
    <row r="914" spans="1:9">
      <c r="A914" s="262"/>
      <c r="B914" s="262"/>
      <c r="C914" s="416"/>
      <c r="D914" s="262"/>
      <c r="E914" s="417"/>
      <c r="F914" s="425"/>
      <c r="G914" s="425"/>
      <c r="H914" s="263"/>
      <c r="I914" s="430"/>
    </row>
    <row r="915" spans="1:9">
      <c r="A915" s="262"/>
      <c r="B915" s="262"/>
      <c r="C915" s="416"/>
      <c r="D915" s="262"/>
      <c r="E915" s="417"/>
      <c r="F915" s="425"/>
      <c r="G915" s="425"/>
      <c r="H915" s="263"/>
      <c r="I915" s="430"/>
    </row>
    <row r="916" spans="1:9">
      <c r="A916" s="262"/>
      <c r="B916" s="262"/>
      <c r="C916" s="416"/>
      <c r="D916" s="262"/>
      <c r="E916" s="417"/>
      <c r="F916" s="425"/>
      <c r="G916" s="425"/>
      <c r="H916" s="263"/>
      <c r="I916" s="430"/>
    </row>
    <row r="917" spans="1:9">
      <c r="A917" s="262"/>
      <c r="B917" s="262"/>
      <c r="C917" s="416"/>
      <c r="D917" s="262"/>
      <c r="E917" s="417"/>
      <c r="F917" s="425"/>
      <c r="G917" s="425"/>
      <c r="H917" s="263"/>
      <c r="I917" s="430"/>
    </row>
    <row r="918" spans="1:9">
      <c r="A918" s="262"/>
      <c r="B918" s="262"/>
      <c r="C918" s="416"/>
      <c r="D918" s="262"/>
      <c r="E918" s="417"/>
      <c r="F918" s="425"/>
      <c r="G918" s="425"/>
      <c r="H918" s="263"/>
      <c r="I918" s="430"/>
    </row>
    <row r="919" spans="1:9">
      <c r="A919" s="262"/>
      <c r="B919" s="262"/>
      <c r="C919" s="416"/>
      <c r="D919" s="262"/>
      <c r="E919" s="417"/>
      <c r="F919" s="425"/>
      <c r="G919" s="425"/>
      <c r="H919" s="263"/>
      <c r="I919" s="430"/>
    </row>
    <row r="920" spans="1:9">
      <c r="A920" s="262"/>
      <c r="B920" s="262"/>
      <c r="C920" s="416"/>
      <c r="D920" s="262"/>
      <c r="E920" s="417"/>
      <c r="F920" s="425"/>
      <c r="G920" s="425"/>
      <c r="H920" s="263"/>
      <c r="I920" s="430"/>
    </row>
    <row r="921" spans="1:9">
      <c r="A921" s="262"/>
      <c r="B921" s="262"/>
      <c r="C921" s="416"/>
      <c r="D921" s="262"/>
      <c r="E921" s="417"/>
      <c r="F921" s="425"/>
      <c r="G921" s="425"/>
      <c r="H921" s="263"/>
      <c r="I921" s="430"/>
    </row>
    <row r="922" spans="1:9">
      <c r="A922" s="262"/>
      <c r="B922" s="262"/>
      <c r="C922" s="416"/>
      <c r="D922" s="262"/>
      <c r="E922" s="417"/>
      <c r="F922" s="425"/>
      <c r="G922" s="425"/>
      <c r="H922" s="263"/>
      <c r="I922" s="430"/>
    </row>
    <row r="923" spans="1:9">
      <c r="A923" s="262"/>
      <c r="B923" s="262"/>
      <c r="C923" s="416"/>
      <c r="D923" s="262"/>
      <c r="E923" s="417"/>
      <c r="F923" s="425"/>
      <c r="G923" s="425"/>
      <c r="H923" s="263"/>
      <c r="I923" s="430"/>
    </row>
    <row r="924" spans="1:9">
      <c r="A924" s="262"/>
      <c r="B924" s="262"/>
      <c r="C924" s="416"/>
      <c r="D924" s="262"/>
      <c r="E924" s="417"/>
      <c r="F924" s="425"/>
      <c r="G924" s="425"/>
      <c r="H924" s="263"/>
      <c r="I924" s="430"/>
    </row>
    <row r="925" spans="1:9">
      <c r="A925" s="262"/>
      <c r="B925" s="262"/>
      <c r="C925" s="416"/>
      <c r="D925" s="262"/>
      <c r="E925" s="417"/>
      <c r="F925" s="425"/>
      <c r="G925" s="425"/>
      <c r="H925" s="263"/>
      <c r="I925" s="430"/>
    </row>
    <row r="926" spans="1:9">
      <c r="A926" s="262"/>
      <c r="B926" s="262"/>
      <c r="C926" s="416"/>
      <c r="D926" s="262"/>
      <c r="E926" s="417"/>
      <c r="F926" s="425"/>
      <c r="G926" s="425"/>
      <c r="H926" s="263"/>
      <c r="I926" s="430"/>
    </row>
    <row r="927" spans="1:9">
      <c r="A927" s="262"/>
      <c r="B927" s="262"/>
      <c r="C927" s="416"/>
      <c r="D927" s="262"/>
      <c r="E927" s="417"/>
      <c r="F927" s="425"/>
      <c r="G927" s="425"/>
      <c r="H927" s="263"/>
      <c r="I927" s="430"/>
    </row>
    <row r="928" spans="1:9">
      <c r="A928" s="262"/>
      <c r="B928" s="262"/>
      <c r="C928" s="416"/>
      <c r="D928" s="262"/>
      <c r="E928" s="417"/>
      <c r="F928" s="425"/>
      <c r="G928" s="425"/>
      <c r="H928" s="263"/>
      <c r="I928" s="430"/>
    </row>
    <row r="929" spans="1:9">
      <c r="A929" s="262"/>
      <c r="B929" s="262"/>
      <c r="C929" s="416"/>
      <c r="D929" s="262"/>
      <c r="E929" s="417"/>
      <c r="F929" s="425"/>
      <c r="G929" s="425"/>
      <c r="H929" s="263"/>
      <c r="I929" s="430"/>
    </row>
    <row r="930" spans="1:9">
      <c r="A930" s="262"/>
      <c r="B930" s="262"/>
      <c r="C930" s="416"/>
      <c r="D930" s="262"/>
      <c r="E930" s="417"/>
      <c r="F930" s="425"/>
      <c r="G930" s="425"/>
      <c r="H930" s="263"/>
      <c r="I930" s="430"/>
    </row>
    <row r="931" spans="1:9">
      <c r="A931" s="262"/>
      <c r="B931" s="262"/>
      <c r="C931" s="416"/>
      <c r="D931" s="262"/>
      <c r="E931" s="417"/>
      <c r="F931" s="425"/>
      <c r="G931" s="425"/>
      <c r="H931" s="263"/>
      <c r="I931" s="430"/>
    </row>
    <row r="932" spans="1:9">
      <c r="A932" s="262"/>
      <c r="B932" s="262"/>
      <c r="C932" s="416"/>
      <c r="D932" s="262"/>
      <c r="E932" s="417"/>
      <c r="F932" s="425"/>
      <c r="G932" s="425"/>
      <c r="H932" s="263"/>
      <c r="I932" s="430"/>
    </row>
    <row r="933" spans="1:9">
      <c r="A933" s="262"/>
      <c r="B933" s="262"/>
      <c r="C933" s="416"/>
      <c r="D933" s="262"/>
      <c r="E933" s="417"/>
      <c r="F933" s="425"/>
      <c r="G933" s="425"/>
      <c r="H933" s="263"/>
      <c r="I933" s="430"/>
    </row>
    <row r="934" spans="1:9">
      <c r="A934" s="262"/>
      <c r="B934" s="262"/>
      <c r="C934" s="416"/>
      <c r="D934" s="262"/>
      <c r="E934" s="417"/>
      <c r="F934" s="425"/>
      <c r="G934" s="425"/>
      <c r="H934" s="263"/>
      <c r="I934" s="430"/>
    </row>
    <row r="935" spans="1:9">
      <c r="A935" s="262"/>
      <c r="B935" s="262"/>
      <c r="C935" s="416"/>
      <c r="D935" s="262"/>
      <c r="E935" s="417"/>
      <c r="F935" s="425"/>
      <c r="G935" s="425"/>
      <c r="H935" s="263"/>
      <c r="I935" s="430"/>
    </row>
    <row r="936" spans="1:9">
      <c r="A936" s="262"/>
      <c r="B936" s="262"/>
      <c r="C936" s="416"/>
      <c r="D936" s="262"/>
      <c r="E936" s="417"/>
      <c r="F936" s="425"/>
      <c r="G936" s="425"/>
      <c r="H936" s="263"/>
      <c r="I936" s="430"/>
    </row>
    <row r="937" spans="1:9">
      <c r="A937" s="262"/>
      <c r="B937" s="262"/>
      <c r="C937" s="416"/>
      <c r="D937" s="262"/>
      <c r="E937" s="417"/>
      <c r="F937" s="425"/>
      <c r="G937" s="425"/>
      <c r="H937" s="263"/>
      <c r="I937" s="430"/>
    </row>
    <row r="938" spans="1:9">
      <c r="A938" s="262"/>
      <c r="B938" s="262"/>
      <c r="C938" s="416"/>
      <c r="D938" s="262"/>
      <c r="E938" s="417"/>
      <c r="F938" s="425"/>
      <c r="G938" s="425"/>
      <c r="H938" s="263"/>
      <c r="I938" s="430"/>
    </row>
    <row r="939" spans="1:9">
      <c r="A939" s="262"/>
      <c r="B939" s="262"/>
      <c r="C939" s="416"/>
      <c r="D939" s="262"/>
      <c r="E939" s="417"/>
      <c r="F939" s="425"/>
      <c r="G939" s="425"/>
      <c r="H939" s="263"/>
      <c r="I939" s="430"/>
    </row>
    <row r="940" spans="1:9">
      <c r="A940" s="262"/>
      <c r="B940" s="262"/>
      <c r="C940" s="416"/>
      <c r="D940" s="262"/>
      <c r="E940" s="417"/>
      <c r="F940" s="425"/>
      <c r="G940" s="425"/>
      <c r="H940" s="263"/>
      <c r="I940" s="430"/>
    </row>
    <row r="941" spans="1:9">
      <c r="A941" s="262"/>
      <c r="B941" s="262"/>
      <c r="C941" s="416"/>
      <c r="D941" s="262"/>
      <c r="E941" s="417"/>
      <c r="F941" s="425"/>
      <c r="G941" s="425"/>
      <c r="H941" s="263"/>
      <c r="I941" s="430"/>
    </row>
    <row r="942" spans="1:9">
      <c r="A942" s="262"/>
      <c r="B942" s="262"/>
      <c r="C942" s="416"/>
      <c r="D942" s="262"/>
      <c r="E942" s="417"/>
      <c r="F942" s="425"/>
      <c r="G942" s="425"/>
      <c r="H942" s="263"/>
      <c r="I942" s="430"/>
    </row>
    <row r="943" spans="1:9">
      <c r="A943" s="262"/>
      <c r="B943" s="262"/>
      <c r="C943" s="416"/>
      <c r="D943" s="262"/>
      <c r="E943" s="417"/>
      <c r="F943" s="425"/>
      <c r="G943" s="425"/>
      <c r="H943" s="263"/>
      <c r="I943" s="430"/>
    </row>
    <row r="944" spans="1:9">
      <c r="A944" s="262"/>
      <c r="B944" s="262"/>
      <c r="C944" s="416"/>
      <c r="D944" s="262"/>
      <c r="E944" s="417"/>
      <c r="F944" s="425"/>
      <c r="G944" s="425"/>
      <c r="H944" s="263"/>
      <c r="I944" s="430"/>
    </row>
    <row r="945" spans="1:9">
      <c r="A945" s="262"/>
      <c r="B945" s="262"/>
      <c r="C945" s="416"/>
      <c r="D945" s="262"/>
      <c r="E945" s="417"/>
      <c r="F945" s="425"/>
      <c r="G945" s="425"/>
      <c r="H945" s="263"/>
      <c r="I945" s="430"/>
    </row>
    <row r="946" spans="1:9">
      <c r="A946" s="262"/>
      <c r="B946" s="262"/>
      <c r="C946" s="416"/>
      <c r="D946" s="262"/>
      <c r="E946" s="417"/>
      <c r="F946" s="425"/>
      <c r="G946" s="425"/>
      <c r="H946" s="263"/>
      <c r="I946" s="430"/>
    </row>
    <row r="947" spans="1:9">
      <c r="A947" s="262"/>
      <c r="B947" s="262"/>
      <c r="C947" s="416"/>
      <c r="D947" s="262"/>
      <c r="E947" s="417"/>
      <c r="F947" s="425"/>
      <c r="G947" s="425"/>
      <c r="H947" s="263"/>
      <c r="I947" s="430"/>
    </row>
    <row r="948" spans="1:9">
      <c r="A948" s="262"/>
      <c r="B948" s="262"/>
      <c r="C948" s="416"/>
      <c r="D948" s="262"/>
      <c r="E948" s="417"/>
      <c r="F948" s="425"/>
      <c r="G948" s="425"/>
      <c r="H948" s="263"/>
      <c r="I948" s="430"/>
    </row>
    <row r="949" spans="1:9">
      <c r="A949" s="262"/>
      <c r="B949" s="262"/>
      <c r="C949" s="416"/>
      <c r="D949" s="262"/>
      <c r="E949" s="417"/>
      <c r="F949" s="425"/>
      <c r="G949" s="425"/>
      <c r="H949" s="263"/>
      <c r="I949" s="430"/>
    </row>
    <row r="950" spans="1:9">
      <c r="A950" s="262"/>
      <c r="B950" s="262"/>
      <c r="C950" s="416"/>
      <c r="D950" s="262"/>
      <c r="E950" s="417"/>
      <c r="F950" s="425"/>
      <c r="G950" s="425"/>
      <c r="H950" s="263"/>
      <c r="I950" s="430"/>
    </row>
    <row r="951" spans="1:9">
      <c r="A951" s="262"/>
      <c r="B951" s="262"/>
      <c r="C951" s="416"/>
      <c r="D951" s="262"/>
      <c r="E951" s="417"/>
      <c r="F951" s="425"/>
      <c r="G951" s="425"/>
      <c r="H951" s="263"/>
      <c r="I951" s="430"/>
    </row>
    <row r="952" spans="1:9">
      <c r="A952" s="262"/>
      <c r="B952" s="262"/>
      <c r="C952" s="416"/>
      <c r="D952" s="262"/>
      <c r="E952" s="417"/>
      <c r="F952" s="425"/>
      <c r="G952" s="425"/>
      <c r="H952" s="263"/>
      <c r="I952" s="430"/>
    </row>
    <row r="953" spans="1:9">
      <c r="A953" s="262"/>
      <c r="B953" s="262"/>
      <c r="C953" s="416"/>
      <c r="D953" s="262"/>
      <c r="E953" s="417"/>
      <c r="F953" s="425"/>
      <c r="G953" s="425"/>
      <c r="H953" s="263"/>
      <c r="I953" s="430"/>
    </row>
    <row r="954" spans="1:9">
      <c r="A954" s="262"/>
      <c r="B954" s="262"/>
      <c r="C954" s="416"/>
      <c r="D954" s="262"/>
      <c r="E954" s="417"/>
      <c r="F954" s="425"/>
      <c r="G954" s="425"/>
      <c r="H954" s="263"/>
      <c r="I954" s="430"/>
    </row>
    <row r="955" spans="1:9">
      <c r="A955" s="262"/>
      <c r="B955" s="262"/>
      <c r="C955" s="416"/>
      <c r="D955" s="262"/>
      <c r="E955" s="417"/>
      <c r="F955" s="425"/>
      <c r="G955" s="425"/>
      <c r="H955" s="263"/>
      <c r="I955" s="430"/>
    </row>
    <row r="956" spans="1:9">
      <c r="A956" s="262"/>
      <c r="B956" s="262"/>
      <c r="C956" s="416"/>
      <c r="D956" s="262"/>
      <c r="E956" s="417"/>
      <c r="F956" s="425"/>
      <c r="G956" s="425"/>
      <c r="H956" s="263"/>
      <c r="I956" s="430"/>
    </row>
    <row r="957" spans="1:9">
      <c r="A957" s="262"/>
      <c r="B957" s="262"/>
      <c r="C957" s="416"/>
      <c r="D957" s="262"/>
      <c r="E957" s="417"/>
      <c r="F957" s="425"/>
      <c r="G957" s="425"/>
      <c r="H957" s="263"/>
      <c r="I957" s="430"/>
    </row>
    <row r="958" spans="1:9">
      <c r="A958" s="262"/>
      <c r="B958" s="262"/>
      <c r="C958" s="416"/>
      <c r="D958" s="262"/>
      <c r="E958" s="417"/>
      <c r="F958" s="425"/>
      <c r="G958" s="425"/>
      <c r="H958" s="263"/>
      <c r="I958" s="430"/>
    </row>
    <row r="959" spans="1:9">
      <c r="A959" s="262"/>
      <c r="B959" s="262"/>
      <c r="C959" s="416"/>
      <c r="D959" s="262"/>
      <c r="E959" s="417"/>
      <c r="F959" s="425"/>
      <c r="G959" s="425"/>
      <c r="H959" s="263"/>
      <c r="I959" s="430"/>
    </row>
    <row r="960" spans="1:9">
      <c r="A960" s="262"/>
      <c r="B960" s="262"/>
      <c r="C960" s="416"/>
      <c r="D960" s="262"/>
      <c r="E960" s="417"/>
      <c r="F960" s="425"/>
      <c r="G960" s="425"/>
      <c r="H960" s="263"/>
      <c r="I960" s="430"/>
    </row>
    <row r="961" spans="1:9">
      <c r="A961" s="262"/>
      <c r="B961" s="262"/>
      <c r="C961" s="416"/>
      <c r="D961" s="262"/>
      <c r="E961" s="417"/>
      <c r="F961" s="425"/>
      <c r="G961" s="425"/>
      <c r="H961" s="263"/>
      <c r="I961" s="430"/>
    </row>
    <row r="962" spans="1:9">
      <c r="A962" s="262"/>
      <c r="B962" s="262"/>
      <c r="C962" s="416"/>
      <c r="D962" s="262"/>
      <c r="E962" s="417"/>
      <c r="F962" s="425"/>
      <c r="G962" s="425"/>
      <c r="H962" s="263"/>
      <c r="I962" s="430"/>
    </row>
    <row r="963" spans="1:9">
      <c r="A963" s="262"/>
      <c r="B963" s="262"/>
      <c r="C963" s="416"/>
      <c r="D963" s="262"/>
      <c r="E963" s="417"/>
      <c r="F963" s="425"/>
      <c r="G963" s="425"/>
      <c r="H963" s="263"/>
      <c r="I963" s="430"/>
    </row>
    <row r="964" spans="1:9">
      <c r="A964" s="262"/>
      <c r="B964" s="262"/>
      <c r="C964" s="416"/>
      <c r="D964" s="262"/>
      <c r="E964" s="417"/>
      <c r="F964" s="425"/>
      <c r="G964" s="425"/>
      <c r="H964" s="263"/>
      <c r="I964" s="430"/>
    </row>
    <row r="965" spans="1:9">
      <c r="A965" s="262"/>
      <c r="B965" s="262"/>
      <c r="C965" s="416"/>
      <c r="D965" s="262"/>
      <c r="E965" s="417"/>
      <c r="F965" s="425"/>
      <c r="G965" s="425"/>
      <c r="H965" s="263"/>
      <c r="I965" s="430"/>
    </row>
    <row r="966" spans="1:9">
      <c r="A966" s="262"/>
      <c r="B966" s="262"/>
      <c r="C966" s="416"/>
      <c r="D966" s="262"/>
      <c r="E966" s="417"/>
      <c r="F966" s="425"/>
      <c r="G966" s="425"/>
      <c r="H966" s="263"/>
      <c r="I966" s="430"/>
    </row>
    <row r="967" spans="1:9">
      <c r="A967" s="262"/>
      <c r="B967" s="262"/>
      <c r="C967" s="416"/>
      <c r="D967" s="262"/>
      <c r="E967" s="417"/>
      <c r="F967" s="425"/>
      <c r="G967" s="425"/>
      <c r="H967" s="263"/>
      <c r="I967" s="430"/>
    </row>
    <row r="968" spans="1:9">
      <c r="A968" s="262"/>
      <c r="B968" s="262"/>
      <c r="C968" s="416"/>
      <c r="D968" s="262"/>
      <c r="E968" s="417"/>
      <c r="F968" s="425"/>
      <c r="G968" s="425"/>
      <c r="H968" s="263"/>
      <c r="I968" s="430"/>
    </row>
    <row r="969" spans="1:9">
      <c r="A969" s="262"/>
      <c r="B969" s="262"/>
      <c r="C969" s="416"/>
      <c r="D969" s="262"/>
      <c r="E969" s="417"/>
      <c r="F969" s="425"/>
      <c r="G969" s="425"/>
      <c r="H969" s="263"/>
      <c r="I969" s="430"/>
    </row>
    <row r="970" spans="1:9">
      <c r="A970" s="262"/>
      <c r="B970" s="262"/>
      <c r="C970" s="416"/>
      <c r="D970" s="262"/>
      <c r="E970" s="417"/>
      <c r="F970" s="425"/>
      <c r="G970" s="425"/>
      <c r="H970" s="263"/>
      <c r="I970" s="430"/>
    </row>
    <row r="971" spans="1:9">
      <c r="A971" s="262"/>
      <c r="B971" s="262"/>
      <c r="C971" s="416"/>
      <c r="D971" s="262"/>
      <c r="E971" s="417"/>
      <c r="F971" s="425"/>
      <c r="G971" s="425"/>
      <c r="H971" s="263"/>
      <c r="I971" s="430"/>
    </row>
    <row r="972" spans="1:9">
      <c r="A972" s="262"/>
      <c r="B972" s="262"/>
      <c r="C972" s="416"/>
      <c r="D972" s="262"/>
      <c r="E972" s="417"/>
      <c r="F972" s="425"/>
      <c r="G972" s="425"/>
      <c r="H972" s="263"/>
      <c r="I972" s="430"/>
    </row>
    <row r="973" spans="1:9">
      <c r="A973" s="262"/>
      <c r="B973" s="262"/>
      <c r="C973" s="416"/>
      <c r="D973" s="262"/>
      <c r="E973" s="417"/>
      <c r="F973" s="425"/>
      <c r="G973" s="425"/>
      <c r="H973" s="263"/>
      <c r="I973" s="430"/>
    </row>
    <row r="974" spans="1:9">
      <c r="A974" s="262"/>
      <c r="B974" s="262"/>
      <c r="C974" s="416"/>
      <c r="D974" s="262"/>
      <c r="E974" s="417"/>
      <c r="F974" s="425"/>
      <c r="G974" s="425"/>
      <c r="H974" s="263"/>
      <c r="I974" s="430"/>
    </row>
    <row r="975" spans="1:9">
      <c r="A975" s="262"/>
      <c r="B975" s="262"/>
      <c r="C975" s="416"/>
      <c r="D975" s="262"/>
      <c r="E975" s="417"/>
      <c r="F975" s="425"/>
      <c r="G975" s="425"/>
      <c r="H975" s="263"/>
      <c r="I975" s="430"/>
    </row>
    <row r="976" spans="1:9">
      <c r="A976" s="262"/>
      <c r="B976" s="262"/>
      <c r="C976" s="416"/>
      <c r="D976" s="262"/>
      <c r="E976" s="417"/>
      <c r="F976" s="425"/>
      <c r="G976" s="425"/>
      <c r="H976" s="263"/>
      <c r="I976" s="430"/>
    </row>
    <row r="977" spans="1:9">
      <c r="A977" s="262"/>
      <c r="B977" s="262"/>
      <c r="C977" s="416"/>
      <c r="D977" s="262"/>
      <c r="E977" s="417"/>
      <c r="F977" s="425"/>
      <c r="G977" s="425"/>
      <c r="H977" s="263"/>
      <c r="I977" s="430"/>
    </row>
    <row r="978" spans="1:9">
      <c r="A978" s="262"/>
      <c r="B978" s="262"/>
      <c r="C978" s="416"/>
      <c r="D978" s="262"/>
      <c r="E978" s="417"/>
      <c r="F978" s="425"/>
      <c r="G978" s="425"/>
      <c r="H978" s="263"/>
      <c r="I978" s="430"/>
    </row>
    <row r="979" spans="1:9">
      <c r="A979" s="262"/>
      <c r="B979" s="262"/>
      <c r="C979" s="416"/>
      <c r="D979" s="262"/>
      <c r="E979" s="417"/>
      <c r="F979" s="425"/>
      <c r="G979" s="425"/>
      <c r="H979" s="263"/>
      <c r="I979" s="430"/>
    </row>
    <row r="980" spans="1:9">
      <c r="A980" s="262"/>
      <c r="B980" s="262"/>
      <c r="C980" s="416"/>
      <c r="D980" s="262"/>
      <c r="E980" s="417"/>
      <c r="F980" s="425"/>
      <c r="G980" s="425"/>
      <c r="H980" s="263"/>
      <c r="I980" s="430"/>
    </row>
    <row r="981" spans="1:9">
      <c r="A981" s="262"/>
      <c r="B981" s="262"/>
      <c r="C981" s="416"/>
      <c r="D981" s="262"/>
      <c r="E981" s="417"/>
      <c r="F981" s="425"/>
      <c r="G981" s="425"/>
      <c r="H981" s="263"/>
      <c r="I981" s="430"/>
    </row>
    <row r="982" spans="1:9">
      <c r="A982" s="262"/>
      <c r="B982" s="262"/>
      <c r="C982" s="416"/>
      <c r="D982" s="262"/>
      <c r="E982" s="417"/>
      <c r="F982" s="425"/>
      <c r="G982" s="425"/>
      <c r="H982" s="263"/>
      <c r="I982" s="430"/>
    </row>
    <row r="983" spans="1:9">
      <c r="A983" s="262"/>
      <c r="B983" s="262"/>
      <c r="C983" s="416"/>
      <c r="D983" s="262"/>
      <c r="E983" s="417"/>
      <c r="F983" s="425"/>
      <c r="G983" s="425"/>
      <c r="H983" s="263"/>
      <c r="I983" s="430"/>
    </row>
    <row r="984" spans="1:9">
      <c r="A984" s="262"/>
      <c r="B984" s="262"/>
      <c r="C984" s="416"/>
      <c r="D984" s="262"/>
      <c r="E984" s="417"/>
      <c r="F984" s="425"/>
      <c r="G984" s="425"/>
      <c r="H984" s="263"/>
      <c r="I984" s="430"/>
    </row>
    <row r="985" spans="1:9">
      <c r="A985" s="262"/>
      <c r="B985" s="262"/>
      <c r="C985" s="416"/>
      <c r="D985" s="262"/>
      <c r="E985" s="417"/>
      <c r="F985" s="425"/>
      <c r="G985" s="425"/>
      <c r="H985" s="263"/>
      <c r="I985" s="430"/>
    </row>
    <row r="986" spans="1:9">
      <c r="A986" s="262"/>
      <c r="B986" s="262"/>
      <c r="C986" s="416"/>
      <c r="D986" s="262"/>
      <c r="E986" s="417"/>
      <c r="F986" s="425"/>
      <c r="G986" s="425"/>
      <c r="H986" s="263"/>
      <c r="I986" s="430"/>
    </row>
    <row r="987" spans="1:9">
      <c r="A987" s="262"/>
      <c r="B987" s="262"/>
      <c r="C987" s="416"/>
      <c r="D987" s="262"/>
      <c r="E987" s="417"/>
      <c r="F987" s="425"/>
      <c r="G987" s="425"/>
      <c r="H987" s="263"/>
      <c r="I987" s="430"/>
    </row>
    <row r="988" spans="1:9">
      <c r="A988" s="262"/>
      <c r="B988" s="262"/>
      <c r="C988" s="416"/>
      <c r="D988" s="262"/>
      <c r="E988" s="417"/>
      <c r="F988" s="425"/>
      <c r="G988" s="425"/>
      <c r="H988" s="263"/>
      <c r="I988" s="430"/>
    </row>
    <row r="989" spans="1:9">
      <c r="A989" s="262"/>
      <c r="B989" s="262"/>
      <c r="C989" s="416"/>
      <c r="D989" s="262"/>
      <c r="E989" s="417"/>
      <c r="F989" s="425"/>
      <c r="G989" s="425"/>
      <c r="H989" s="263"/>
      <c r="I989" s="430"/>
    </row>
    <row r="990" spans="1:9">
      <c r="A990" s="262"/>
      <c r="B990" s="262"/>
      <c r="C990" s="416"/>
      <c r="D990" s="262"/>
      <c r="E990" s="417"/>
      <c r="F990" s="425"/>
      <c r="G990" s="425"/>
      <c r="H990" s="263"/>
      <c r="I990" s="430"/>
    </row>
    <row r="991" spans="1:9">
      <c r="A991" s="262"/>
      <c r="B991" s="262"/>
      <c r="C991" s="416"/>
      <c r="D991" s="262"/>
      <c r="E991" s="417"/>
      <c r="F991" s="425"/>
      <c r="G991" s="425"/>
      <c r="H991" s="263"/>
      <c r="I991" s="430"/>
    </row>
    <row r="992" spans="1:9">
      <c r="A992" s="262"/>
      <c r="B992" s="262"/>
      <c r="C992" s="416"/>
      <c r="D992" s="262"/>
      <c r="E992" s="417"/>
      <c r="F992" s="425"/>
      <c r="G992" s="425"/>
      <c r="H992" s="263"/>
      <c r="I992" s="430"/>
    </row>
    <row r="993" spans="1:9">
      <c r="A993" s="262"/>
      <c r="B993" s="262"/>
      <c r="C993" s="416"/>
      <c r="D993" s="262"/>
      <c r="E993" s="417"/>
      <c r="F993" s="425"/>
      <c r="G993" s="425"/>
      <c r="H993" s="263"/>
      <c r="I993" s="430"/>
    </row>
    <row r="994" spans="1:9">
      <c r="A994" s="262"/>
      <c r="B994" s="262"/>
      <c r="C994" s="416"/>
      <c r="D994" s="262"/>
      <c r="E994" s="417"/>
      <c r="F994" s="425"/>
      <c r="G994" s="425"/>
      <c r="H994" s="263"/>
      <c r="I994" s="430"/>
    </row>
    <row r="995" spans="1:9">
      <c r="A995" s="262"/>
      <c r="B995" s="262"/>
      <c r="C995" s="416"/>
      <c r="D995" s="262"/>
      <c r="E995" s="417"/>
      <c r="F995" s="425"/>
      <c r="G995" s="425"/>
      <c r="H995" s="263"/>
      <c r="I995" s="430"/>
    </row>
    <row r="996" spans="1:9">
      <c r="A996" s="262"/>
      <c r="B996" s="262"/>
      <c r="C996" s="416"/>
      <c r="D996" s="262"/>
      <c r="E996" s="417"/>
      <c r="F996" s="425"/>
      <c r="G996" s="425"/>
      <c r="H996" s="263"/>
      <c r="I996" s="430"/>
    </row>
    <row r="997" spans="1:9">
      <c r="A997" s="262"/>
      <c r="B997" s="262"/>
      <c r="C997" s="416"/>
      <c r="D997" s="262"/>
      <c r="E997" s="417"/>
      <c r="F997" s="425"/>
      <c r="G997" s="425"/>
      <c r="H997" s="263"/>
      <c r="I997" s="430"/>
    </row>
    <row r="998" spans="1:9">
      <c r="A998" s="262"/>
      <c r="B998" s="262"/>
      <c r="C998" s="416"/>
      <c r="D998" s="262"/>
      <c r="E998" s="417"/>
      <c r="F998" s="425"/>
      <c r="G998" s="425"/>
      <c r="H998" s="263"/>
      <c r="I998" s="430"/>
    </row>
    <row r="999" spans="1:9">
      <c r="A999" s="262"/>
      <c r="B999" s="262"/>
      <c r="C999" s="416"/>
      <c r="D999" s="262"/>
      <c r="E999" s="417"/>
      <c r="F999" s="425"/>
      <c r="G999" s="425"/>
      <c r="H999" s="263"/>
      <c r="I999" s="430"/>
    </row>
    <row r="1000" spans="1:9">
      <c r="A1000" s="262"/>
      <c r="B1000" s="262"/>
      <c r="C1000" s="416"/>
      <c r="D1000" s="262"/>
      <c r="E1000" s="417"/>
      <c r="F1000" s="425"/>
      <c r="G1000" s="425"/>
      <c r="H1000" s="263"/>
      <c r="I1000" s="430"/>
    </row>
    <row r="1001" spans="1:9">
      <c r="A1001" s="262"/>
      <c r="B1001" s="262"/>
      <c r="C1001" s="416"/>
      <c r="D1001" s="262"/>
      <c r="E1001" s="417"/>
      <c r="F1001" s="425"/>
      <c r="G1001" s="425"/>
      <c r="H1001" s="263"/>
      <c r="I1001" s="430"/>
    </row>
    <row r="1002" spans="1:9">
      <c r="A1002" s="262"/>
      <c r="B1002" s="262"/>
      <c r="C1002" s="416"/>
      <c r="D1002" s="262"/>
      <c r="E1002" s="417"/>
      <c r="F1002" s="425"/>
      <c r="G1002" s="425"/>
      <c r="H1002" s="263"/>
      <c r="I1002" s="430"/>
    </row>
    <row r="1003" spans="1:9">
      <c r="A1003" s="262"/>
      <c r="B1003" s="262"/>
      <c r="C1003" s="416"/>
      <c r="D1003" s="262"/>
      <c r="E1003" s="417"/>
      <c r="F1003" s="425"/>
      <c r="G1003" s="425"/>
      <c r="H1003" s="263"/>
      <c r="I1003" s="430"/>
    </row>
    <row r="1004" spans="1:9">
      <c r="A1004" s="262"/>
      <c r="B1004" s="262"/>
      <c r="C1004" s="416"/>
      <c r="D1004" s="262"/>
      <c r="E1004" s="417"/>
      <c r="F1004" s="425"/>
      <c r="G1004" s="425"/>
      <c r="H1004" s="263"/>
      <c r="I1004" s="430"/>
    </row>
    <row r="1005" spans="1:9">
      <c r="A1005" s="262"/>
      <c r="B1005" s="262"/>
      <c r="C1005" s="416"/>
      <c r="D1005" s="262"/>
      <c r="E1005" s="417"/>
      <c r="F1005" s="425"/>
      <c r="G1005" s="425"/>
      <c r="H1005" s="263"/>
      <c r="I1005" s="430"/>
    </row>
    <row r="1006" spans="1:9">
      <c r="A1006" s="262"/>
      <c r="B1006" s="262"/>
      <c r="C1006" s="416"/>
      <c r="D1006" s="262"/>
      <c r="E1006" s="417"/>
      <c r="F1006" s="425"/>
      <c r="G1006" s="425"/>
      <c r="H1006" s="263"/>
      <c r="I1006" s="430"/>
    </row>
    <row r="1007" spans="1:9">
      <c r="A1007" s="262"/>
      <c r="B1007" s="262"/>
      <c r="C1007" s="416"/>
      <c r="D1007" s="262"/>
      <c r="E1007" s="417"/>
      <c r="F1007" s="425"/>
      <c r="G1007" s="425"/>
      <c r="H1007" s="263"/>
      <c r="I1007" s="430"/>
    </row>
    <row r="1008" spans="1:9">
      <c r="A1008" s="262"/>
      <c r="B1008" s="262"/>
      <c r="C1008" s="416"/>
      <c r="D1008" s="262"/>
      <c r="E1008" s="417"/>
      <c r="F1008" s="425"/>
      <c r="G1008" s="425"/>
      <c r="H1008" s="263"/>
      <c r="I1008" s="430"/>
    </row>
    <row r="1009" spans="1:9">
      <c r="A1009" s="262"/>
      <c r="B1009" s="262"/>
      <c r="C1009" s="416"/>
      <c r="D1009" s="262"/>
      <c r="E1009" s="417"/>
      <c r="F1009" s="425"/>
      <c r="G1009" s="425"/>
      <c r="H1009" s="263"/>
      <c r="I1009" s="430"/>
    </row>
    <row r="1010" spans="1:9">
      <c r="A1010" s="262"/>
      <c r="B1010" s="262"/>
      <c r="C1010" s="416"/>
      <c r="D1010" s="262"/>
      <c r="E1010" s="417"/>
      <c r="F1010" s="425"/>
      <c r="G1010" s="425"/>
      <c r="H1010" s="263"/>
      <c r="I1010" s="430"/>
    </row>
    <row r="1011" spans="1:9">
      <c r="A1011" s="262"/>
      <c r="B1011" s="262"/>
      <c r="C1011" s="416"/>
      <c r="D1011" s="262"/>
      <c r="E1011" s="417"/>
      <c r="F1011" s="425"/>
      <c r="G1011" s="425"/>
      <c r="H1011" s="263"/>
      <c r="I1011" s="430"/>
    </row>
    <row r="1012" spans="1:9">
      <c r="A1012" s="262"/>
      <c r="B1012" s="262"/>
      <c r="C1012" s="416"/>
      <c r="D1012" s="262"/>
      <c r="E1012" s="417"/>
      <c r="F1012" s="425"/>
      <c r="G1012" s="425"/>
      <c r="H1012" s="263"/>
      <c r="I1012" s="430"/>
    </row>
    <row r="1013" spans="1:9">
      <c r="A1013" s="262"/>
      <c r="B1013" s="262"/>
      <c r="C1013" s="416"/>
      <c r="D1013" s="262"/>
      <c r="E1013" s="417"/>
      <c r="F1013" s="425"/>
      <c r="G1013" s="425"/>
      <c r="H1013" s="263"/>
      <c r="I1013" s="430"/>
    </row>
    <row r="1014" spans="1:9">
      <c r="A1014" s="262"/>
      <c r="B1014" s="262"/>
      <c r="C1014" s="416"/>
      <c r="D1014" s="262"/>
      <c r="E1014" s="417"/>
      <c r="F1014" s="425"/>
      <c r="G1014" s="425"/>
      <c r="H1014" s="263"/>
      <c r="I1014" s="430"/>
    </row>
    <row r="1015" spans="1:9">
      <c r="A1015" s="262"/>
      <c r="B1015" s="262"/>
      <c r="C1015" s="416"/>
      <c r="D1015" s="262"/>
      <c r="E1015" s="417"/>
      <c r="F1015" s="425"/>
      <c r="G1015" s="425"/>
      <c r="H1015" s="263"/>
      <c r="I1015" s="430"/>
    </row>
    <row r="1016" spans="1:9">
      <c r="A1016" s="262"/>
      <c r="B1016" s="262"/>
      <c r="C1016" s="416"/>
      <c r="D1016" s="262"/>
      <c r="E1016" s="417"/>
      <c r="F1016" s="425"/>
      <c r="G1016" s="425"/>
      <c r="H1016" s="263"/>
      <c r="I1016" s="430"/>
    </row>
    <row r="1017" spans="1:9">
      <c r="A1017" s="262"/>
      <c r="B1017" s="262"/>
      <c r="C1017" s="416"/>
      <c r="D1017" s="262"/>
      <c r="E1017" s="417"/>
      <c r="F1017" s="425"/>
      <c r="G1017" s="425"/>
      <c r="H1017" s="263"/>
      <c r="I1017" s="430"/>
    </row>
    <row r="1018" spans="1:9">
      <c r="A1018" s="262"/>
      <c r="B1018" s="262"/>
      <c r="C1018" s="416"/>
      <c r="D1018" s="262"/>
      <c r="E1018" s="417"/>
      <c r="F1018" s="425"/>
      <c r="G1018" s="425"/>
      <c r="H1018" s="263"/>
      <c r="I1018" s="430"/>
    </row>
    <row r="1019" spans="1:9">
      <c r="A1019" s="262"/>
      <c r="B1019" s="262"/>
      <c r="C1019" s="416"/>
      <c r="D1019" s="262"/>
      <c r="E1019" s="417"/>
      <c r="F1019" s="425"/>
      <c r="G1019" s="425"/>
      <c r="H1019" s="263"/>
      <c r="I1019" s="430"/>
    </row>
    <row r="1020" spans="1:9">
      <c r="A1020" s="262"/>
      <c r="B1020" s="262"/>
      <c r="C1020" s="416"/>
      <c r="D1020" s="262"/>
      <c r="E1020" s="417"/>
      <c r="F1020" s="425"/>
      <c r="G1020" s="425"/>
      <c r="H1020" s="263"/>
      <c r="I1020" s="430"/>
    </row>
    <row r="1021" spans="1:9">
      <c r="A1021" s="262"/>
      <c r="B1021" s="262"/>
      <c r="C1021" s="416"/>
      <c r="D1021" s="262"/>
      <c r="E1021" s="417"/>
      <c r="F1021" s="425"/>
      <c r="G1021" s="425"/>
      <c r="H1021" s="263"/>
      <c r="I1021" s="430"/>
    </row>
    <row r="1022" spans="1:9">
      <c r="A1022" s="262"/>
      <c r="B1022" s="262"/>
      <c r="C1022" s="416"/>
      <c r="D1022" s="262"/>
      <c r="E1022" s="417"/>
      <c r="F1022" s="425"/>
      <c r="G1022" s="425"/>
      <c r="H1022" s="263"/>
      <c r="I1022" s="430"/>
    </row>
    <row r="1023" spans="1:9">
      <c r="A1023" s="262"/>
      <c r="B1023" s="262"/>
      <c r="C1023" s="416"/>
      <c r="D1023" s="262"/>
      <c r="E1023" s="417"/>
      <c r="F1023" s="425"/>
      <c r="G1023" s="425"/>
      <c r="H1023" s="263"/>
      <c r="I1023" s="430"/>
    </row>
    <row r="1024" spans="1:9">
      <c r="A1024" s="262"/>
      <c r="B1024" s="262"/>
      <c r="C1024" s="416"/>
      <c r="D1024" s="262"/>
      <c r="E1024" s="417"/>
      <c r="F1024" s="425"/>
      <c r="G1024" s="425"/>
      <c r="H1024" s="263"/>
      <c r="I1024" s="430"/>
    </row>
    <row r="1025" spans="1:9">
      <c r="A1025" s="262"/>
      <c r="B1025" s="262"/>
      <c r="C1025" s="416"/>
      <c r="D1025" s="262"/>
      <c r="E1025" s="417"/>
      <c r="F1025" s="425"/>
      <c r="G1025" s="425"/>
      <c r="H1025" s="263"/>
      <c r="I1025" s="430"/>
    </row>
    <row r="1026" spans="1:9">
      <c r="A1026" s="262"/>
      <c r="B1026" s="262"/>
      <c r="C1026" s="416"/>
      <c r="D1026" s="262"/>
      <c r="E1026" s="417"/>
      <c r="F1026" s="425"/>
      <c r="G1026" s="425"/>
      <c r="H1026" s="263"/>
      <c r="I1026" s="430"/>
    </row>
    <row r="1027" spans="1:9">
      <c r="A1027" s="262"/>
      <c r="B1027" s="262"/>
      <c r="C1027" s="416"/>
      <c r="D1027" s="262"/>
      <c r="E1027" s="417"/>
      <c r="F1027" s="425"/>
      <c r="G1027" s="425"/>
      <c r="H1027" s="263"/>
      <c r="I1027" s="430"/>
    </row>
    <row r="1028" spans="1:9">
      <c r="A1028" s="262"/>
      <c r="B1028" s="262"/>
      <c r="C1028" s="416"/>
      <c r="D1028" s="262"/>
      <c r="E1028" s="417"/>
      <c r="F1028" s="425"/>
      <c r="G1028" s="425"/>
      <c r="H1028" s="263"/>
      <c r="I1028" s="430"/>
    </row>
    <row r="1029" spans="1:9">
      <c r="A1029" s="262"/>
      <c r="B1029" s="262"/>
      <c r="C1029" s="416"/>
      <c r="D1029" s="262"/>
      <c r="E1029" s="417"/>
      <c r="F1029" s="425"/>
      <c r="G1029" s="425"/>
      <c r="H1029" s="263"/>
      <c r="I1029" s="430"/>
    </row>
    <row r="1030" spans="1:9">
      <c r="A1030" s="262"/>
      <c r="B1030" s="262"/>
      <c r="C1030" s="416"/>
      <c r="D1030" s="262"/>
      <c r="E1030" s="417"/>
      <c r="F1030" s="425"/>
      <c r="G1030" s="425"/>
      <c r="H1030" s="263"/>
      <c r="I1030" s="430"/>
    </row>
    <row r="1031" spans="1:9">
      <c r="A1031" s="262"/>
      <c r="B1031" s="262"/>
      <c r="C1031" s="416"/>
      <c r="D1031" s="262"/>
      <c r="E1031" s="417"/>
      <c r="F1031" s="425"/>
      <c r="G1031" s="425"/>
      <c r="H1031" s="263"/>
      <c r="I1031" s="430"/>
    </row>
    <row r="1032" spans="1:9">
      <c r="A1032" s="262"/>
      <c r="B1032" s="262"/>
      <c r="C1032" s="416"/>
      <c r="D1032" s="262"/>
      <c r="E1032" s="417"/>
      <c r="F1032" s="425"/>
      <c r="G1032" s="425"/>
      <c r="H1032" s="263"/>
      <c r="I1032" s="430"/>
    </row>
    <row r="1033" spans="1:9">
      <c r="A1033" s="262"/>
      <c r="B1033" s="262"/>
      <c r="C1033" s="416"/>
      <c r="D1033" s="262"/>
      <c r="E1033" s="417"/>
      <c r="F1033" s="425"/>
      <c r="G1033" s="425"/>
      <c r="H1033" s="263"/>
      <c r="I1033" s="430"/>
    </row>
    <row r="1034" spans="1:9">
      <c r="A1034" s="262"/>
      <c r="B1034" s="262"/>
      <c r="C1034" s="416"/>
      <c r="D1034" s="262"/>
      <c r="E1034" s="417"/>
      <c r="F1034" s="425"/>
      <c r="G1034" s="425"/>
      <c r="H1034" s="263"/>
      <c r="I1034" s="430"/>
    </row>
    <row r="1035" spans="1:9">
      <c r="A1035" s="262"/>
      <c r="B1035" s="262"/>
      <c r="C1035" s="416"/>
      <c r="D1035" s="262"/>
      <c r="E1035" s="417"/>
      <c r="F1035" s="425"/>
      <c r="G1035" s="425"/>
      <c r="H1035" s="263"/>
      <c r="I1035" s="430"/>
    </row>
    <row r="1036" spans="1:9">
      <c r="A1036" s="262"/>
      <c r="B1036" s="262"/>
      <c r="C1036" s="416"/>
      <c r="D1036" s="262"/>
      <c r="E1036" s="417"/>
      <c r="F1036" s="425"/>
      <c r="G1036" s="425"/>
      <c r="H1036" s="263"/>
      <c r="I1036" s="430"/>
    </row>
    <row r="1037" spans="1:9">
      <c r="A1037" s="262"/>
      <c r="B1037" s="262"/>
      <c r="C1037" s="416"/>
      <c r="D1037" s="262"/>
      <c r="E1037" s="417"/>
      <c r="F1037" s="425"/>
      <c r="G1037" s="425"/>
      <c r="H1037" s="263"/>
      <c r="I1037" s="430"/>
    </row>
    <row r="1038" spans="1:9">
      <c r="A1038" s="262"/>
      <c r="B1038" s="262"/>
      <c r="C1038" s="416"/>
      <c r="D1038" s="262"/>
      <c r="E1038" s="417"/>
      <c r="F1038" s="425"/>
      <c r="G1038" s="425"/>
      <c r="H1038" s="263"/>
      <c r="I1038" s="430"/>
    </row>
    <row r="1039" spans="1:9">
      <c r="A1039" s="262"/>
      <c r="B1039" s="262"/>
      <c r="C1039" s="416"/>
      <c r="D1039" s="262"/>
      <c r="E1039" s="417"/>
      <c r="F1039" s="425"/>
      <c r="G1039" s="425"/>
      <c r="H1039" s="263"/>
      <c r="I1039" s="430"/>
    </row>
    <row r="1040" spans="1:9">
      <c r="A1040" s="262"/>
      <c r="B1040" s="262"/>
      <c r="C1040" s="416"/>
      <c r="D1040" s="262"/>
      <c r="E1040" s="417"/>
      <c r="F1040" s="425"/>
      <c r="G1040" s="425"/>
      <c r="H1040" s="263"/>
      <c r="I1040" s="430"/>
    </row>
    <row r="1041" spans="1:9">
      <c r="A1041" s="262"/>
      <c r="B1041" s="262"/>
      <c r="C1041" s="416"/>
      <c r="D1041" s="262"/>
      <c r="E1041" s="417"/>
      <c r="F1041" s="425"/>
      <c r="G1041" s="425"/>
      <c r="H1041" s="263"/>
      <c r="I1041" s="430"/>
    </row>
    <row r="1042" spans="1:9">
      <c r="A1042" s="262"/>
      <c r="B1042" s="262"/>
      <c r="C1042" s="416"/>
      <c r="D1042" s="262"/>
      <c r="E1042" s="417"/>
      <c r="F1042" s="425"/>
      <c r="G1042" s="425"/>
      <c r="H1042" s="263"/>
      <c r="I1042" s="430"/>
    </row>
    <row r="1043" spans="1:9">
      <c r="A1043" s="262"/>
      <c r="B1043" s="262"/>
      <c r="C1043" s="416"/>
      <c r="D1043" s="262"/>
      <c r="E1043" s="417"/>
      <c r="F1043" s="425"/>
      <c r="G1043" s="425"/>
      <c r="H1043" s="263"/>
      <c r="I1043" s="430"/>
    </row>
    <row r="1044" spans="1:9">
      <c r="A1044" s="262"/>
      <c r="B1044" s="262"/>
      <c r="C1044" s="416"/>
      <c r="D1044" s="262"/>
      <c r="E1044" s="417"/>
      <c r="F1044" s="425"/>
      <c r="G1044" s="425"/>
      <c r="H1044" s="263"/>
      <c r="I1044" s="430"/>
    </row>
    <row r="1045" spans="1:9">
      <c r="A1045" s="262"/>
      <c r="B1045" s="262"/>
      <c r="C1045" s="416"/>
      <c r="D1045" s="262"/>
      <c r="E1045" s="417"/>
      <c r="F1045" s="425"/>
      <c r="G1045" s="425"/>
      <c r="H1045" s="263"/>
      <c r="I1045" s="430"/>
    </row>
    <row r="1046" spans="1:9">
      <c r="A1046" s="262"/>
      <c r="B1046" s="262"/>
      <c r="C1046" s="416"/>
      <c r="D1046" s="262"/>
      <c r="E1046" s="417"/>
      <c r="F1046" s="425"/>
      <c r="G1046" s="425"/>
      <c r="H1046" s="263"/>
      <c r="I1046" s="430"/>
    </row>
    <row r="1047" spans="1:9">
      <c r="A1047" s="262"/>
      <c r="B1047" s="262"/>
      <c r="C1047" s="416"/>
      <c r="D1047" s="262"/>
      <c r="E1047" s="417"/>
      <c r="F1047" s="425"/>
      <c r="G1047" s="425"/>
      <c r="H1047" s="263"/>
      <c r="I1047" s="430"/>
    </row>
    <row r="1048" spans="1:9">
      <c r="A1048" s="262"/>
      <c r="B1048" s="262"/>
      <c r="C1048" s="416"/>
      <c r="D1048" s="262"/>
      <c r="E1048" s="417"/>
      <c r="F1048" s="425"/>
      <c r="G1048" s="425"/>
      <c r="H1048" s="263"/>
      <c r="I1048" s="430"/>
    </row>
    <row r="1049" spans="1:9">
      <c r="A1049" s="262"/>
      <c r="B1049" s="262"/>
      <c r="C1049" s="416"/>
      <c r="D1049" s="262"/>
      <c r="E1049" s="417"/>
      <c r="F1049" s="425"/>
      <c r="G1049" s="425"/>
      <c r="H1049" s="263"/>
      <c r="I1049" s="430"/>
    </row>
    <row r="1050" spans="1:9">
      <c r="A1050" s="262"/>
      <c r="B1050" s="262"/>
      <c r="C1050" s="416"/>
      <c r="D1050" s="262"/>
      <c r="E1050" s="417"/>
      <c r="F1050" s="425"/>
      <c r="G1050" s="425"/>
      <c r="H1050" s="263"/>
      <c r="I1050" s="430"/>
    </row>
    <row r="1051" spans="1:9">
      <c r="A1051" s="262"/>
      <c r="B1051" s="262"/>
      <c r="C1051" s="416"/>
      <c r="D1051" s="262"/>
      <c r="E1051" s="417"/>
      <c r="F1051" s="425"/>
      <c r="G1051" s="425"/>
      <c r="H1051" s="263"/>
      <c r="I1051" s="430"/>
    </row>
    <row r="1052" spans="1:9">
      <c r="A1052" s="262"/>
      <c r="B1052" s="262"/>
      <c r="C1052" s="416"/>
      <c r="D1052" s="262"/>
      <c r="E1052" s="417"/>
      <c r="F1052" s="425"/>
      <c r="G1052" s="425"/>
      <c r="H1052" s="263"/>
      <c r="I1052" s="430"/>
    </row>
    <row r="1053" spans="1:9">
      <c r="A1053" s="262"/>
      <c r="B1053" s="262"/>
      <c r="C1053" s="416"/>
      <c r="D1053" s="262"/>
      <c r="E1053" s="417"/>
      <c r="F1053" s="425"/>
      <c r="G1053" s="425"/>
      <c r="H1053" s="263"/>
      <c r="I1053" s="430"/>
    </row>
    <row r="1054" spans="1:9">
      <c r="A1054" s="262"/>
      <c r="B1054" s="262"/>
      <c r="C1054" s="416"/>
      <c r="D1054" s="262"/>
      <c r="E1054" s="417"/>
      <c r="F1054" s="425"/>
      <c r="G1054" s="425"/>
      <c r="H1054" s="263"/>
      <c r="I1054" s="430"/>
    </row>
    <row r="1055" spans="1:9">
      <c r="A1055" s="262"/>
      <c r="B1055" s="262"/>
      <c r="C1055" s="416"/>
      <c r="D1055" s="262"/>
      <c r="E1055" s="417"/>
      <c r="F1055" s="425"/>
      <c r="G1055" s="425"/>
      <c r="H1055" s="263"/>
      <c r="I1055" s="430"/>
    </row>
    <row r="1056" spans="1:9">
      <c r="A1056" s="262"/>
      <c r="B1056" s="262"/>
      <c r="C1056" s="416"/>
      <c r="D1056" s="262"/>
      <c r="E1056" s="417"/>
      <c r="F1056" s="425"/>
      <c r="G1056" s="425"/>
      <c r="H1056" s="263"/>
      <c r="I1056" s="430"/>
    </row>
    <row r="1057" spans="1:9">
      <c r="A1057" s="262"/>
      <c r="B1057" s="262"/>
      <c r="C1057" s="416"/>
      <c r="D1057" s="262"/>
      <c r="E1057" s="417"/>
      <c r="F1057" s="425"/>
      <c r="G1057" s="425"/>
      <c r="H1057" s="263"/>
      <c r="I1057" s="430"/>
    </row>
    <row r="1058" spans="1:9">
      <c r="A1058" s="262"/>
      <c r="B1058" s="262"/>
      <c r="C1058" s="416"/>
      <c r="D1058" s="262"/>
      <c r="E1058" s="417"/>
      <c r="F1058" s="425"/>
      <c r="G1058" s="425"/>
      <c r="H1058" s="263"/>
      <c r="I1058" s="430"/>
    </row>
    <row r="1059" spans="1:9">
      <c r="A1059" s="262"/>
      <c r="B1059" s="262"/>
      <c r="C1059" s="416"/>
      <c r="D1059" s="262"/>
      <c r="E1059" s="417"/>
      <c r="F1059" s="425"/>
      <c r="G1059" s="425"/>
      <c r="H1059" s="263"/>
      <c r="I1059" s="430"/>
    </row>
    <row r="1060" spans="1:9">
      <c r="A1060" s="262"/>
      <c r="B1060" s="262"/>
      <c r="C1060" s="416"/>
      <c r="D1060" s="262"/>
      <c r="E1060" s="417"/>
      <c r="F1060" s="425"/>
      <c r="G1060" s="425"/>
      <c r="H1060" s="263"/>
      <c r="I1060" s="430"/>
    </row>
    <row r="1061" spans="1:9">
      <c r="A1061" s="262"/>
      <c r="B1061" s="262"/>
      <c r="C1061" s="416"/>
      <c r="D1061" s="262"/>
      <c r="E1061" s="417"/>
      <c r="F1061" s="425"/>
      <c r="G1061" s="425"/>
      <c r="H1061" s="263"/>
      <c r="I1061" s="430"/>
    </row>
    <row r="1062" spans="1:9">
      <c r="A1062" s="262"/>
      <c r="B1062" s="262"/>
      <c r="C1062" s="416"/>
      <c r="D1062" s="262"/>
      <c r="E1062" s="417"/>
      <c r="F1062" s="425"/>
      <c r="G1062" s="425"/>
      <c r="H1062" s="263"/>
      <c r="I1062" s="430"/>
    </row>
    <row r="1063" spans="1:9">
      <c r="A1063" s="262"/>
      <c r="B1063" s="262"/>
      <c r="C1063" s="416"/>
      <c r="D1063" s="262"/>
      <c r="E1063" s="417"/>
      <c r="F1063" s="425"/>
      <c r="G1063" s="425"/>
      <c r="H1063" s="263"/>
      <c r="I1063" s="430"/>
    </row>
    <row r="1064" spans="1:9">
      <c r="A1064" s="262"/>
      <c r="B1064" s="262"/>
      <c r="C1064" s="416"/>
      <c r="D1064" s="262"/>
      <c r="E1064" s="417"/>
      <c r="F1064" s="425"/>
      <c r="G1064" s="425"/>
      <c r="H1064" s="263"/>
      <c r="I1064" s="430"/>
    </row>
    <row r="1065" spans="1:9">
      <c r="A1065" s="262"/>
      <c r="B1065" s="262"/>
      <c r="C1065" s="416"/>
      <c r="D1065" s="262"/>
      <c r="E1065" s="417"/>
      <c r="F1065" s="425"/>
      <c r="G1065" s="425"/>
      <c r="H1065" s="263"/>
      <c r="I1065" s="430"/>
    </row>
    <row r="1066" spans="1:9">
      <c r="A1066" s="262"/>
      <c r="B1066" s="262"/>
      <c r="C1066" s="416"/>
      <c r="D1066" s="262"/>
      <c r="E1066" s="417"/>
      <c r="F1066" s="425"/>
      <c r="G1066" s="425"/>
      <c r="H1066" s="263"/>
      <c r="I1066" s="430"/>
    </row>
    <row r="1067" spans="1:9">
      <c r="A1067" s="262"/>
      <c r="B1067" s="262"/>
      <c r="C1067" s="416"/>
      <c r="D1067" s="262"/>
      <c r="E1067" s="417"/>
      <c r="F1067" s="425"/>
      <c r="G1067" s="425"/>
      <c r="H1067" s="263"/>
      <c r="I1067" s="430"/>
    </row>
    <row r="1068" spans="1:9">
      <c r="A1068" s="262"/>
      <c r="B1068" s="262"/>
      <c r="C1068" s="416"/>
      <c r="D1068" s="262"/>
      <c r="E1068" s="417"/>
      <c r="F1068" s="425"/>
      <c r="G1068" s="425"/>
      <c r="H1068" s="263"/>
      <c r="I1068" s="430"/>
    </row>
    <row r="1069" spans="1:9">
      <c r="A1069" s="262"/>
      <c r="B1069" s="262"/>
      <c r="C1069" s="416"/>
      <c r="D1069" s="262"/>
      <c r="E1069" s="417"/>
      <c r="F1069" s="425"/>
      <c r="G1069" s="425"/>
      <c r="H1069" s="263"/>
      <c r="I1069" s="430"/>
    </row>
    <row r="1070" spans="1:9">
      <c r="A1070" s="262"/>
      <c r="B1070" s="262"/>
      <c r="C1070" s="416"/>
      <c r="D1070" s="262"/>
      <c r="E1070" s="417"/>
      <c r="F1070" s="425"/>
      <c r="G1070" s="425"/>
      <c r="H1070" s="263"/>
      <c r="I1070" s="430"/>
    </row>
    <row r="1071" spans="1:9">
      <c r="A1071" s="262"/>
      <c r="B1071" s="262"/>
      <c r="C1071" s="416"/>
      <c r="D1071" s="262"/>
      <c r="E1071" s="417"/>
      <c r="F1071" s="425"/>
      <c r="G1071" s="425"/>
      <c r="H1071" s="263"/>
      <c r="I1071" s="430"/>
    </row>
    <row r="1072" spans="1:9">
      <c r="A1072" s="262"/>
      <c r="B1072" s="262"/>
      <c r="C1072" s="416"/>
      <c r="D1072" s="262"/>
      <c r="E1072" s="417"/>
      <c r="F1072" s="425"/>
      <c r="G1072" s="425"/>
      <c r="H1072" s="263"/>
      <c r="I1072" s="430"/>
    </row>
    <row r="1073" spans="1:9">
      <c r="A1073" s="262"/>
      <c r="B1073" s="262"/>
      <c r="C1073" s="416"/>
      <c r="D1073" s="262"/>
      <c r="E1073" s="417"/>
      <c r="F1073" s="425"/>
      <c r="G1073" s="425"/>
      <c r="H1073" s="263"/>
      <c r="I1073" s="430"/>
    </row>
    <row r="1074" spans="1:9">
      <c r="A1074" s="262"/>
      <c r="B1074" s="262"/>
      <c r="C1074" s="416"/>
      <c r="D1074" s="262"/>
      <c r="E1074" s="417"/>
      <c r="F1074" s="425"/>
      <c r="G1074" s="425"/>
      <c r="H1074" s="263"/>
      <c r="I1074" s="430"/>
    </row>
    <row r="1075" spans="1:9">
      <c r="A1075" s="262"/>
      <c r="B1075" s="262"/>
      <c r="C1075" s="416"/>
      <c r="D1075" s="262"/>
      <c r="E1075" s="417"/>
      <c r="F1075" s="425"/>
      <c r="G1075" s="425"/>
      <c r="H1075" s="263"/>
      <c r="I1075" s="430"/>
    </row>
    <row r="1076" spans="1:9">
      <c r="A1076" s="262"/>
      <c r="B1076" s="262"/>
      <c r="C1076" s="416"/>
      <c r="D1076" s="262"/>
      <c r="E1076" s="417"/>
      <c r="F1076" s="425"/>
      <c r="G1076" s="425"/>
      <c r="H1076" s="263"/>
      <c r="I1076" s="430"/>
    </row>
    <row r="1077" spans="1:9">
      <c r="A1077" s="262"/>
      <c r="B1077" s="262"/>
      <c r="C1077" s="416"/>
      <c r="D1077" s="262"/>
      <c r="E1077" s="417"/>
      <c r="F1077" s="425"/>
      <c r="G1077" s="425"/>
      <c r="H1077" s="263"/>
      <c r="I1077" s="430"/>
    </row>
    <row r="1078" spans="1:9">
      <c r="A1078" s="262"/>
      <c r="B1078" s="262"/>
      <c r="C1078" s="416"/>
      <c r="D1078" s="262"/>
      <c r="E1078" s="417"/>
      <c r="F1078" s="425"/>
      <c r="G1078" s="425"/>
      <c r="H1078" s="263"/>
      <c r="I1078" s="430"/>
    </row>
    <row r="1079" spans="1:9">
      <c r="A1079" s="262"/>
      <c r="B1079" s="262"/>
      <c r="C1079" s="416"/>
      <c r="D1079" s="262"/>
      <c r="E1079" s="417"/>
      <c r="F1079" s="425"/>
      <c r="G1079" s="425"/>
      <c r="H1079" s="263"/>
      <c r="I1079" s="430"/>
    </row>
    <row r="1080" spans="1:9">
      <c r="A1080" s="262"/>
      <c r="B1080" s="262"/>
      <c r="C1080" s="416"/>
      <c r="D1080" s="262"/>
      <c r="E1080" s="417"/>
      <c r="F1080" s="425"/>
      <c r="G1080" s="425"/>
      <c r="H1080" s="263"/>
      <c r="I1080" s="430"/>
    </row>
    <row r="1081" spans="1:9">
      <c r="A1081" s="262"/>
      <c r="B1081" s="262"/>
      <c r="C1081" s="416"/>
      <c r="D1081" s="262"/>
      <c r="E1081" s="417"/>
      <c r="F1081" s="425"/>
      <c r="G1081" s="425"/>
      <c r="H1081" s="263"/>
      <c r="I1081" s="430"/>
    </row>
    <row r="1082" spans="1:9">
      <c r="A1082" s="262"/>
      <c r="B1082" s="262"/>
      <c r="C1082" s="416"/>
      <c r="D1082" s="262"/>
      <c r="E1082" s="417"/>
      <c r="F1082" s="425"/>
      <c r="G1082" s="425"/>
      <c r="H1082" s="263"/>
      <c r="I1082" s="430"/>
    </row>
    <row r="1083" spans="1:9">
      <c r="A1083" s="262"/>
      <c r="B1083" s="262"/>
      <c r="C1083" s="416"/>
      <c r="D1083" s="262"/>
      <c r="E1083" s="417"/>
      <c r="F1083" s="425"/>
      <c r="G1083" s="425"/>
      <c r="H1083" s="263"/>
      <c r="I1083" s="430"/>
    </row>
    <row r="1084" spans="1:9">
      <c r="A1084" s="262"/>
      <c r="B1084" s="262"/>
      <c r="C1084" s="416"/>
      <c r="D1084" s="262"/>
      <c r="E1084" s="417"/>
      <c r="F1084" s="425"/>
      <c r="G1084" s="425"/>
      <c r="H1084" s="263"/>
      <c r="I1084" s="430"/>
    </row>
    <row r="1085" spans="1:9">
      <c r="A1085" s="262"/>
      <c r="B1085" s="262"/>
      <c r="C1085" s="416"/>
      <c r="D1085" s="262"/>
      <c r="E1085" s="417"/>
      <c r="F1085" s="425"/>
      <c r="G1085" s="425"/>
      <c r="H1085" s="263"/>
      <c r="I1085" s="430"/>
    </row>
    <row r="1086" spans="1:9">
      <c r="A1086" s="262"/>
      <c r="B1086" s="262"/>
      <c r="C1086" s="416"/>
      <c r="D1086" s="262"/>
      <c r="E1086" s="417"/>
      <c r="F1086" s="425"/>
      <c r="G1086" s="425"/>
      <c r="H1086" s="263"/>
      <c r="I1086" s="430"/>
    </row>
    <row r="1087" spans="1:9">
      <c r="A1087" s="262"/>
      <c r="B1087" s="262"/>
      <c r="C1087" s="416"/>
      <c r="D1087" s="262"/>
      <c r="E1087" s="417"/>
      <c r="F1087" s="425"/>
      <c r="G1087" s="425"/>
      <c r="H1087" s="263"/>
      <c r="I1087" s="430"/>
    </row>
    <row r="1088" spans="1:9">
      <c r="A1088" s="262"/>
      <c r="B1088" s="262"/>
      <c r="C1088" s="416"/>
      <c r="D1088" s="262"/>
      <c r="E1088" s="417"/>
      <c r="F1088" s="425"/>
      <c r="G1088" s="425"/>
      <c r="H1088" s="263"/>
      <c r="I1088" s="430"/>
    </row>
    <row r="1089" spans="1:9">
      <c r="A1089" s="262"/>
      <c r="B1089" s="262"/>
      <c r="C1089" s="416"/>
      <c r="D1089" s="262"/>
      <c r="E1089" s="417"/>
      <c r="F1089" s="425"/>
      <c r="G1089" s="425"/>
      <c r="H1089" s="263"/>
      <c r="I1089" s="430"/>
    </row>
    <row r="1090" spans="1:9">
      <c r="A1090" s="262"/>
      <c r="B1090" s="262"/>
      <c r="C1090" s="416"/>
      <c r="D1090" s="262"/>
      <c r="E1090" s="417"/>
      <c r="F1090" s="425"/>
      <c r="G1090" s="425"/>
      <c r="H1090" s="263"/>
      <c r="I1090" s="430"/>
    </row>
    <row r="1091" spans="1:9">
      <c r="A1091" s="262"/>
      <c r="B1091" s="262"/>
      <c r="C1091" s="416"/>
      <c r="D1091" s="262"/>
      <c r="E1091" s="417"/>
      <c r="F1091" s="425"/>
      <c r="G1091" s="425"/>
      <c r="H1091" s="263"/>
      <c r="I1091" s="430"/>
    </row>
    <row r="1092" spans="1:9">
      <c r="A1092" s="262"/>
      <c r="B1092" s="262"/>
      <c r="C1092" s="416"/>
      <c r="D1092" s="262"/>
      <c r="E1092" s="417"/>
      <c r="F1092" s="425"/>
      <c r="G1092" s="425"/>
      <c r="H1092" s="263"/>
      <c r="I1092" s="430"/>
    </row>
    <row r="1093" spans="1:9">
      <c r="A1093" s="262"/>
      <c r="B1093" s="262"/>
      <c r="C1093" s="416"/>
      <c r="D1093" s="262"/>
      <c r="E1093" s="417"/>
      <c r="F1093" s="425"/>
      <c r="G1093" s="425"/>
      <c r="H1093" s="263"/>
      <c r="I1093" s="430"/>
    </row>
    <row r="1094" spans="1:9">
      <c r="A1094" s="262"/>
      <c r="B1094" s="262"/>
      <c r="C1094" s="416"/>
      <c r="D1094" s="262"/>
      <c r="E1094" s="417"/>
      <c r="F1094" s="425"/>
      <c r="G1094" s="425"/>
      <c r="H1094" s="263"/>
      <c r="I1094" s="430"/>
    </row>
    <row r="1095" spans="1:9">
      <c r="A1095" s="262"/>
      <c r="B1095" s="262"/>
      <c r="C1095" s="416"/>
      <c r="D1095" s="262"/>
      <c r="E1095" s="417"/>
      <c r="F1095" s="425"/>
      <c r="G1095" s="425"/>
      <c r="H1095" s="263"/>
      <c r="I1095" s="430"/>
    </row>
    <row r="1096" spans="1:9">
      <c r="A1096" s="262"/>
      <c r="B1096" s="262"/>
      <c r="C1096" s="416"/>
      <c r="D1096" s="262"/>
      <c r="E1096" s="417"/>
      <c r="F1096" s="425"/>
      <c r="G1096" s="425"/>
      <c r="H1096" s="263"/>
      <c r="I1096" s="430"/>
    </row>
    <row r="1097" spans="1:9">
      <c r="A1097" s="262"/>
      <c r="B1097" s="262"/>
      <c r="C1097" s="416"/>
      <c r="D1097" s="262"/>
      <c r="E1097" s="417"/>
      <c r="F1097" s="425"/>
      <c r="G1097" s="425"/>
      <c r="H1097" s="263"/>
      <c r="I1097" s="430"/>
    </row>
    <row r="1098" spans="1:9">
      <c r="A1098" s="262"/>
      <c r="B1098" s="262"/>
      <c r="C1098" s="416"/>
      <c r="D1098" s="262"/>
      <c r="E1098" s="417"/>
      <c r="F1098" s="425"/>
      <c r="G1098" s="425"/>
      <c r="H1098" s="263"/>
      <c r="I1098" s="430"/>
    </row>
    <row r="1099" spans="1:9">
      <c r="A1099" s="262"/>
      <c r="B1099" s="262"/>
      <c r="C1099" s="416"/>
      <c r="D1099" s="262"/>
      <c r="E1099" s="417"/>
      <c r="F1099" s="425"/>
      <c r="G1099" s="425"/>
      <c r="H1099" s="263"/>
      <c r="I1099" s="430"/>
    </row>
    <row r="1100" spans="1:9">
      <c r="A1100" s="262"/>
      <c r="B1100" s="262"/>
      <c r="C1100" s="416"/>
      <c r="D1100" s="262"/>
      <c r="E1100" s="417"/>
      <c r="F1100" s="425"/>
      <c r="G1100" s="425"/>
      <c r="H1100" s="263"/>
      <c r="I1100" s="430"/>
    </row>
    <row r="1101" spans="1:9">
      <c r="A1101" s="262"/>
      <c r="B1101" s="262"/>
      <c r="C1101" s="416"/>
      <c r="D1101" s="262"/>
      <c r="E1101" s="417"/>
      <c r="F1101" s="425"/>
      <c r="G1101" s="425"/>
      <c r="H1101" s="263"/>
      <c r="I1101" s="430"/>
    </row>
    <row r="1102" spans="1:9">
      <c r="A1102" s="262"/>
      <c r="B1102" s="262"/>
      <c r="C1102" s="416"/>
      <c r="D1102" s="262"/>
      <c r="E1102" s="417"/>
      <c r="F1102" s="425"/>
      <c r="G1102" s="425"/>
      <c r="H1102" s="263"/>
      <c r="I1102" s="430"/>
    </row>
    <row r="1103" spans="1:9">
      <c r="A1103" s="262"/>
      <c r="B1103" s="262"/>
      <c r="C1103" s="416"/>
      <c r="D1103" s="262"/>
      <c r="E1103" s="417"/>
      <c r="F1103" s="425"/>
      <c r="G1103" s="425"/>
      <c r="H1103" s="263"/>
      <c r="I1103" s="430"/>
    </row>
    <row r="1104" spans="1:9">
      <c r="A1104" s="262"/>
      <c r="B1104" s="262"/>
      <c r="C1104" s="416"/>
      <c r="D1104" s="262"/>
      <c r="E1104" s="417"/>
      <c r="F1104" s="425"/>
      <c r="G1104" s="425"/>
      <c r="H1104" s="263"/>
      <c r="I1104" s="430"/>
    </row>
    <row r="1105" spans="1:9">
      <c r="A1105" s="262"/>
      <c r="B1105" s="262"/>
      <c r="C1105" s="416"/>
      <c r="D1105" s="262"/>
      <c r="E1105" s="417"/>
      <c r="F1105" s="425"/>
      <c r="G1105" s="425"/>
      <c r="H1105" s="263"/>
      <c r="I1105" s="430"/>
    </row>
    <row r="1106" spans="1:9">
      <c r="A1106" s="262"/>
      <c r="B1106" s="262"/>
      <c r="C1106" s="416"/>
      <c r="D1106" s="262"/>
      <c r="E1106" s="417"/>
      <c r="F1106" s="425"/>
      <c r="G1106" s="425"/>
      <c r="H1106" s="263"/>
      <c r="I1106" s="430"/>
    </row>
    <row r="1107" spans="1:9">
      <c r="A1107" s="262"/>
      <c r="B1107" s="262"/>
      <c r="C1107" s="416"/>
      <c r="D1107" s="262"/>
      <c r="E1107" s="417"/>
      <c r="F1107" s="425"/>
      <c r="G1107" s="425"/>
      <c r="H1107" s="263"/>
      <c r="I1107" s="430"/>
    </row>
    <row r="1108" spans="1:9">
      <c r="A1108" s="262"/>
      <c r="B1108" s="262"/>
      <c r="C1108" s="416"/>
      <c r="D1108" s="262"/>
      <c r="E1108" s="417"/>
      <c r="F1108" s="425"/>
      <c r="G1108" s="425"/>
      <c r="H1108" s="263"/>
      <c r="I1108" s="430"/>
    </row>
    <row r="1109" spans="1:9">
      <c r="A1109" s="262"/>
      <c r="B1109" s="262"/>
      <c r="C1109" s="416"/>
      <c r="D1109" s="262"/>
      <c r="E1109" s="417"/>
      <c r="F1109" s="425"/>
      <c r="G1109" s="425"/>
      <c r="H1109" s="263"/>
      <c r="I1109" s="430"/>
    </row>
    <row r="1110" spans="1:9">
      <c r="A1110" s="262"/>
      <c r="B1110" s="262"/>
      <c r="C1110" s="416"/>
      <c r="D1110" s="262"/>
      <c r="E1110" s="417"/>
      <c r="F1110" s="425"/>
      <c r="G1110" s="425"/>
      <c r="H1110" s="263"/>
      <c r="I1110" s="430"/>
    </row>
    <row r="1111" spans="1:9">
      <c r="A1111" s="262"/>
      <c r="B1111" s="262"/>
      <c r="C1111" s="416"/>
      <c r="D1111" s="262"/>
      <c r="E1111" s="417"/>
      <c r="F1111" s="425"/>
      <c r="G1111" s="425"/>
      <c r="H1111" s="263"/>
      <c r="I1111" s="430"/>
    </row>
    <row r="1112" spans="1:9">
      <c r="A1112" s="262"/>
      <c r="B1112" s="262"/>
      <c r="C1112" s="416"/>
      <c r="D1112" s="262"/>
      <c r="E1112" s="417"/>
      <c r="F1112" s="425"/>
      <c r="G1112" s="425"/>
      <c r="H1112" s="263"/>
      <c r="I1112" s="430"/>
    </row>
    <row r="1113" spans="1:9">
      <c r="A1113" s="262"/>
      <c r="B1113" s="262"/>
      <c r="C1113" s="416"/>
      <c r="D1113" s="262"/>
      <c r="E1113" s="417"/>
      <c r="F1113" s="425"/>
      <c r="G1113" s="425"/>
      <c r="H1113" s="263"/>
      <c r="I1113" s="430"/>
    </row>
    <row r="1114" spans="1:9">
      <c r="A1114" s="262"/>
      <c r="B1114" s="262"/>
      <c r="C1114" s="416"/>
      <c r="D1114" s="262"/>
      <c r="E1114" s="417"/>
      <c r="F1114" s="425"/>
      <c r="G1114" s="425"/>
      <c r="H1114" s="263"/>
      <c r="I1114" s="430"/>
    </row>
    <row r="1115" spans="1:9">
      <c r="A1115" s="262"/>
      <c r="B1115" s="262"/>
      <c r="C1115" s="416"/>
      <c r="D1115" s="262"/>
      <c r="E1115" s="417"/>
      <c r="F1115" s="425"/>
      <c r="G1115" s="425"/>
      <c r="H1115" s="263"/>
      <c r="I1115" s="430"/>
    </row>
    <row r="1116" spans="1:9">
      <c r="A1116" s="262"/>
      <c r="B1116" s="262"/>
      <c r="C1116" s="416"/>
      <c r="D1116" s="262"/>
      <c r="E1116" s="417"/>
      <c r="F1116" s="425"/>
      <c r="G1116" s="425"/>
      <c r="H1116" s="263"/>
      <c r="I1116" s="430"/>
    </row>
    <row r="1117" spans="1:9">
      <c r="A1117" s="262"/>
      <c r="B1117" s="262"/>
      <c r="C1117" s="416"/>
      <c r="D1117" s="262"/>
      <c r="E1117" s="417"/>
      <c r="F1117" s="425"/>
      <c r="G1117" s="425"/>
      <c r="H1117" s="263"/>
      <c r="I1117" s="430"/>
    </row>
    <row r="1118" spans="1:9">
      <c r="A1118" s="262"/>
      <c r="B1118" s="262"/>
      <c r="C1118" s="416"/>
      <c r="D1118" s="262"/>
      <c r="E1118" s="417"/>
      <c r="F1118" s="425"/>
      <c r="G1118" s="425"/>
      <c r="H1118" s="263"/>
      <c r="I1118" s="430"/>
    </row>
    <row r="1119" spans="1:9">
      <c r="A1119" s="262"/>
      <c r="B1119" s="262"/>
      <c r="C1119" s="416"/>
      <c r="D1119" s="262"/>
      <c r="E1119" s="417"/>
      <c r="F1119" s="425"/>
      <c r="G1119" s="425"/>
      <c r="H1119" s="263"/>
      <c r="I1119" s="430"/>
    </row>
    <row r="1120" spans="1:9">
      <c r="A1120" s="262"/>
      <c r="B1120" s="262"/>
      <c r="C1120" s="416"/>
      <c r="D1120" s="262"/>
      <c r="E1120" s="417"/>
      <c r="F1120" s="425"/>
      <c r="G1120" s="425"/>
      <c r="H1120" s="263"/>
      <c r="I1120" s="430"/>
    </row>
    <row r="1121" spans="1:9">
      <c r="A1121" s="262"/>
      <c r="B1121" s="262"/>
      <c r="C1121" s="416"/>
      <c r="D1121" s="262"/>
      <c r="E1121" s="417"/>
      <c r="F1121" s="425"/>
      <c r="G1121" s="425"/>
      <c r="H1121" s="263"/>
      <c r="I1121" s="430"/>
    </row>
    <row r="1122" spans="1:9">
      <c r="A1122" s="262"/>
      <c r="B1122" s="262"/>
      <c r="C1122" s="416"/>
      <c r="D1122" s="262"/>
      <c r="E1122" s="417"/>
      <c r="F1122" s="425"/>
      <c r="G1122" s="425"/>
      <c r="H1122" s="263"/>
      <c r="I1122" s="430"/>
    </row>
    <row r="1123" spans="1:9">
      <c r="A1123" s="262"/>
      <c r="B1123" s="262"/>
      <c r="C1123" s="416"/>
      <c r="D1123" s="262"/>
      <c r="E1123" s="417"/>
      <c r="F1123" s="425"/>
      <c r="G1123" s="425"/>
      <c r="H1123" s="263"/>
      <c r="I1123" s="430"/>
    </row>
    <row r="1124" spans="1:9">
      <c r="A1124" s="262"/>
      <c r="B1124" s="262"/>
      <c r="C1124" s="416"/>
      <c r="D1124" s="262"/>
      <c r="E1124" s="417"/>
      <c r="F1124" s="425"/>
      <c r="G1124" s="425"/>
      <c r="H1124" s="263"/>
      <c r="I1124" s="430"/>
    </row>
    <row r="1125" spans="1:9">
      <c r="A1125" s="262"/>
      <c r="B1125" s="262"/>
      <c r="C1125" s="416"/>
      <c r="D1125" s="262"/>
      <c r="E1125" s="417"/>
      <c r="F1125" s="425"/>
      <c r="G1125" s="425"/>
      <c r="H1125" s="263"/>
      <c r="I1125" s="430"/>
    </row>
    <row r="1126" spans="1:9">
      <c r="A1126" s="262"/>
      <c r="B1126" s="262"/>
      <c r="C1126" s="416"/>
      <c r="D1126" s="262"/>
      <c r="E1126" s="417"/>
      <c r="F1126" s="425"/>
      <c r="G1126" s="425"/>
      <c r="H1126" s="263"/>
      <c r="I1126" s="430"/>
    </row>
    <row r="1127" spans="1:9">
      <c r="A1127" s="262"/>
      <c r="B1127" s="262"/>
      <c r="C1127" s="416"/>
      <c r="D1127" s="262"/>
      <c r="E1127" s="417"/>
      <c r="F1127" s="425"/>
      <c r="G1127" s="425"/>
      <c r="H1127" s="263"/>
      <c r="I1127" s="430"/>
    </row>
    <row r="1128" spans="1:9">
      <c r="A1128" s="262"/>
      <c r="B1128" s="262"/>
      <c r="C1128" s="416"/>
      <c r="D1128" s="262"/>
      <c r="E1128" s="417"/>
      <c r="F1128" s="425"/>
      <c r="G1128" s="425"/>
      <c r="H1128" s="263"/>
      <c r="I1128" s="430"/>
    </row>
    <row r="1129" spans="1:9">
      <c r="A1129" s="262"/>
      <c r="B1129" s="262"/>
      <c r="C1129" s="416"/>
      <c r="D1129" s="262"/>
      <c r="E1129" s="417"/>
      <c r="F1129" s="425"/>
      <c r="G1129" s="425"/>
      <c r="H1129" s="263"/>
      <c r="I1129" s="430"/>
    </row>
    <row r="1130" spans="1:9">
      <c r="A1130" s="262"/>
      <c r="B1130" s="262"/>
      <c r="C1130" s="416"/>
      <c r="D1130" s="262"/>
      <c r="E1130" s="417"/>
      <c r="F1130" s="425"/>
      <c r="G1130" s="425"/>
      <c r="H1130" s="263"/>
      <c r="I1130" s="430"/>
    </row>
    <row r="1131" spans="1:9">
      <c r="A1131" s="262"/>
      <c r="B1131" s="262"/>
      <c r="C1131" s="416"/>
      <c r="D1131" s="262"/>
      <c r="E1131" s="417"/>
      <c r="F1131" s="425"/>
      <c r="G1131" s="425"/>
      <c r="H1131" s="263"/>
      <c r="I1131" s="430"/>
    </row>
    <row r="1132" spans="1:9">
      <c r="A1132" s="262"/>
      <c r="B1132" s="262"/>
      <c r="C1132" s="416"/>
      <c r="D1132" s="262"/>
      <c r="E1132" s="417"/>
      <c r="F1132" s="425"/>
      <c r="G1132" s="425"/>
      <c r="H1132" s="263"/>
      <c r="I1132" s="430"/>
    </row>
    <row r="1133" spans="1:9">
      <c r="A1133" s="262"/>
      <c r="B1133" s="262"/>
      <c r="C1133" s="416"/>
      <c r="D1133" s="262"/>
      <c r="E1133" s="417"/>
      <c r="F1133" s="425"/>
      <c r="G1133" s="425"/>
      <c r="H1133" s="263"/>
      <c r="I1133" s="430"/>
    </row>
    <row r="1134" spans="1:9">
      <c r="A1134" s="262"/>
      <c r="B1134" s="262"/>
      <c r="C1134" s="416"/>
      <c r="D1134" s="262"/>
      <c r="E1134" s="417"/>
      <c r="F1134" s="425"/>
      <c r="G1134" s="425"/>
      <c r="H1134" s="263"/>
      <c r="I1134" s="430"/>
    </row>
    <row r="1135" spans="1:9">
      <c r="A1135" s="262"/>
      <c r="B1135" s="262"/>
      <c r="C1135" s="416"/>
      <c r="D1135" s="262"/>
      <c r="E1135" s="417"/>
      <c r="F1135" s="425"/>
      <c r="G1135" s="425"/>
      <c r="H1135" s="263"/>
      <c r="I1135" s="430"/>
    </row>
    <row r="1136" spans="1:9">
      <c r="A1136" s="262"/>
      <c r="B1136" s="262"/>
      <c r="C1136" s="416"/>
      <c r="D1136" s="262"/>
      <c r="E1136" s="417"/>
      <c r="F1136" s="425"/>
      <c r="G1136" s="425"/>
      <c r="H1136" s="263"/>
      <c r="I1136" s="430"/>
    </row>
    <row r="1137" spans="1:9">
      <c r="A1137" s="262"/>
      <c r="B1137" s="262"/>
      <c r="C1137" s="416"/>
      <c r="D1137" s="262"/>
      <c r="E1137" s="417"/>
      <c r="F1137" s="425"/>
      <c r="G1137" s="425"/>
      <c r="H1137" s="263"/>
      <c r="I1137" s="430"/>
    </row>
    <row r="1138" spans="1:9">
      <c r="A1138" s="262"/>
      <c r="B1138" s="262"/>
      <c r="C1138" s="416"/>
      <c r="D1138" s="262"/>
      <c r="E1138" s="417"/>
      <c r="F1138" s="425"/>
      <c r="G1138" s="425"/>
      <c r="H1138" s="263"/>
      <c r="I1138" s="430"/>
    </row>
    <row r="1139" spans="1:9">
      <c r="A1139" s="262"/>
      <c r="B1139" s="262"/>
      <c r="C1139" s="416"/>
      <c r="D1139" s="262"/>
      <c r="E1139" s="417"/>
      <c r="F1139" s="425"/>
      <c r="G1139" s="425"/>
      <c r="H1139" s="263"/>
      <c r="I1139" s="430"/>
    </row>
    <row r="1140" spans="1:9">
      <c r="A1140" s="262"/>
      <c r="B1140" s="262"/>
      <c r="C1140" s="416"/>
      <c r="D1140" s="262"/>
      <c r="E1140" s="417"/>
      <c r="F1140" s="425"/>
      <c r="G1140" s="425"/>
      <c r="H1140" s="263"/>
      <c r="I1140" s="430"/>
    </row>
    <row r="1141" spans="1:9">
      <c r="A1141" s="262"/>
      <c r="B1141" s="262"/>
      <c r="C1141" s="416"/>
      <c r="D1141" s="262"/>
      <c r="E1141" s="417"/>
      <c r="F1141" s="425"/>
      <c r="G1141" s="425"/>
      <c r="H1141" s="263"/>
      <c r="I1141" s="430"/>
    </row>
    <row r="1142" spans="1:9">
      <c r="A1142" s="262"/>
      <c r="B1142" s="262"/>
      <c r="C1142" s="416"/>
      <c r="D1142" s="262"/>
      <c r="E1142" s="417"/>
      <c r="F1142" s="425"/>
      <c r="G1142" s="425"/>
      <c r="H1142" s="263"/>
      <c r="I1142" s="430"/>
    </row>
    <row r="1143" spans="1:9">
      <c r="A1143" s="262"/>
      <c r="B1143" s="262"/>
      <c r="C1143" s="416"/>
      <c r="D1143" s="262"/>
      <c r="E1143" s="417"/>
      <c r="F1143" s="425"/>
      <c r="G1143" s="425"/>
      <c r="H1143" s="263"/>
      <c r="I1143" s="430"/>
    </row>
    <row r="1144" spans="1:9">
      <c r="A1144" s="262"/>
      <c r="B1144" s="262"/>
      <c r="C1144" s="416"/>
      <c r="D1144" s="262"/>
      <c r="E1144" s="417"/>
      <c r="F1144" s="425"/>
      <c r="G1144" s="425"/>
      <c r="H1144" s="263"/>
      <c r="I1144" s="430"/>
    </row>
    <row r="1145" spans="1:9">
      <c r="A1145" s="262"/>
      <c r="B1145" s="262"/>
      <c r="C1145" s="416"/>
      <c r="D1145" s="262"/>
      <c r="E1145" s="417"/>
      <c r="F1145" s="425"/>
      <c r="G1145" s="425"/>
      <c r="H1145" s="263"/>
      <c r="I1145" s="430"/>
    </row>
    <row r="1146" spans="1:9">
      <c r="A1146" s="262"/>
      <c r="B1146" s="262"/>
      <c r="C1146" s="416"/>
      <c r="D1146" s="262"/>
      <c r="E1146" s="417"/>
      <c r="F1146" s="425"/>
      <c r="G1146" s="425"/>
      <c r="H1146" s="263"/>
      <c r="I1146" s="430"/>
    </row>
    <row r="1147" spans="1:9">
      <c r="A1147" s="262"/>
      <c r="B1147" s="262"/>
      <c r="C1147" s="416"/>
      <c r="D1147" s="262"/>
      <c r="E1147" s="417"/>
      <c r="F1147" s="425"/>
      <c r="G1147" s="425"/>
      <c r="H1147" s="263"/>
      <c r="I1147" s="430"/>
    </row>
    <row r="1148" spans="1:9">
      <c r="A1148" s="262"/>
      <c r="B1148" s="262"/>
      <c r="C1148" s="416"/>
      <c r="D1148" s="262"/>
      <c r="E1148" s="417"/>
      <c r="F1148" s="425"/>
      <c r="G1148" s="425"/>
      <c r="H1148" s="263"/>
      <c r="I1148" s="430"/>
    </row>
    <row r="1149" spans="1:9">
      <c r="A1149" s="262"/>
      <c r="B1149" s="262"/>
      <c r="C1149" s="416"/>
      <c r="D1149" s="262"/>
      <c r="E1149" s="417"/>
      <c r="F1149" s="425"/>
      <c r="G1149" s="425"/>
      <c r="H1149" s="263"/>
      <c r="I1149" s="430"/>
    </row>
    <row r="1150" spans="1:9">
      <c r="A1150" s="262"/>
      <c r="B1150" s="262"/>
      <c r="C1150" s="416"/>
      <c r="D1150" s="262"/>
      <c r="E1150" s="417"/>
      <c r="F1150" s="425"/>
      <c r="G1150" s="425"/>
      <c r="H1150" s="263"/>
      <c r="I1150" s="430"/>
    </row>
    <row r="1151" spans="1:9">
      <c r="A1151" s="262"/>
      <c r="B1151" s="262"/>
      <c r="C1151" s="416"/>
      <c r="D1151" s="262"/>
      <c r="E1151" s="417"/>
      <c r="F1151" s="425"/>
      <c r="G1151" s="425"/>
      <c r="H1151" s="263"/>
      <c r="I1151" s="430"/>
    </row>
    <row r="1152" spans="1:9">
      <c r="A1152" s="262"/>
      <c r="B1152" s="262"/>
      <c r="C1152" s="416"/>
      <c r="D1152" s="262"/>
      <c r="E1152" s="417"/>
      <c r="F1152" s="425"/>
      <c r="G1152" s="425"/>
      <c r="H1152" s="263"/>
      <c r="I1152" s="430"/>
    </row>
    <row r="1153" spans="1:9">
      <c r="A1153" s="262"/>
      <c r="B1153" s="262"/>
      <c r="C1153" s="416"/>
      <c r="D1153" s="262"/>
      <c r="E1153" s="417"/>
      <c r="F1153" s="425"/>
      <c r="G1153" s="425"/>
      <c r="H1153" s="263"/>
      <c r="I1153" s="430"/>
    </row>
    <row r="1154" spans="1:9">
      <c r="A1154" s="262"/>
      <c r="B1154" s="262"/>
      <c r="C1154" s="416"/>
      <c r="D1154" s="262"/>
      <c r="E1154" s="417"/>
      <c r="F1154" s="425"/>
      <c r="G1154" s="425"/>
      <c r="H1154" s="263"/>
      <c r="I1154" s="430"/>
    </row>
    <row r="1155" spans="1:9">
      <c r="A1155" s="262"/>
      <c r="B1155" s="262"/>
      <c r="C1155" s="416"/>
      <c r="D1155" s="262"/>
      <c r="E1155" s="417"/>
      <c r="F1155" s="425"/>
      <c r="G1155" s="425"/>
      <c r="H1155" s="263"/>
      <c r="I1155" s="430"/>
    </row>
    <row r="1156" spans="1:9">
      <c r="A1156" s="262"/>
      <c r="B1156" s="262"/>
      <c r="C1156" s="416"/>
      <c r="D1156" s="262"/>
      <c r="E1156" s="417"/>
      <c r="F1156" s="425"/>
      <c r="G1156" s="425"/>
      <c r="H1156" s="263"/>
      <c r="I1156" s="430"/>
    </row>
    <row r="1157" spans="1:9">
      <c r="A1157" s="262"/>
      <c r="B1157" s="262"/>
      <c r="C1157" s="416"/>
      <c r="D1157" s="262"/>
      <c r="E1157" s="417"/>
      <c r="F1157" s="425"/>
      <c r="G1157" s="425"/>
      <c r="H1157" s="263"/>
      <c r="I1157" s="430"/>
    </row>
    <row r="1158" spans="1:9">
      <c r="A1158" s="262"/>
      <c r="B1158" s="262"/>
      <c r="C1158" s="416"/>
      <c r="D1158" s="262"/>
      <c r="E1158" s="417"/>
      <c r="F1158" s="425"/>
      <c r="G1158" s="425"/>
      <c r="H1158" s="263"/>
      <c r="I1158" s="430"/>
    </row>
    <row r="1159" spans="1:9">
      <c r="A1159" s="262"/>
      <c r="B1159" s="262"/>
      <c r="C1159" s="416"/>
      <c r="D1159" s="262"/>
      <c r="E1159" s="417"/>
      <c r="F1159" s="425"/>
      <c r="G1159" s="425"/>
      <c r="H1159" s="263"/>
      <c r="I1159" s="430"/>
    </row>
    <row r="1160" spans="1:9">
      <c r="A1160" s="262"/>
      <c r="B1160" s="262"/>
      <c r="C1160" s="416"/>
      <c r="D1160" s="262"/>
      <c r="E1160" s="417"/>
      <c r="F1160" s="425"/>
      <c r="G1160" s="425"/>
      <c r="H1160" s="263"/>
      <c r="I1160" s="430"/>
    </row>
    <row r="1161" spans="1:9">
      <c r="A1161" s="262"/>
      <c r="B1161" s="262"/>
      <c r="C1161" s="416"/>
      <c r="D1161" s="262"/>
      <c r="E1161" s="417"/>
      <c r="F1161" s="425"/>
      <c r="G1161" s="425"/>
      <c r="H1161" s="263"/>
      <c r="I1161" s="430"/>
    </row>
    <row r="1162" spans="1:9">
      <c r="A1162" s="262"/>
      <c r="B1162" s="262"/>
      <c r="C1162" s="416"/>
      <c r="D1162" s="262"/>
      <c r="E1162" s="417"/>
      <c r="F1162" s="425"/>
      <c r="G1162" s="425"/>
      <c r="H1162" s="263"/>
      <c r="I1162" s="430"/>
    </row>
    <row r="1163" spans="1:9">
      <c r="A1163" s="262"/>
      <c r="B1163" s="262"/>
      <c r="C1163" s="416"/>
      <c r="D1163" s="262"/>
      <c r="E1163" s="417"/>
      <c r="F1163" s="425"/>
      <c r="G1163" s="425"/>
      <c r="H1163" s="263"/>
      <c r="I1163" s="430"/>
    </row>
    <row r="1164" spans="1:9">
      <c r="A1164" s="262"/>
      <c r="B1164" s="262"/>
      <c r="C1164" s="416"/>
      <c r="D1164" s="262"/>
      <c r="E1164" s="417"/>
      <c r="F1164" s="425"/>
      <c r="G1164" s="425"/>
      <c r="H1164" s="263"/>
      <c r="I1164" s="430"/>
    </row>
    <row r="1165" spans="1:9">
      <c r="A1165" s="262"/>
      <c r="B1165" s="262"/>
      <c r="C1165" s="416"/>
      <c r="D1165" s="262"/>
      <c r="E1165" s="417"/>
      <c r="F1165" s="425"/>
      <c r="G1165" s="425"/>
      <c r="H1165" s="263"/>
      <c r="I1165" s="430"/>
    </row>
    <row r="1166" spans="1:9">
      <c r="A1166" s="262"/>
      <c r="B1166" s="262"/>
      <c r="C1166" s="416"/>
      <c r="D1166" s="262"/>
      <c r="E1166" s="417"/>
      <c r="F1166" s="425"/>
      <c r="G1166" s="425"/>
      <c r="H1166" s="263"/>
      <c r="I1166" s="430"/>
    </row>
    <row r="1167" spans="1:9">
      <c r="A1167" s="262"/>
      <c r="B1167" s="262"/>
      <c r="C1167" s="416"/>
      <c r="D1167" s="262"/>
      <c r="E1167" s="417"/>
      <c r="F1167" s="425"/>
      <c r="G1167" s="425"/>
      <c r="H1167" s="263"/>
      <c r="I1167" s="430"/>
    </row>
    <row r="1168" spans="1:9">
      <c r="A1168" s="262"/>
      <c r="B1168" s="262"/>
      <c r="C1168" s="416"/>
      <c r="D1168" s="262"/>
      <c r="E1168" s="417"/>
      <c r="F1168" s="425"/>
      <c r="G1168" s="425"/>
      <c r="H1168" s="263"/>
      <c r="I1168" s="430"/>
    </row>
    <row r="1169" spans="1:9">
      <c r="A1169" s="262"/>
      <c r="B1169" s="262"/>
      <c r="C1169" s="416"/>
      <c r="D1169" s="262"/>
      <c r="E1169" s="417"/>
      <c r="F1169" s="425"/>
      <c r="G1169" s="425"/>
      <c r="H1169" s="263"/>
      <c r="I1169" s="430"/>
    </row>
    <row r="1170" spans="1:9">
      <c r="A1170" s="262"/>
      <c r="B1170" s="262"/>
      <c r="C1170" s="416"/>
      <c r="D1170" s="262"/>
      <c r="E1170" s="417"/>
      <c r="F1170" s="425"/>
      <c r="G1170" s="425"/>
      <c r="H1170" s="263"/>
      <c r="I1170" s="430"/>
    </row>
    <row r="1171" spans="1:9">
      <c r="A1171" s="262"/>
      <c r="B1171" s="262"/>
      <c r="C1171" s="416"/>
      <c r="D1171" s="262"/>
      <c r="E1171" s="417"/>
      <c r="F1171" s="425"/>
      <c r="G1171" s="425"/>
      <c r="H1171" s="263"/>
      <c r="I1171" s="430"/>
    </row>
    <row r="1172" spans="1:9">
      <c r="A1172" s="262"/>
      <c r="B1172" s="262"/>
      <c r="C1172" s="416"/>
      <c r="D1172" s="262"/>
      <c r="E1172" s="417"/>
      <c r="F1172" s="425"/>
      <c r="G1172" s="425"/>
      <c r="H1172" s="263"/>
      <c r="I1172" s="430"/>
    </row>
    <row r="1173" spans="1:9">
      <c r="A1173" s="262"/>
      <c r="B1173" s="262"/>
      <c r="C1173" s="416"/>
      <c r="D1173" s="262"/>
      <c r="E1173" s="417"/>
      <c r="F1173" s="425"/>
      <c r="G1173" s="425"/>
      <c r="H1173" s="263"/>
      <c r="I1173" s="430"/>
    </row>
    <row r="1174" spans="1:9">
      <c r="A1174" s="262"/>
      <c r="B1174" s="262"/>
      <c r="C1174" s="416"/>
      <c r="D1174" s="262"/>
      <c r="E1174" s="417"/>
      <c r="F1174" s="425"/>
      <c r="G1174" s="425"/>
      <c r="H1174" s="263"/>
      <c r="I1174" s="430"/>
    </row>
    <row r="1175" spans="1:9">
      <c r="A1175" s="262"/>
      <c r="B1175" s="262"/>
      <c r="C1175" s="416"/>
      <c r="D1175" s="262"/>
      <c r="E1175" s="417"/>
      <c r="F1175" s="425"/>
      <c r="G1175" s="425"/>
      <c r="H1175" s="263"/>
      <c r="I1175" s="430"/>
    </row>
    <row r="1176" spans="1:9">
      <c r="A1176" s="262"/>
      <c r="B1176" s="262"/>
      <c r="C1176" s="416"/>
      <c r="D1176" s="262"/>
      <c r="E1176" s="417"/>
      <c r="F1176" s="425"/>
      <c r="G1176" s="425"/>
      <c r="H1176" s="263"/>
      <c r="I1176" s="430"/>
    </row>
    <row r="1177" spans="1:9">
      <c r="A1177" s="262"/>
      <c r="B1177" s="262"/>
      <c r="C1177" s="416"/>
      <c r="D1177" s="262"/>
      <c r="E1177" s="417"/>
      <c r="F1177" s="425"/>
      <c r="G1177" s="425"/>
      <c r="H1177" s="263"/>
      <c r="I1177" s="430"/>
    </row>
    <row r="1178" spans="1:9">
      <c r="A1178" s="262"/>
      <c r="B1178" s="262"/>
      <c r="C1178" s="416"/>
      <c r="D1178" s="262"/>
      <c r="E1178" s="417"/>
      <c r="F1178" s="425"/>
      <c r="G1178" s="425"/>
      <c r="H1178" s="263"/>
      <c r="I1178" s="430"/>
    </row>
    <row r="1179" spans="1:9">
      <c r="A1179" s="262"/>
      <c r="B1179" s="262"/>
      <c r="C1179" s="416"/>
      <c r="D1179" s="262"/>
      <c r="E1179" s="417"/>
      <c r="F1179" s="425"/>
      <c r="G1179" s="425"/>
      <c r="H1179" s="263"/>
      <c r="I1179" s="430"/>
    </row>
    <row r="1180" spans="1:9">
      <c r="A1180" s="262"/>
      <c r="B1180" s="262"/>
      <c r="C1180" s="416"/>
      <c r="D1180" s="262"/>
      <c r="E1180" s="417"/>
      <c r="F1180" s="425"/>
      <c r="G1180" s="425"/>
      <c r="H1180" s="263"/>
      <c r="I1180" s="430"/>
    </row>
    <row r="1181" spans="1:9">
      <c r="A1181" s="262"/>
      <c r="B1181" s="262"/>
      <c r="C1181" s="416"/>
      <c r="D1181" s="262"/>
      <c r="E1181" s="417"/>
      <c r="F1181" s="425"/>
      <c r="G1181" s="425"/>
      <c r="H1181" s="263"/>
      <c r="I1181" s="430"/>
    </row>
    <row r="1182" spans="1:9">
      <c r="A1182" s="262"/>
      <c r="B1182" s="262"/>
      <c r="C1182" s="416"/>
      <c r="D1182" s="262"/>
      <c r="E1182" s="417"/>
      <c r="F1182" s="425"/>
      <c r="G1182" s="425"/>
      <c r="H1182" s="263"/>
      <c r="I1182" s="430"/>
    </row>
    <row r="1183" spans="1:9">
      <c r="A1183" s="262"/>
      <c r="B1183" s="262"/>
      <c r="C1183" s="416"/>
      <c r="D1183" s="262"/>
      <c r="E1183" s="417"/>
      <c r="F1183" s="425"/>
      <c r="G1183" s="425"/>
      <c r="H1183" s="263"/>
      <c r="I1183" s="430"/>
    </row>
    <row r="1184" spans="1:9">
      <c r="A1184" s="262"/>
      <c r="B1184" s="262"/>
      <c r="C1184" s="416"/>
      <c r="D1184" s="262"/>
      <c r="E1184" s="417"/>
      <c r="F1184" s="425"/>
      <c r="G1184" s="425"/>
      <c r="H1184" s="263"/>
      <c r="I1184" s="430"/>
    </row>
    <row r="1185" spans="1:9">
      <c r="A1185" s="262"/>
      <c r="B1185" s="262"/>
      <c r="C1185" s="416"/>
      <c r="D1185" s="262"/>
      <c r="E1185" s="417"/>
      <c r="F1185" s="425"/>
      <c r="G1185" s="425"/>
      <c r="H1185" s="263"/>
      <c r="I1185" s="430"/>
    </row>
    <row r="1186" spans="1:9">
      <c r="A1186" s="262"/>
      <c r="B1186" s="262"/>
      <c r="C1186" s="416"/>
      <c r="D1186" s="262"/>
      <c r="E1186" s="417"/>
      <c r="F1186" s="425"/>
      <c r="G1186" s="425"/>
      <c r="H1186" s="263"/>
      <c r="I1186" s="430"/>
    </row>
    <row r="1187" spans="1:9">
      <c r="A1187" s="262"/>
      <c r="B1187" s="262"/>
      <c r="C1187" s="416"/>
      <c r="D1187" s="262"/>
      <c r="E1187" s="417"/>
      <c r="F1187" s="425"/>
      <c r="G1187" s="425"/>
      <c r="H1187" s="263"/>
      <c r="I1187" s="430"/>
    </row>
    <row r="1188" spans="1:9">
      <c r="A1188" s="262"/>
      <c r="B1188" s="262"/>
      <c r="C1188" s="416"/>
      <c r="D1188" s="262"/>
      <c r="E1188" s="417"/>
      <c r="F1188" s="425"/>
      <c r="G1188" s="425"/>
      <c r="H1188" s="263"/>
      <c r="I1188" s="430"/>
    </row>
    <row r="1189" spans="1:9">
      <c r="A1189" s="262"/>
      <c r="B1189" s="262"/>
      <c r="C1189" s="416"/>
      <c r="D1189" s="262"/>
      <c r="E1189" s="417"/>
      <c r="F1189" s="425"/>
      <c r="G1189" s="425"/>
      <c r="H1189" s="263"/>
      <c r="I1189" s="430"/>
    </row>
    <row r="1190" spans="1:9">
      <c r="A1190" s="262"/>
      <c r="B1190" s="262"/>
      <c r="C1190" s="416"/>
      <c r="D1190" s="262"/>
      <c r="E1190" s="417"/>
      <c r="F1190" s="425"/>
      <c r="G1190" s="425"/>
      <c r="H1190" s="263"/>
      <c r="I1190" s="430"/>
    </row>
    <row r="1191" spans="1:9">
      <c r="A1191" s="262"/>
      <c r="B1191" s="262"/>
      <c r="C1191" s="416"/>
      <c r="D1191" s="262"/>
      <c r="E1191" s="417"/>
      <c r="F1191" s="425"/>
      <c r="G1191" s="425"/>
      <c r="H1191" s="263"/>
      <c r="I1191" s="430"/>
    </row>
    <row r="1192" spans="1:9">
      <c r="A1192" s="262"/>
      <c r="B1192" s="262"/>
      <c r="C1192" s="416"/>
      <c r="D1192" s="262"/>
      <c r="E1192" s="417"/>
      <c r="F1192" s="425"/>
      <c r="G1192" s="425"/>
      <c r="H1192" s="263"/>
      <c r="I1192" s="430"/>
    </row>
    <row r="1193" spans="1:9">
      <c r="A1193" s="262"/>
      <c r="B1193" s="262"/>
      <c r="C1193" s="416"/>
      <c r="D1193" s="262"/>
      <c r="E1193" s="417"/>
      <c r="F1193" s="425"/>
      <c r="G1193" s="425"/>
      <c r="H1193" s="263"/>
      <c r="I1193" s="430"/>
    </row>
    <row r="1194" spans="1:9">
      <c r="A1194" s="262"/>
      <c r="B1194" s="262"/>
      <c r="C1194" s="416"/>
      <c r="D1194" s="262"/>
      <c r="E1194" s="417"/>
      <c r="F1194" s="425"/>
      <c r="G1194" s="425"/>
      <c r="H1194" s="263"/>
      <c r="I1194" s="430"/>
    </row>
    <row r="1195" spans="1:9">
      <c r="A1195" s="262"/>
      <c r="B1195" s="262"/>
      <c r="C1195" s="416"/>
      <c r="D1195" s="262"/>
      <c r="E1195" s="417"/>
      <c r="F1195" s="425"/>
      <c r="G1195" s="425"/>
      <c r="H1195" s="263"/>
      <c r="I1195" s="430"/>
    </row>
    <row r="1196" spans="1:9">
      <c r="A1196" s="262"/>
      <c r="B1196" s="262"/>
      <c r="C1196" s="416"/>
      <c r="D1196" s="262"/>
      <c r="E1196" s="417"/>
      <c r="F1196" s="425"/>
      <c r="G1196" s="425"/>
      <c r="H1196" s="263"/>
      <c r="I1196" s="430"/>
    </row>
    <row r="1197" spans="1:9">
      <c r="A1197" s="262"/>
      <c r="B1197" s="262"/>
      <c r="C1197" s="416"/>
      <c r="D1197" s="262"/>
      <c r="E1197" s="417"/>
      <c r="F1197" s="425"/>
      <c r="G1197" s="425"/>
      <c r="H1197" s="263"/>
      <c r="I1197" s="430"/>
    </row>
    <row r="1198" spans="1:9">
      <c r="A1198" s="262"/>
      <c r="B1198" s="262"/>
      <c r="C1198" s="416"/>
      <c r="D1198" s="262"/>
      <c r="E1198" s="417"/>
      <c r="F1198" s="425"/>
      <c r="G1198" s="425"/>
      <c r="H1198" s="263"/>
      <c r="I1198" s="430"/>
    </row>
    <row r="1199" spans="1:9">
      <c r="A1199" s="262"/>
      <c r="B1199" s="262"/>
      <c r="C1199" s="416"/>
      <c r="D1199" s="262"/>
      <c r="E1199" s="417"/>
      <c r="F1199" s="425"/>
      <c r="G1199" s="425"/>
      <c r="H1199" s="263"/>
      <c r="I1199" s="430"/>
    </row>
    <row r="1200" spans="1:9">
      <c r="A1200" s="262"/>
      <c r="B1200" s="262"/>
      <c r="C1200" s="416"/>
      <c r="D1200" s="262"/>
      <c r="E1200" s="417"/>
      <c r="F1200" s="425"/>
      <c r="G1200" s="425"/>
      <c r="H1200" s="263"/>
      <c r="I1200" s="430"/>
    </row>
    <row r="1201" spans="1:9">
      <c r="A1201" s="262"/>
      <c r="B1201" s="262"/>
      <c r="C1201" s="416"/>
      <c r="D1201" s="262"/>
      <c r="E1201" s="417"/>
      <c r="F1201" s="425"/>
      <c r="G1201" s="425"/>
      <c r="H1201" s="263"/>
      <c r="I1201" s="430"/>
    </row>
    <row r="1202" spans="1:9">
      <c r="A1202" s="262"/>
      <c r="B1202" s="262"/>
      <c r="C1202" s="416"/>
      <c r="D1202" s="262"/>
      <c r="E1202" s="417"/>
      <c r="F1202" s="425"/>
      <c r="G1202" s="425"/>
      <c r="H1202" s="263"/>
      <c r="I1202" s="430"/>
    </row>
    <row r="1203" spans="1:9">
      <c r="A1203" s="262"/>
      <c r="B1203" s="262"/>
      <c r="C1203" s="416"/>
      <c r="D1203" s="262"/>
      <c r="E1203" s="417"/>
      <c r="F1203" s="425"/>
      <c r="G1203" s="425"/>
      <c r="H1203" s="263"/>
      <c r="I1203" s="430"/>
    </row>
    <row r="1204" spans="1:9">
      <c r="A1204" s="262"/>
      <c r="B1204" s="262"/>
      <c r="C1204" s="416"/>
      <c r="D1204" s="262"/>
      <c r="E1204" s="417"/>
      <c r="F1204" s="425"/>
      <c r="G1204" s="425"/>
      <c r="H1204" s="263"/>
      <c r="I1204" s="430"/>
    </row>
    <row r="1205" spans="1:9">
      <c r="A1205" s="262"/>
      <c r="B1205" s="262"/>
      <c r="C1205" s="416"/>
      <c r="D1205" s="262"/>
      <c r="E1205" s="417"/>
      <c r="F1205" s="425"/>
      <c r="G1205" s="425"/>
      <c r="H1205" s="263"/>
      <c r="I1205" s="430"/>
    </row>
    <row r="1206" spans="1:9">
      <c r="A1206" s="262"/>
      <c r="B1206" s="262"/>
      <c r="C1206" s="416"/>
      <c r="D1206" s="262"/>
      <c r="E1206" s="417"/>
      <c r="F1206" s="425"/>
      <c r="G1206" s="425"/>
      <c r="H1206" s="263"/>
      <c r="I1206" s="430"/>
    </row>
    <row r="1207" spans="1:9">
      <c r="A1207" s="262"/>
      <c r="B1207" s="262"/>
      <c r="C1207" s="416"/>
      <c r="D1207" s="262"/>
      <c r="E1207" s="417"/>
      <c r="F1207" s="425"/>
      <c r="G1207" s="425"/>
      <c r="H1207" s="263"/>
      <c r="I1207" s="430"/>
    </row>
    <row r="1208" spans="1:9">
      <c r="A1208" s="262"/>
      <c r="B1208" s="262"/>
      <c r="C1208" s="416"/>
      <c r="D1208" s="262"/>
      <c r="E1208" s="417"/>
      <c r="F1208" s="425"/>
      <c r="G1208" s="425"/>
      <c r="H1208" s="263"/>
      <c r="I1208" s="430"/>
    </row>
    <row r="1209" spans="1:9">
      <c r="A1209" s="262"/>
      <c r="B1209" s="262"/>
      <c r="C1209" s="416"/>
      <c r="D1209" s="262"/>
      <c r="E1209" s="417"/>
      <c r="F1209" s="425"/>
      <c r="G1209" s="425"/>
      <c r="H1209" s="263"/>
      <c r="I1209" s="430"/>
    </row>
    <row r="1210" spans="1:9">
      <c r="A1210" s="262"/>
      <c r="B1210" s="262"/>
      <c r="C1210" s="416"/>
      <c r="D1210" s="262"/>
      <c r="E1210" s="417"/>
      <c r="F1210" s="425"/>
      <c r="G1210" s="425"/>
      <c r="H1210" s="263"/>
      <c r="I1210" s="430"/>
    </row>
    <row r="1211" spans="1:9">
      <c r="A1211" s="262"/>
      <c r="B1211" s="262"/>
      <c r="C1211" s="416"/>
      <c r="D1211" s="262"/>
      <c r="E1211" s="417"/>
      <c r="F1211" s="425"/>
      <c r="G1211" s="425"/>
      <c r="H1211" s="263"/>
      <c r="I1211" s="430"/>
    </row>
    <row r="1212" spans="1:9">
      <c r="A1212" s="262"/>
      <c r="B1212" s="262"/>
      <c r="C1212" s="416"/>
      <c r="D1212" s="262"/>
      <c r="E1212" s="417"/>
      <c r="F1212" s="425"/>
      <c r="G1212" s="425"/>
      <c r="H1212" s="263"/>
      <c r="I1212" s="430"/>
    </row>
    <row r="1213" spans="1:9">
      <c r="A1213" s="262"/>
      <c r="B1213" s="262"/>
      <c r="C1213" s="416"/>
      <c r="D1213" s="262"/>
      <c r="E1213" s="417"/>
      <c r="F1213" s="425"/>
      <c r="G1213" s="425"/>
      <c r="H1213" s="263"/>
      <c r="I1213" s="430"/>
    </row>
    <row r="1214" spans="1:9">
      <c r="A1214" s="262"/>
      <c r="B1214" s="262"/>
      <c r="C1214" s="416"/>
      <c r="D1214" s="262"/>
      <c r="E1214" s="417"/>
      <c r="F1214" s="425"/>
      <c r="G1214" s="425"/>
      <c r="H1214" s="263"/>
      <c r="I1214" s="430"/>
    </row>
    <row r="1215" spans="1:9">
      <c r="A1215" s="262"/>
      <c r="B1215" s="262"/>
      <c r="C1215" s="416"/>
      <c r="D1215" s="262"/>
      <c r="E1215" s="417"/>
      <c r="F1215" s="425"/>
      <c r="G1215" s="425"/>
      <c r="H1215" s="263"/>
      <c r="I1215" s="430"/>
    </row>
    <row r="1216" spans="1:9">
      <c r="A1216" s="262"/>
      <c r="B1216" s="262"/>
      <c r="C1216" s="416"/>
      <c r="D1216" s="262"/>
      <c r="E1216" s="417"/>
      <c r="F1216" s="425"/>
      <c r="G1216" s="425"/>
      <c r="H1216" s="263"/>
      <c r="I1216" s="430"/>
    </row>
    <row r="1217" spans="1:9">
      <c r="A1217" s="262"/>
      <c r="B1217" s="262"/>
      <c r="C1217" s="416"/>
      <c r="D1217" s="262"/>
      <c r="E1217" s="417"/>
      <c r="F1217" s="425"/>
      <c r="G1217" s="425"/>
      <c r="H1217" s="263"/>
      <c r="I1217" s="430"/>
    </row>
    <row r="1218" spans="1:9">
      <c r="A1218" s="262"/>
      <c r="B1218" s="262"/>
      <c r="C1218" s="416"/>
      <c r="D1218" s="262"/>
      <c r="E1218" s="417"/>
      <c r="F1218" s="425"/>
      <c r="G1218" s="425"/>
      <c r="H1218" s="263"/>
      <c r="I1218" s="430"/>
    </row>
    <row r="1219" spans="1:9">
      <c r="A1219" s="262"/>
      <c r="B1219" s="262"/>
      <c r="C1219" s="416"/>
      <c r="D1219" s="262"/>
      <c r="E1219" s="417"/>
      <c r="F1219" s="425"/>
      <c r="G1219" s="425"/>
      <c r="H1219" s="263"/>
      <c r="I1219" s="430"/>
    </row>
    <row r="1220" spans="1:9">
      <c r="A1220" s="262"/>
      <c r="B1220" s="262"/>
      <c r="C1220" s="416"/>
      <c r="D1220" s="262"/>
      <c r="E1220" s="417"/>
      <c r="F1220" s="425"/>
      <c r="G1220" s="425"/>
      <c r="H1220" s="263"/>
      <c r="I1220" s="430"/>
    </row>
    <row r="1221" spans="1:9">
      <c r="A1221" s="262"/>
      <c r="B1221" s="262"/>
      <c r="C1221" s="416"/>
      <c r="D1221" s="262"/>
      <c r="E1221" s="417"/>
      <c r="F1221" s="425"/>
      <c r="G1221" s="425"/>
      <c r="H1221" s="263"/>
      <c r="I1221" s="430"/>
    </row>
    <row r="1222" spans="1:9">
      <c r="A1222" s="262"/>
      <c r="B1222" s="262"/>
      <c r="C1222" s="416"/>
      <c r="D1222" s="262"/>
      <c r="E1222" s="417"/>
      <c r="F1222" s="425"/>
      <c r="G1222" s="425"/>
      <c r="H1222" s="263"/>
      <c r="I1222" s="430"/>
    </row>
    <row r="1223" spans="1:9">
      <c r="A1223" s="262"/>
      <c r="B1223" s="262"/>
      <c r="C1223" s="416"/>
      <c r="D1223" s="262"/>
      <c r="E1223" s="417"/>
      <c r="F1223" s="425"/>
      <c r="G1223" s="425"/>
      <c r="H1223" s="263"/>
      <c r="I1223" s="430"/>
    </row>
    <row r="1224" spans="1:9">
      <c r="A1224" s="262"/>
      <c r="B1224" s="262"/>
      <c r="C1224" s="416"/>
      <c r="D1224" s="262"/>
      <c r="E1224" s="417"/>
      <c r="F1224" s="425"/>
      <c r="G1224" s="425"/>
      <c r="H1224" s="263"/>
      <c r="I1224" s="430"/>
    </row>
    <row r="1225" spans="1:9">
      <c r="A1225" s="262"/>
      <c r="B1225" s="262"/>
      <c r="C1225" s="416"/>
      <c r="D1225" s="262"/>
      <c r="E1225" s="417"/>
      <c r="F1225" s="425"/>
      <c r="G1225" s="425"/>
      <c r="H1225" s="263"/>
      <c r="I1225" s="430"/>
    </row>
    <row r="1226" spans="1:9">
      <c r="A1226" s="262"/>
      <c r="B1226" s="262"/>
      <c r="C1226" s="416"/>
      <c r="D1226" s="262"/>
      <c r="E1226" s="417"/>
      <c r="F1226" s="425"/>
      <c r="G1226" s="425"/>
      <c r="H1226" s="263"/>
      <c r="I1226" s="430"/>
    </row>
    <row r="1227" spans="1:9">
      <c r="A1227" s="262"/>
      <c r="B1227" s="262"/>
      <c r="C1227" s="416"/>
      <c r="D1227" s="262"/>
      <c r="E1227" s="417"/>
      <c r="F1227" s="425"/>
      <c r="G1227" s="425"/>
      <c r="H1227" s="263"/>
      <c r="I1227" s="430"/>
    </row>
    <row r="1228" spans="1:9">
      <c r="A1228" s="262"/>
      <c r="B1228" s="262"/>
      <c r="C1228" s="416"/>
      <c r="D1228" s="262"/>
      <c r="E1228" s="417"/>
      <c r="F1228" s="425"/>
      <c r="G1228" s="425"/>
      <c r="H1228" s="263"/>
      <c r="I1228" s="430"/>
    </row>
    <row r="1229" spans="1:9">
      <c r="A1229" s="262"/>
      <c r="B1229" s="262"/>
      <c r="C1229" s="416"/>
      <c r="D1229" s="262"/>
      <c r="E1229" s="417"/>
      <c r="F1229" s="425"/>
      <c r="G1229" s="425"/>
      <c r="H1229" s="263"/>
      <c r="I1229" s="430"/>
    </row>
    <row r="1230" spans="1:9">
      <c r="A1230" s="262"/>
      <c r="B1230" s="262"/>
      <c r="C1230" s="416"/>
      <c r="D1230" s="262"/>
      <c r="E1230" s="417"/>
      <c r="F1230" s="425"/>
      <c r="G1230" s="425"/>
      <c r="H1230" s="263"/>
      <c r="I1230" s="430"/>
    </row>
    <row r="1231" spans="1:9">
      <c r="A1231" s="262"/>
      <c r="B1231" s="262"/>
      <c r="C1231" s="416"/>
      <c r="D1231" s="262"/>
      <c r="E1231" s="417"/>
      <c r="F1231" s="425"/>
      <c r="G1231" s="425"/>
      <c r="H1231" s="263"/>
      <c r="I1231" s="430"/>
    </row>
    <row r="1232" spans="1:9">
      <c r="A1232" s="262"/>
      <c r="B1232" s="262"/>
      <c r="C1232" s="416"/>
      <c r="D1232" s="262"/>
      <c r="E1232" s="417"/>
      <c r="F1232" s="425"/>
      <c r="G1232" s="425"/>
      <c r="H1232" s="263"/>
      <c r="I1232" s="430"/>
    </row>
    <row r="1233" spans="1:9">
      <c r="A1233" s="262"/>
      <c r="B1233" s="262"/>
      <c r="C1233" s="416"/>
      <c r="D1233" s="262"/>
      <c r="E1233" s="417"/>
      <c r="F1233" s="425"/>
      <c r="G1233" s="425"/>
      <c r="H1233" s="263"/>
      <c r="I1233" s="430"/>
    </row>
    <row r="1234" spans="1:9">
      <c r="A1234" s="262"/>
      <c r="B1234" s="262"/>
      <c r="C1234" s="416"/>
      <c r="D1234" s="262"/>
      <c r="E1234" s="417"/>
      <c r="F1234" s="425"/>
      <c r="G1234" s="425"/>
      <c r="H1234" s="263"/>
      <c r="I1234" s="430"/>
    </row>
    <row r="1235" spans="1:9">
      <c r="A1235" s="262"/>
      <c r="B1235" s="262"/>
      <c r="C1235" s="416"/>
      <c r="D1235" s="262"/>
      <c r="E1235" s="417"/>
      <c r="F1235" s="425"/>
      <c r="G1235" s="425"/>
      <c r="H1235" s="263"/>
      <c r="I1235" s="430"/>
    </row>
    <row r="1236" spans="1:9">
      <c r="A1236" s="262"/>
      <c r="B1236" s="262"/>
      <c r="C1236" s="416"/>
      <c r="D1236" s="262"/>
      <c r="E1236" s="417"/>
      <c r="F1236" s="425"/>
      <c r="G1236" s="425"/>
      <c r="H1236" s="263"/>
      <c r="I1236" s="430"/>
    </row>
    <row r="1237" spans="1:9">
      <c r="A1237" s="262"/>
      <c r="B1237" s="262"/>
      <c r="C1237" s="416"/>
      <c r="D1237" s="262"/>
      <c r="E1237" s="417"/>
      <c r="F1237" s="425"/>
      <c r="G1237" s="425"/>
      <c r="H1237" s="263"/>
      <c r="I1237" s="430"/>
    </row>
    <row r="1238" spans="1:9">
      <c r="A1238" s="262"/>
      <c r="B1238" s="262"/>
      <c r="C1238" s="416"/>
      <c r="D1238" s="262"/>
      <c r="E1238" s="417"/>
      <c r="F1238" s="425"/>
      <c r="G1238" s="425"/>
      <c r="H1238" s="263"/>
      <c r="I1238" s="430"/>
    </row>
    <row r="1239" spans="1:9">
      <c r="A1239" s="262"/>
      <c r="B1239" s="262"/>
      <c r="C1239" s="416"/>
      <c r="D1239" s="262"/>
      <c r="E1239" s="417"/>
      <c r="F1239" s="425"/>
      <c r="G1239" s="425"/>
      <c r="H1239" s="263"/>
      <c r="I1239" s="430"/>
    </row>
    <row r="1240" spans="1:9">
      <c r="A1240" s="262"/>
      <c r="B1240" s="262"/>
      <c r="C1240" s="416"/>
      <c r="D1240" s="262"/>
      <c r="E1240" s="417"/>
      <c r="F1240" s="425"/>
      <c r="G1240" s="425"/>
      <c r="H1240" s="263"/>
      <c r="I1240" s="430"/>
    </row>
    <row r="1241" spans="1:9">
      <c r="A1241" s="262"/>
      <c r="B1241" s="262"/>
      <c r="C1241" s="416"/>
      <c r="D1241" s="262"/>
      <c r="E1241" s="417"/>
      <c r="F1241" s="425"/>
      <c r="G1241" s="425"/>
      <c r="H1241" s="263"/>
      <c r="I1241" s="430"/>
    </row>
    <row r="1242" spans="1:9">
      <c r="A1242" s="262"/>
      <c r="B1242" s="262"/>
      <c r="C1242" s="416"/>
      <c r="D1242" s="262"/>
      <c r="E1242" s="417"/>
      <c r="F1242" s="425"/>
      <c r="G1242" s="425"/>
      <c r="H1242" s="263"/>
      <c r="I1242" s="430"/>
    </row>
    <row r="1243" spans="1:9">
      <c r="A1243" s="262"/>
      <c r="B1243" s="262"/>
      <c r="C1243" s="416"/>
      <c r="D1243" s="262"/>
      <c r="E1243" s="417"/>
      <c r="F1243" s="425"/>
      <c r="G1243" s="425"/>
      <c r="H1243" s="263"/>
      <c r="I1243" s="430"/>
    </row>
    <row r="1244" spans="1:9">
      <c r="A1244" s="262"/>
      <c r="B1244" s="262"/>
      <c r="C1244" s="416"/>
      <c r="D1244" s="262"/>
      <c r="E1244" s="417"/>
      <c r="F1244" s="425"/>
      <c r="G1244" s="425"/>
      <c r="H1244" s="263"/>
      <c r="I1244" s="430"/>
    </row>
    <row r="1245" spans="1:9">
      <c r="A1245" s="262"/>
      <c r="B1245" s="262"/>
      <c r="C1245" s="416"/>
      <c r="D1245" s="262"/>
      <c r="E1245" s="417"/>
      <c r="F1245" s="425"/>
      <c r="G1245" s="425"/>
      <c r="H1245" s="263"/>
      <c r="I1245" s="430"/>
    </row>
    <row r="1246" spans="1:9">
      <c r="A1246" s="262"/>
      <c r="B1246" s="262"/>
      <c r="C1246" s="416"/>
      <c r="D1246" s="262"/>
      <c r="E1246" s="417"/>
      <c r="F1246" s="425"/>
      <c r="G1246" s="425"/>
      <c r="H1246" s="263"/>
      <c r="I1246" s="430"/>
    </row>
    <row r="1247" spans="1:9">
      <c r="A1247" s="262"/>
      <c r="B1247" s="262"/>
      <c r="C1247" s="416"/>
      <c r="D1247" s="262"/>
      <c r="E1247" s="417"/>
      <c r="F1247" s="425"/>
      <c r="G1247" s="425"/>
      <c r="H1247" s="263"/>
      <c r="I1247" s="430"/>
    </row>
    <row r="1248" spans="1:9">
      <c r="A1248" s="262"/>
      <c r="B1248" s="262"/>
      <c r="C1248" s="416"/>
      <c r="D1248" s="262"/>
      <c r="E1248" s="417"/>
      <c r="F1248" s="425"/>
      <c r="G1248" s="425"/>
      <c r="H1248" s="263"/>
      <c r="I1248" s="430"/>
    </row>
    <row r="1249" spans="1:9">
      <c r="A1249" s="262"/>
      <c r="B1249" s="262"/>
      <c r="C1249" s="416"/>
      <c r="D1249" s="262"/>
      <c r="E1249" s="417"/>
      <c r="F1249" s="425"/>
      <c r="G1249" s="425"/>
      <c r="H1249" s="263"/>
      <c r="I1249" s="430"/>
    </row>
    <row r="1250" spans="1:9">
      <c r="A1250" s="262"/>
      <c r="B1250" s="262"/>
      <c r="C1250" s="416"/>
      <c r="D1250" s="262"/>
      <c r="E1250" s="417"/>
      <c r="F1250" s="425"/>
      <c r="G1250" s="425"/>
      <c r="H1250" s="263"/>
      <c r="I1250" s="430"/>
    </row>
    <row r="1251" spans="1:9">
      <c r="A1251" s="262"/>
      <c r="B1251" s="262"/>
      <c r="C1251" s="416"/>
      <c r="D1251" s="262"/>
      <c r="E1251" s="417"/>
      <c r="F1251" s="425"/>
      <c r="G1251" s="425"/>
      <c r="H1251" s="263"/>
      <c r="I1251" s="430"/>
    </row>
    <row r="1252" spans="1:9">
      <c r="A1252" s="262"/>
      <c r="B1252" s="262"/>
      <c r="C1252" s="416"/>
      <c r="D1252" s="262"/>
      <c r="E1252" s="417"/>
      <c r="F1252" s="425"/>
      <c r="G1252" s="425"/>
      <c r="H1252" s="263"/>
      <c r="I1252" s="430"/>
    </row>
    <row r="1253" spans="1:9">
      <c r="A1253" s="262"/>
      <c r="B1253" s="262"/>
      <c r="C1253" s="416"/>
      <c r="D1253" s="262"/>
      <c r="E1253" s="417"/>
      <c r="F1253" s="425"/>
      <c r="G1253" s="425"/>
      <c r="H1253" s="263"/>
      <c r="I1253" s="430"/>
    </row>
    <row r="1254" spans="1:9">
      <c r="A1254" s="262"/>
      <c r="B1254" s="262"/>
      <c r="C1254" s="416"/>
      <c r="D1254" s="262"/>
      <c r="E1254" s="417"/>
      <c r="F1254" s="425"/>
      <c r="G1254" s="425"/>
      <c r="H1254" s="263"/>
      <c r="I1254" s="430"/>
    </row>
    <row r="1255" spans="1:9">
      <c r="A1255" s="262"/>
      <c r="B1255" s="262"/>
      <c r="C1255" s="416"/>
      <c r="D1255" s="262"/>
      <c r="E1255" s="417"/>
      <c r="F1255" s="425"/>
      <c r="G1255" s="425"/>
      <c r="H1255" s="263"/>
      <c r="I1255" s="430"/>
    </row>
    <row r="1256" spans="1:9">
      <c r="A1256" s="262"/>
      <c r="B1256" s="262"/>
      <c r="C1256" s="416"/>
      <c r="D1256" s="262"/>
      <c r="E1256" s="417"/>
      <c r="F1256" s="425"/>
      <c r="G1256" s="425"/>
      <c r="H1256" s="263"/>
      <c r="I1256" s="430"/>
    </row>
    <row r="1257" spans="1:9">
      <c r="A1257" s="262"/>
      <c r="B1257" s="262"/>
      <c r="C1257" s="416"/>
      <c r="D1257" s="262"/>
      <c r="E1257" s="417"/>
      <c r="F1257" s="425"/>
      <c r="G1257" s="425"/>
      <c r="H1257" s="263"/>
      <c r="I1257" s="430"/>
    </row>
    <row r="1258" spans="1:9">
      <c r="A1258" s="262"/>
      <c r="B1258" s="262"/>
      <c r="C1258" s="416"/>
      <c r="D1258" s="262"/>
      <c r="E1258" s="417"/>
      <c r="F1258" s="425"/>
      <c r="G1258" s="425"/>
      <c r="H1258" s="263"/>
      <c r="I1258" s="430"/>
    </row>
    <row r="1259" spans="1:9">
      <c r="A1259" s="262"/>
      <c r="B1259" s="262"/>
      <c r="C1259" s="416"/>
      <c r="D1259" s="262"/>
      <c r="E1259" s="417"/>
      <c r="F1259" s="425"/>
      <c r="G1259" s="425"/>
      <c r="H1259" s="263"/>
      <c r="I1259" s="430"/>
    </row>
    <row r="1260" spans="1:9">
      <c r="A1260" s="262"/>
      <c r="B1260" s="262"/>
      <c r="C1260" s="416"/>
      <c r="D1260" s="262"/>
      <c r="E1260" s="417"/>
      <c r="F1260" s="425"/>
      <c r="G1260" s="425"/>
      <c r="H1260" s="263"/>
      <c r="I1260" s="430"/>
    </row>
    <row r="1261" spans="1:9">
      <c r="A1261" s="262"/>
      <c r="B1261" s="262"/>
      <c r="C1261" s="416"/>
      <c r="D1261" s="262"/>
      <c r="E1261" s="417"/>
      <c r="F1261" s="425"/>
      <c r="G1261" s="425"/>
      <c r="H1261" s="263"/>
      <c r="I1261" s="430"/>
    </row>
    <row r="1262" spans="1:9">
      <c r="A1262" s="262"/>
      <c r="B1262" s="262"/>
      <c r="C1262" s="416"/>
      <c r="D1262" s="262"/>
      <c r="E1262" s="417"/>
      <c r="F1262" s="425"/>
      <c r="G1262" s="425"/>
      <c r="H1262" s="263"/>
      <c r="I1262" s="430"/>
    </row>
    <row r="1263" spans="1:9">
      <c r="A1263" s="262"/>
      <c r="B1263" s="262"/>
      <c r="C1263" s="416"/>
      <c r="D1263" s="262"/>
      <c r="E1263" s="417"/>
      <c r="F1263" s="425"/>
      <c r="G1263" s="425"/>
      <c r="H1263" s="263"/>
      <c r="I1263" s="430"/>
    </row>
    <row r="1264" spans="1:9">
      <c r="A1264" s="262"/>
      <c r="B1264" s="262"/>
      <c r="C1264" s="416"/>
      <c r="D1264" s="262"/>
      <c r="E1264" s="417"/>
      <c r="F1264" s="425"/>
      <c r="G1264" s="425"/>
      <c r="H1264" s="263"/>
      <c r="I1264" s="430"/>
    </row>
    <row r="1265" spans="1:9">
      <c r="A1265" s="262"/>
      <c r="B1265" s="262"/>
      <c r="C1265" s="416"/>
      <c r="D1265" s="262"/>
      <c r="E1265" s="417"/>
      <c r="F1265" s="425"/>
      <c r="G1265" s="425"/>
      <c r="H1265" s="263"/>
      <c r="I1265" s="430"/>
    </row>
    <row r="1266" spans="1:9">
      <c r="A1266" s="262"/>
      <c r="B1266" s="262"/>
      <c r="C1266" s="416"/>
      <c r="D1266" s="262"/>
      <c r="E1266" s="417"/>
      <c r="F1266" s="425"/>
      <c r="G1266" s="425"/>
      <c r="H1266" s="263"/>
      <c r="I1266" s="430"/>
    </row>
    <row r="1267" spans="1:9">
      <c r="A1267" s="262"/>
      <c r="B1267" s="262"/>
      <c r="C1267" s="416"/>
      <c r="D1267" s="262"/>
      <c r="E1267" s="417"/>
      <c r="F1267" s="425"/>
      <c r="G1267" s="425"/>
      <c r="H1267" s="263"/>
      <c r="I1267" s="430"/>
    </row>
    <row r="1268" spans="1:9">
      <c r="A1268" s="262"/>
      <c r="B1268" s="262"/>
      <c r="C1268" s="416"/>
      <c r="D1268" s="262"/>
      <c r="E1268" s="417"/>
      <c r="F1268" s="425"/>
      <c r="G1268" s="425"/>
      <c r="H1268" s="263"/>
      <c r="I1268" s="430"/>
    </row>
    <row r="1269" spans="1:9">
      <c r="A1269" s="262"/>
      <c r="B1269" s="262"/>
      <c r="C1269" s="416"/>
      <c r="D1269" s="262"/>
      <c r="E1269" s="417"/>
      <c r="F1269" s="425"/>
      <c r="G1269" s="425"/>
      <c r="H1269" s="263"/>
      <c r="I1269" s="430"/>
    </row>
    <row r="1270" spans="1:9">
      <c r="A1270" s="262"/>
      <c r="B1270" s="262"/>
      <c r="C1270" s="416"/>
      <c r="D1270" s="262"/>
      <c r="E1270" s="417"/>
      <c r="F1270" s="425"/>
      <c r="G1270" s="425"/>
      <c r="H1270" s="263"/>
      <c r="I1270" s="430"/>
    </row>
    <row r="1271" spans="1:9">
      <c r="A1271" s="262"/>
      <c r="B1271" s="262"/>
      <c r="C1271" s="416"/>
      <c r="D1271" s="262"/>
      <c r="E1271" s="417"/>
      <c r="F1271" s="425"/>
      <c r="G1271" s="425"/>
      <c r="H1271" s="263"/>
      <c r="I1271" s="430"/>
    </row>
    <row r="1272" spans="1:9">
      <c r="A1272" s="262"/>
      <c r="B1272" s="262"/>
      <c r="C1272" s="416"/>
      <c r="D1272" s="262"/>
      <c r="E1272" s="417"/>
      <c r="F1272" s="425"/>
      <c r="G1272" s="425"/>
      <c r="H1272" s="263"/>
      <c r="I1272" s="430"/>
    </row>
    <row r="1273" spans="1:9">
      <c r="A1273" s="262"/>
      <c r="B1273" s="262"/>
      <c r="C1273" s="416"/>
      <c r="D1273" s="262"/>
      <c r="E1273" s="417"/>
      <c r="F1273" s="425"/>
      <c r="G1273" s="425"/>
      <c r="H1273" s="263"/>
      <c r="I1273" s="430"/>
    </row>
    <row r="1274" spans="1:9">
      <c r="A1274" s="262"/>
      <c r="B1274" s="262"/>
      <c r="C1274" s="416"/>
      <c r="D1274" s="262"/>
      <c r="E1274" s="417"/>
      <c r="F1274" s="425"/>
      <c r="G1274" s="425"/>
      <c r="H1274" s="263"/>
      <c r="I1274" s="430"/>
    </row>
    <row r="1275" spans="1:9">
      <c r="A1275" s="262"/>
      <c r="B1275" s="262"/>
      <c r="C1275" s="416"/>
      <c r="D1275" s="262"/>
      <c r="E1275" s="417"/>
      <c r="F1275" s="425"/>
      <c r="G1275" s="425"/>
      <c r="H1275" s="263"/>
      <c r="I1275" s="430"/>
    </row>
    <row r="1276" spans="1:9">
      <c r="A1276" s="262"/>
      <c r="B1276" s="262"/>
      <c r="C1276" s="416"/>
      <c r="D1276" s="262"/>
      <c r="E1276" s="417"/>
      <c r="F1276" s="425"/>
      <c r="G1276" s="425"/>
      <c r="H1276" s="263"/>
      <c r="I1276" s="430"/>
    </row>
    <row r="1277" spans="1:9">
      <c r="A1277" s="262"/>
      <c r="B1277" s="262"/>
      <c r="C1277" s="416"/>
      <c r="D1277" s="262"/>
      <c r="E1277" s="417"/>
      <c r="F1277" s="425"/>
      <c r="G1277" s="425"/>
      <c r="H1277" s="263"/>
      <c r="I1277" s="430"/>
    </row>
    <row r="1278" spans="1:9">
      <c r="A1278" s="262"/>
      <c r="B1278" s="262"/>
      <c r="C1278" s="416"/>
      <c r="D1278" s="262"/>
      <c r="E1278" s="417"/>
      <c r="F1278" s="425"/>
      <c r="G1278" s="425"/>
      <c r="H1278" s="263"/>
      <c r="I1278" s="430"/>
    </row>
    <row r="1279" spans="1:9">
      <c r="A1279" s="262"/>
      <c r="B1279" s="262"/>
      <c r="C1279" s="416"/>
      <c r="D1279" s="262"/>
      <c r="E1279" s="417"/>
      <c r="F1279" s="425"/>
      <c r="G1279" s="425"/>
      <c r="H1279" s="263"/>
      <c r="I1279" s="430"/>
    </row>
    <row r="1280" spans="1:9">
      <c r="A1280" s="262"/>
      <c r="B1280" s="262"/>
      <c r="C1280" s="416"/>
      <c r="D1280" s="262"/>
      <c r="E1280" s="417"/>
      <c r="F1280" s="425"/>
      <c r="G1280" s="425"/>
      <c r="H1280" s="263"/>
      <c r="I1280" s="430"/>
    </row>
    <row r="1281" spans="1:9">
      <c r="A1281" s="262"/>
      <c r="B1281" s="262"/>
      <c r="C1281" s="416"/>
      <c r="D1281" s="262"/>
      <c r="E1281" s="417"/>
      <c r="F1281" s="425"/>
      <c r="G1281" s="425"/>
      <c r="H1281" s="263"/>
      <c r="I1281" s="430"/>
    </row>
    <row r="1282" spans="1:9">
      <c r="A1282" s="262"/>
      <c r="B1282" s="262"/>
      <c r="C1282" s="416"/>
      <c r="D1282" s="262"/>
      <c r="E1282" s="417"/>
      <c r="F1282" s="425"/>
      <c r="G1282" s="425"/>
      <c r="H1282" s="263"/>
      <c r="I1282" s="430"/>
    </row>
    <row r="1283" spans="1:9">
      <c r="A1283" s="262"/>
      <c r="B1283" s="262"/>
      <c r="C1283" s="416"/>
      <c r="D1283" s="262"/>
      <c r="E1283" s="417"/>
      <c r="F1283" s="425"/>
      <c r="G1283" s="425"/>
      <c r="H1283" s="263"/>
      <c r="I1283" s="430"/>
    </row>
    <row r="1284" spans="1:9">
      <c r="A1284" s="262"/>
      <c r="B1284" s="262"/>
      <c r="C1284" s="416"/>
      <c r="D1284" s="262"/>
      <c r="E1284" s="417"/>
      <c r="F1284" s="425"/>
      <c r="G1284" s="425"/>
      <c r="H1284" s="263"/>
      <c r="I1284" s="430"/>
    </row>
    <row r="1285" spans="1:9">
      <c r="A1285" s="262"/>
      <c r="B1285" s="262"/>
      <c r="C1285" s="416"/>
      <c r="D1285" s="262"/>
      <c r="E1285" s="417"/>
      <c r="F1285" s="425"/>
      <c r="G1285" s="425"/>
      <c r="H1285" s="263"/>
      <c r="I1285" s="430"/>
    </row>
    <row r="1286" spans="1:9">
      <c r="A1286" s="262"/>
      <c r="B1286" s="262"/>
      <c r="C1286" s="416"/>
      <c r="D1286" s="262"/>
      <c r="E1286" s="417"/>
      <c r="F1286" s="425"/>
      <c r="G1286" s="425"/>
      <c r="H1286" s="263"/>
      <c r="I1286" s="430"/>
    </row>
    <row r="1287" spans="1:9">
      <c r="A1287" s="262"/>
      <c r="B1287" s="262"/>
      <c r="C1287" s="416"/>
      <c r="D1287" s="262"/>
      <c r="E1287" s="417"/>
      <c r="F1287" s="425"/>
      <c r="G1287" s="425"/>
      <c r="H1287" s="263"/>
      <c r="I1287" s="430"/>
    </row>
    <row r="1288" spans="1:9">
      <c r="A1288" s="262"/>
      <c r="B1288" s="262"/>
      <c r="C1288" s="416"/>
      <c r="D1288" s="262"/>
      <c r="E1288" s="417"/>
      <c r="F1288" s="425"/>
      <c r="G1288" s="425"/>
      <c r="H1288" s="263"/>
      <c r="I1288" s="430"/>
    </row>
    <row r="1289" spans="1:9">
      <c r="A1289" s="262"/>
      <c r="B1289" s="262"/>
      <c r="C1289" s="416"/>
      <c r="D1289" s="262"/>
      <c r="E1289" s="417"/>
      <c r="F1289" s="425"/>
      <c r="G1289" s="425"/>
      <c r="H1289" s="263"/>
      <c r="I1289" s="430"/>
    </row>
    <row r="1290" spans="1:9">
      <c r="A1290" s="262"/>
      <c r="B1290" s="262"/>
      <c r="C1290" s="416"/>
      <c r="D1290" s="262"/>
      <c r="E1290" s="417"/>
      <c r="F1290" s="425"/>
      <c r="G1290" s="425"/>
      <c r="H1290" s="263"/>
      <c r="I1290" s="430"/>
    </row>
    <row r="1291" spans="1:9">
      <c r="A1291" s="262"/>
      <c r="B1291" s="262"/>
      <c r="C1291" s="416"/>
      <c r="D1291" s="262"/>
      <c r="E1291" s="417"/>
      <c r="F1291" s="425"/>
      <c r="G1291" s="425"/>
      <c r="H1291" s="263"/>
      <c r="I1291" s="430"/>
    </row>
    <row r="1292" spans="1:9">
      <c r="A1292" s="262"/>
      <c r="B1292" s="262"/>
      <c r="C1292" s="416"/>
      <c r="D1292" s="262"/>
      <c r="E1292" s="417"/>
      <c r="F1292" s="425"/>
      <c r="G1292" s="425"/>
      <c r="H1292" s="263"/>
      <c r="I1292" s="430"/>
    </row>
    <row r="1293" spans="1:9">
      <c r="A1293" s="262"/>
      <c r="B1293" s="262"/>
      <c r="C1293" s="416"/>
      <c r="D1293" s="262"/>
      <c r="E1293" s="417"/>
      <c r="F1293" s="425"/>
      <c r="G1293" s="425"/>
      <c r="H1293" s="263"/>
      <c r="I1293" s="430"/>
    </row>
    <row r="1294" spans="1:9">
      <c r="A1294" s="262"/>
      <c r="B1294" s="262"/>
      <c r="C1294" s="416"/>
      <c r="D1294" s="262"/>
      <c r="E1294" s="417"/>
      <c r="F1294" s="425"/>
      <c r="G1294" s="425"/>
      <c r="H1294" s="263"/>
      <c r="I1294" s="430"/>
    </row>
    <row r="1295" spans="1:9">
      <c r="A1295" s="262"/>
      <c r="B1295" s="262"/>
      <c r="C1295" s="416"/>
      <c r="D1295" s="262"/>
      <c r="E1295" s="417"/>
      <c r="F1295" s="425"/>
      <c r="G1295" s="425"/>
      <c r="H1295" s="263"/>
      <c r="I1295" s="430"/>
    </row>
    <row r="1296" spans="1:9">
      <c r="A1296" s="262"/>
      <c r="B1296" s="262"/>
      <c r="C1296" s="416"/>
      <c r="D1296" s="262"/>
      <c r="E1296" s="417"/>
      <c r="F1296" s="425"/>
      <c r="G1296" s="425"/>
      <c r="H1296" s="263"/>
      <c r="I1296" s="430"/>
    </row>
    <row r="1297" spans="1:9">
      <c r="A1297" s="262"/>
      <c r="B1297" s="262"/>
      <c r="C1297" s="416"/>
      <c r="D1297" s="262"/>
      <c r="E1297" s="417"/>
      <c r="F1297" s="425"/>
      <c r="G1297" s="425"/>
      <c r="H1297" s="263"/>
      <c r="I1297" s="430"/>
    </row>
    <row r="1298" spans="1:9">
      <c r="A1298" s="262"/>
      <c r="B1298" s="262"/>
      <c r="C1298" s="416"/>
      <c r="D1298" s="262"/>
      <c r="E1298" s="417"/>
      <c r="F1298" s="425"/>
      <c r="G1298" s="425"/>
      <c r="H1298" s="263"/>
      <c r="I1298" s="430"/>
    </row>
    <row r="1299" spans="1:9">
      <c r="A1299" s="262"/>
      <c r="B1299" s="262"/>
      <c r="C1299" s="416"/>
      <c r="D1299" s="262"/>
      <c r="E1299" s="417"/>
      <c r="F1299" s="425"/>
      <c r="G1299" s="425"/>
      <c r="H1299" s="263"/>
      <c r="I1299" s="430"/>
    </row>
    <row r="1300" spans="1:9">
      <c r="A1300" s="262"/>
      <c r="B1300" s="262"/>
      <c r="C1300" s="416"/>
      <c r="D1300" s="262"/>
      <c r="E1300" s="417"/>
      <c r="F1300" s="425"/>
      <c r="G1300" s="425"/>
      <c r="H1300" s="263"/>
      <c r="I1300" s="430"/>
    </row>
    <row r="1301" spans="1:9">
      <c r="A1301" s="262"/>
      <c r="B1301" s="262"/>
      <c r="C1301" s="416"/>
      <c r="D1301" s="262"/>
      <c r="E1301" s="417"/>
      <c r="F1301" s="425"/>
      <c r="G1301" s="425"/>
      <c r="H1301" s="263"/>
      <c r="I1301" s="430"/>
    </row>
    <row r="1302" spans="1:9">
      <c r="A1302" s="262"/>
      <c r="B1302" s="262"/>
      <c r="C1302" s="416"/>
      <c r="D1302" s="262"/>
      <c r="E1302" s="417"/>
      <c r="F1302" s="425"/>
      <c r="G1302" s="425"/>
      <c r="H1302" s="263"/>
      <c r="I1302" s="430"/>
    </row>
    <row r="1303" spans="1:9">
      <c r="A1303" s="262"/>
      <c r="B1303" s="262"/>
      <c r="C1303" s="416"/>
      <c r="D1303" s="262"/>
      <c r="E1303" s="417"/>
      <c r="F1303" s="425"/>
      <c r="G1303" s="425"/>
      <c r="H1303" s="263"/>
      <c r="I1303" s="430"/>
    </row>
    <row r="1304" spans="1:9">
      <c r="A1304" s="262"/>
      <c r="B1304" s="262"/>
      <c r="C1304" s="416"/>
      <c r="D1304" s="262"/>
      <c r="E1304" s="417"/>
      <c r="F1304" s="425"/>
      <c r="G1304" s="425"/>
      <c r="H1304" s="263"/>
      <c r="I1304" s="430"/>
    </row>
    <row r="1305" spans="1:9">
      <c r="A1305" s="262"/>
      <c r="B1305" s="262"/>
      <c r="C1305" s="416"/>
      <c r="D1305" s="262"/>
      <c r="E1305" s="417"/>
      <c r="F1305" s="425"/>
      <c r="G1305" s="425"/>
      <c r="H1305" s="263"/>
      <c r="I1305" s="430"/>
    </row>
    <row r="1306" spans="1:9">
      <c r="A1306" s="262"/>
      <c r="B1306" s="262"/>
      <c r="C1306" s="416"/>
      <c r="D1306" s="262"/>
      <c r="E1306" s="417"/>
      <c r="F1306" s="425"/>
      <c r="G1306" s="425"/>
      <c r="H1306" s="263"/>
      <c r="I1306" s="430"/>
    </row>
    <row r="1307" spans="1:9">
      <c r="A1307" s="262"/>
      <c r="B1307" s="262"/>
      <c r="C1307" s="416"/>
      <c r="D1307" s="262"/>
      <c r="E1307" s="417"/>
      <c r="F1307" s="425"/>
      <c r="G1307" s="425"/>
      <c r="H1307" s="263"/>
      <c r="I1307" s="430"/>
    </row>
    <row r="1308" spans="1:9">
      <c r="A1308" s="262"/>
      <c r="B1308" s="262"/>
      <c r="C1308" s="416"/>
      <c r="D1308" s="262"/>
      <c r="E1308" s="417"/>
      <c r="F1308" s="425"/>
      <c r="G1308" s="425"/>
      <c r="H1308" s="263"/>
      <c r="I1308" s="430"/>
    </row>
    <row r="1309" spans="1:9">
      <c r="A1309" s="262"/>
      <c r="B1309" s="262"/>
      <c r="C1309" s="416"/>
      <c r="D1309" s="262"/>
      <c r="E1309" s="417"/>
      <c r="F1309" s="425"/>
      <c r="G1309" s="425"/>
      <c r="H1309" s="263"/>
      <c r="I1309" s="430"/>
    </row>
    <row r="1310" spans="1:9">
      <c r="A1310" s="262"/>
      <c r="B1310" s="262"/>
      <c r="C1310" s="416"/>
      <c r="D1310" s="262"/>
      <c r="E1310" s="417"/>
      <c r="F1310" s="425"/>
      <c r="G1310" s="425"/>
      <c r="H1310" s="263"/>
      <c r="I1310" s="430"/>
    </row>
    <row r="1311" spans="1:9">
      <c r="A1311" s="262"/>
      <c r="B1311" s="262"/>
      <c r="C1311" s="416"/>
      <c r="D1311" s="262"/>
      <c r="E1311" s="417"/>
      <c r="F1311" s="425"/>
      <c r="G1311" s="425"/>
      <c r="H1311" s="263"/>
      <c r="I1311" s="430"/>
    </row>
    <row r="1312" spans="1:9">
      <c r="A1312" s="262"/>
      <c r="B1312" s="262"/>
      <c r="C1312" s="416"/>
      <c r="D1312" s="262"/>
      <c r="E1312" s="417"/>
      <c r="F1312" s="425"/>
      <c r="G1312" s="425"/>
      <c r="H1312" s="263"/>
      <c r="I1312" s="430"/>
    </row>
    <row r="1313" spans="1:9">
      <c r="A1313" s="262"/>
      <c r="B1313" s="262"/>
      <c r="C1313" s="416"/>
      <c r="D1313" s="262"/>
      <c r="E1313" s="417"/>
      <c r="F1313" s="425"/>
      <c r="G1313" s="425"/>
      <c r="H1313" s="263"/>
      <c r="I1313" s="430"/>
    </row>
    <row r="1314" spans="1:9">
      <c r="A1314" s="262"/>
      <c r="B1314" s="262"/>
      <c r="C1314" s="416"/>
      <c r="D1314" s="262"/>
      <c r="E1314" s="417"/>
      <c r="F1314" s="425"/>
      <c r="G1314" s="425"/>
      <c r="H1314" s="263"/>
      <c r="I1314" s="430"/>
    </row>
    <row r="1315" spans="1:9">
      <c r="A1315" s="262"/>
      <c r="B1315" s="262"/>
      <c r="C1315" s="416"/>
      <c r="D1315" s="262"/>
      <c r="E1315" s="417"/>
      <c r="F1315" s="425"/>
      <c r="G1315" s="425"/>
      <c r="H1315" s="263"/>
      <c r="I1315" s="430"/>
    </row>
    <row r="1316" spans="1:9">
      <c r="A1316" s="262"/>
      <c r="B1316" s="262"/>
      <c r="C1316" s="416"/>
      <c r="D1316" s="262"/>
      <c r="E1316" s="417"/>
      <c r="F1316" s="425"/>
      <c r="G1316" s="425"/>
      <c r="H1316" s="263"/>
      <c r="I1316" s="430"/>
    </row>
    <row r="1317" spans="1:9">
      <c r="A1317" s="262"/>
      <c r="B1317" s="262"/>
      <c r="C1317" s="416"/>
      <c r="D1317" s="262"/>
      <c r="E1317" s="417"/>
      <c r="F1317" s="425"/>
      <c r="G1317" s="425"/>
      <c r="H1317" s="263"/>
      <c r="I1317" s="430"/>
    </row>
    <row r="1318" spans="1:9">
      <c r="A1318" s="262"/>
      <c r="B1318" s="262"/>
      <c r="C1318" s="416"/>
      <c r="D1318" s="262"/>
      <c r="E1318" s="417"/>
      <c r="F1318" s="425"/>
      <c r="G1318" s="425"/>
      <c r="H1318" s="263"/>
      <c r="I1318" s="430"/>
    </row>
    <row r="1319" spans="1:9">
      <c r="A1319" s="262"/>
      <c r="B1319" s="262"/>
      <c r="C1319" s="416"/>
      <c r="D1319" s="262"/>
      <c r="E1319" s="417"/>
      <c r="F1319" s="425"/>
      <c r="G1319" s="425"/>
      <c r="H1319" s="263"/>
      <c r="I1319" s="430"/>
    </row>
    <row r="1320" spans="1:9">
      <c r="A1320" s="262"/>
      <c r="B1320" s="262"/>
      <c r="C1320" s="416"/>
      <c r="D1320" s="262"/>
      <c r="E1320" s="417"/>
      <c r="F1320" s="425"/>
      <c r="G1320" s="425"/>
      <c r="H1320" s="263"/>
      <c r="I1320" s="430"/>
    </row>
    <row r="1321" spans="1:9">
      <c r="A1321" s="262"/>
      <c r="B1321" s="262"/>
      <c r="C1321" s="416"/>
      <c r="D1321" s="262"/>
      <c r="E1321" s="417"/>
      <c r="F1321" s="425"/>
      <c r="G1321" s="425"/>
      <c r="H1321" s="263"/>
      <c r="I1321" s="430"/>
    </row>
    <row r="1322" spans="1:9">
      <c r="A1322" s="262"/>
      <c r="B1322" s="262"/>
      <c r="C1322" s="416"/>
      <c r="D1322" s="262"/>
      <c r="E1322" s="417"/>
      <c r="F1322" s="425"/>
      <c r="G1322" s="425"/>
      <c r="H1322" s="263"/>
      <c r="I1322" s="430"/>
    </row>
    <row r="1323" spans="1:9">
      <c r="A1323" s="262"/>
      <c r="B1323" s="262"/>
      <c r="C1323" s="416"/>
      <c r="D1323" s="262"/>
      <c r="E1323" s="417"/>
      <c r="F1323" s="425"/>
      <c r="G1323" s="425"/>
      <c r="H1323" s="263"/>
      <c r="I1323" s="430"/>
    </row>
    <row r="1324" spans="1:9">
      <c r="A1324" s="262"/>
      <c r="B1324" s="262"/>
      <c r="C1324" s="416"/>
      <c r="D1324" s="262"/>
      <c r="E1324" s="417"/>
      <c r="F1324" s="425"/>
      <c r="G1324" s="425"/>
      <c r="H1324" s="263"/>
      <c r="I1324" s="430"/>
    </row>
    <row r="1325" spans="1:9">
      <c r="A1325" s="262"/>
      <c r="B1325" s="262"/>
      <c r="C1325" s="416"/>
      <c r="D1325" s="262"/>
      <c r="E1325" s="417"/>
      <c r="F1325" s="425"/>
      <c r="G1325" s="425"/>
      <c r="H1325" s="263"/>
      <c r="I1325" s="430"/>
    </row>
    <row r="1326" spans="1:9">
      <c r="A1326" s="262"/>
      <c r="B1326" s="262"/>
      <c r="C1326" s="416"/>
      <c r="D1326" s="262"/>
      <c r="E1326" s="417"/>
      <c r="F1326" s="425"/>
      <c r="G1326" s="425"/>
      <c r="H1326" s="263"/>
      <c r="I1326" s="430"/>
    </row>
    <row r="1327" spans="1:9">
      <c r="A1327" s="262"/>
      <c r="B1327" s="262"/>
      <c r="C1327" s="416"/>
      <c r="D1327" s="262"/>
      <c r="E1327" s="417"/>
      <c r="F1327" s="425"/>
      <c r="G1327" s="425"/>
      <c r="H1327" s="263"/>
      <c r="I1327" s="430"/>
    </row>
    <row r="1328" spans="1:9">
      <c r="A1328" s="262"/>
      <c r="B1328" s="262"/>
      <c r="C1328" s="416"/>
      <c r="D1328" s="262"/>
      <c r="E1328" s="417"/>
      <c r="F1328" s="425"/>
      <c r="G1328" s="425"/>
      <c r="H1328" s="263"/>
      <c r="I1328" s="430"/>
    </row>
    <row r="1329" spans="1:9">
      <c r="A1329" s="262"/>
      <c r="B1329" s="262"/>
      <c r="C1329" s="416"/>
      <c r="D1329" s="262"/>
      <c r="E1329" s="417"/>
      <c r="F1329" s="425"/>
      <c r="G1329" s="425"/>
      <c r="H1329" s="263"/>
      <c r="I1329" s="430"/>
    </row>
    <row r="1330" spans="1:9">
      <c r="A1330" s="262"/>
      <c r="B1330" s="262"/>
      <c r="C1330" s="416"/>
      <c r="D1330" s="262"/>
      <c r="E1330" s="417"/>
      <c r="F1330" s="425"/>
      <c r="G1330" s="425"/>
      <c r="H1330" s="263"/>
      <c r="I1330" s="430"/>
    </row>
    <row r="1331" spans="1:9">
      <c r="A1331" s="262"/>
      <c r="B1331" s="262"/>
      <c r="C1331" s="416"/>
      <c r="D1331" s="262"/>
      <c r="E1331" s="417"/>
      <c r="F1331" s="425"/>
      <c r="G1331" s="425"/>
      <c r="H1331" s="263"/>
      <c r="I1331" s="430"/>
    </row>
    <row r="1332" spans="1:9">
      <c r="A1332" s="262"/>
      <c r="B1332" s="262"/>
      <c r="C1332" s="416"/>
      <c r="D1332" s="262"/>
      <c r="E1332" s="417"/>
      <c r="F1332" s="425"/>
      <c r="G1332" s="425"/>
      <c r="H1332" s="263"/>
      <c r="I1332" s="430"/>
    </row>
    <row r="1333" spans="1:9">
      <c r="A1333" s="262"/>
      <c r="B1333" s="262"/>
      <c r="C1333" s="416"/>
      <c r="D1333" s="262"/>
      <c r="E1333" s="417"/>
      <c r="F1333" s="425"/>
      <c r="G1333" s="425"/>
      <c r="H1333" s="263"/>
      <c r="I1333" s="430"/>
    </row>
    <row r="1334" spans="1:9">
      <c r="A1334" s="262"/>
      <c r="B1334" s="262"/>
      <c r="C1334" s="416"/>
      <c r="D1334" s="262"/>
      <c r="E1334" s="417"/>
      <c r="F1334" s="425"/>
      <c r="G1334" s="425"/>
      <c r="H1334" s="263"/>
      <c r="I1334" s="430"/>
    </row>
    <row r="1335" spans="1:9">
      <c r="A1335" s="262"/>
      <c r="B1335" s="262"/>
      <c r="C1335" s="416"/>
      <c r="D1335" s="262"/>
      <c r="E1335" s="417"/>
      <c r="F1335" s="425"/>
      <c r="G1335" s="425"/>
      <c r="H1335" s="263"/>
      <c r="I1335" s="430"/>
    </row>
    <row r="1336" spans="1:9">
      <c r="A1336" s="262"/>
      <c r="B1336" s="262"/>
      <c r="C1336" s="416"/>
      <c r="D1336" s="262"/>
      <c r="E1336" s="417"/>
      <c r="F1336" s="425"/>
      <c r="G1336" s="425"/>
      <c r="H1336" s="263"/>
      <c r="I1336" s="430"/>
    </row>
    <row r="1337" spans="1:9">
      <c r="A1337" s="262"/>
      <c r="B1337" s="262"/>
      <c r="C1337" s="416"/>
      <c r="D1337" s="262"/>
      <c r="E1337" s="417"/>
      <c r="F1337" s="425"/>
      <c r="G1337" s="425"/>
      <c r="H1337" s="263"/>
      <c r="I1337" s="430"/>
    </row>
    <row r="1338" spans="1:9">
      <c r="A1338" s="262"/>
      <c r="B1338" s="262"/>
      <c r="C1338" s="416"/>
      <c r="D1338" s="262"/>
      <c r="E1338" s="417"/>
      <c r="F1338" s="425"/>
      <c r="G1338" s="425"/>
      <c r="H1338" s="263"/>
      <c r="I1338" s="430"/>
    </row>
    <row r="1339" spans="1:9">
      <c r="A1339" s="262"/>
      <c r="B1339" s="262"/>
      <c r="C1339" s="416"/>
      <c r="D1339" s="262"/>
      <c r="E1339" s="417"/>
      <c r="F1339" s="425"/>
      <c r="G1339" s="425"/>
      <c r="H1339" s="263"/>
      <c r="I1339" s="430"/>
    </row>
    <row r="1340" spans="1:9">
      <c r="A1340" s="262"/>
      <c r="B1340" s="262"/>
      <c r="C1340" s="416"/>
      <c r="D1340" s="262"/>
      <c r="E1340" s="417"/>
      <c r="F1340" s="425"/>
      <c r="G1340" s="425"/>
      <c r="H1340" s="263"/>
      <c r="I1340" s="430"/>
    </row>
    <row r="1341" spans="1:9">
      <c r="A1341" s="262"/>
      <c r="B1341" s="262"/>
      <c r="C1341" s="416"/>
      <c r="D1341" s="262"/>
      <c r="E1341" s="417"/>
      <c r="F1341" s="425"/>
      <c r="G1341" s="425"/>
      <c r="H1341" s="263"/>
      <c r="I1341" s="430"/>
    </row>
    <row r="1342" spans="1:9">
      <c r="A1342" s="262"/>
      <c r="B1342" s="262"/>
      <c r="C1342" s="416"/>
      <c r="D1342" s="262"/>
      <c r="E1342" s="417"/>
      <c r="F1342" s="425"/>
      <c r="G1342" s="425"/>
      <c r="H1342" s="263"/>
      <c r="I1342" s="430"/>
    </row>
    <row r="1343" spans="1:9">
      <c r="A1343" s="262"/>
      <c r="B1343" s="262"/>
      <c r="C1343" s="416"/>
      <c r="D1343" s="262"/>
      <c r="E1343" s="417"/>
      <c r="F1343" s="425"/>
      <c r="G1343" s="425"/>
      <c r="H1343" s="263"/>
      <c r="I1343" s="430"/>
    </row>
    <row r="1344" spans="1:9">
      <c r="A1344" s="262"/>
      <c r="B1344" s="262"/>
      <c r="C1344" s="416"/>
      <c r="D1344" s="262"/>
      <c r="E1344" s="417"/>
      <c r="F1344" s="425"/>
      <c r="G1344" s="425"/>
      <c r="H1344" s="263"/>
      <c r="I1344" s="430"/>
    </row>
    <row r="1345" spans="1:9">
      <c r="A1345" s="262"/>
      <c r="B1345" s="262"/>
      <c r="C1345" s="416"/>
      <c r="D1345" s="262"/>
      <c r="E1345" s="417"/>
      <c r="F1345" s="425"/>
      <c r="G1345" s="425"/>
      <c r="H1345" s="263"/>
      <c r="I1345" s="430"/>
    </row>
    <row r="1346" spans="1:9">
      <c r="A1346" s="262"/>
      <c r="B1346" s="262"/>
      <c r="C1346" s="416"/>
      <c r="D1346" s="262"/>
      <c r="E1346" s="417"/>
      <c r="F1346" s="425"/>
      <c r="G1346" s="425"/>
      <c r="H1346" s="263"/>
      <c r="I1346" s="430"/>
    </row>
    <row r="1347" spans="1:9">
      <c r="A1347" s="262"/>
      <c r="B1347" s="262"/>
      <c r="C1347" s="416"/>
      <c r="D1347" s="262"/>
      <c r="E1347" s="417"/>
      <c r="F1347" s="425"/>
      <c r="G1347" s="425"/>
      <c r="H1347" s="263"/>
      <c r="I1347" s="430"/>
    </row>
    <row r="1348" spans="1:9">
      <c r="A1348" s="262"/>
      <c r="B1348" s="262"/>
      <c r="C1348" s="416"/>
      <c r="D1348" s="262"/>
      <c r="E1348" s="417"/>
      <c r="F1348" s="425"/>
      <c r="G1348" s="425"/>
      <c r="H1348" s="263"/>
      <c r="I1348" s="430"/>
    </row>
    <row r="1349" spans="1:9">
      <c r="A1349" s="262"/>
      <c r="B1349" s="262"/>
      <c r="C1349" s="416"/>
      <c r="D1349" s="262"/>
      <c r="E1349" s="417"/>
      <c r="F1349" s="425"/>
      <c r="G1349" s="425"/>
      <c r="H1349" s="263"/>
      <c r="I1349" s="430"/>
    </row>
    <row r="1350" spans="1:9">
      <c r="A1350" s="262"/>
      <c r="B1350" s="262"/>
      <c r="C1350" s="416"/>
      <c r="D1350" s="262"/>
      <c r="E1350" s="417"/>
      <c r="F1350" s="425"/>
      <c r="G1350" s="425"/>
      <c r="H1350" s="263"/>
      <c r="I1350" s="430"/>
    </row>
    <row r="1351" spans="1:9">
      <c r="A1351" s="262"/>
      <c r="B1351" s="262"/>
      <c r="C1351" s="416"/>
      <c r="D1351" s="262"/>
      <c r="E1351" s="417"/>
      <c r="F1351" s="425"/>
      <c r="G1351" s="425"/>
      <c r="H1351" s="263"/>
      <c r="I1351" s="430"/>
    </row>
    <row r="1352" spans="1:9">
      <c r="A1352" s="262"/>
      <c r="B1352" s="262"/>
      <c r="C1352" s="416"/>
      <c r="D1352" s="262"/>
      <c r="E1352" s="417"/>
      <c r="F1352" s="425"/>
      <c r="G1352" s="425"/>
      <c r="H1352" s="263"/>
      <c r="I1352" s="430"/>
    </row>
    <row r="1353" spans="1:9">
      <c r="A1353" s="262"/>
      <c r="B1353" s="262"/>
      <c r="C1353" s="416"/>
      <c r="D1353" s="262"/>
      <c r="E1353" s="417"/>
      <c r="F1353" s="425"/>
      <c r="G1353" s="425"/>
      <c r="H1353" s="263"/>
      <c r="I1353" s="430"/>
    </row>
    <row r="1354" spans="1:9">
      <c r="A1354" s="262"/>
      <c r="B1354" s="262"/>
      <c r="C1354" s="416"/>
      <c r="D1354" s="262"/>
      <c r="E1354" s="417"/>
      <c r="F1354" s="425"/>
      <c r="G1354" s="425"/>
      <c r="H1354" s="263"/>
      <c r="I1354" s="430"/>
    </row>
    <row r="1355" spans="1:9">
      <c r="A1355" s="262"/>
      <c r="B1355" s="262"/>
      <c r="C1355" s="416"/>
      <c r="D1355" s="262"/>
      <c r="E1355" s="417"/>
      <c r="F1355" s="425"/>
      <c r="G1355" s="425"/>
      <c r="H1355" s="263"/>
      <c r="I1355" s="430"/>
    </row>
    <row r="1356" spans="1:9">
      <c r="A1356" s="262"/>
      <c r="B1356" s="262"/>
      <c r="C1356" s="416"/>
      <c r="D1356" s="262"/>
      <c r="E1356" s="417"/>
      <c r="F1356" s="425"/>
      <c r="G1356" s="425"/>
      <c r="H1356" s="263"/>
      <c r="I1356" s="430"/>
    </row>
    <row r="1357" spans="1:9">
      <c r="A1357" s="262"/>
      <c r="B1357" s="262"/>
      <c r="C1357" s="416"/>
      <c r="D1357" s="262"/>
      <c r="E1357" s="417"/>
      <c r="F1357" s="425"/>
      <c r="G1357" s="425"/>
      <c r="H1357" s="263"/>
      <c r="I1357" s="430"/>
    </row>
    <row r="1358" spans="1:9">
      <c r="A1358" s="262"/>
      <c r="B1358" s="262"/>
      <c r="C1358" s="416"/>
      <c r="D1358" s="262"/>
      <c r="E1358" s="417"/>
      <c r="F1358" s="425"/>
      <c r="G1358" s="425"/>
      <c r="H1358" s="263"/>
      <c r="I1358" s="430"/>
    </row>
    <row r="1359" spans="1:9">
      <c r="A1359" s="262"/>
      <c r="B1359" s="262"/>
      <c r="C1359" s="416"/>
      <c r="D1359" s="262"/>
      <c r="E1359" s="417"/>
      <c r="F1359" s="425"/>
      <c r="G1359" s="425"/>
      <c r="H1359" s="263"/>
      <c r="I1359" s="430"/>
    </row>
    <row r="1360" spans="1:9">
      <c r="A1360" s="262"/>
      <c r="B1360" s="262"/>
      <c r="C1360" s="416"/>
      <c r="D1360" s="262"/>
      <c r="E1360" s="417"/>
      <c r="F1360" s="425"/>
      <c r="G1360" s="425"/>
      <c r="H1360" s="263"/>
      <c r="I1360" s="430"/>
    </row>
    <row r="1361" spans="1:9">
      <c r="A1361" s="262"/>
      <c r="B1361" s="262"/>
      <c r="C1361" s="416"/>
      <c r="D1361" s="262"/>
      <c r="E1361" s="417"/>
      <c r="F1361" s="425"/>
      <c r="G1361" s="425"/>
      <c r="H1361" s="263"/>
      <c r="I1361" s="430"/>
    </row>
    <row r="1362" spans="1:9">
      <c r="A1362" s="262"/>
      <c r="B1362" s="262"/>
      <c r="C1362" s="416"/>
      <c r="D1362" s="262"/>
      <c r="E1362" s="417"/>
      <c r="F1362" s="425"/>
      <c r="G1362" s="425"/>
      <c r="H1362" s="263"/>
      <c r="I1362" s="430"/>
    </row>
    <row r="1363" spans="1:9">
      <c r="A1363" s="262"/>
      <c r="B1363" s="262"/>
      <c r="C1363" s="416"/>
      <c r="D1363" s="262"/>
      <c r="E1363" s="417"/>
      <c r="F1363" s="425"/>
      <c r="G1363" s="425"/>
      <c r="H1363" s="263"/>
      <c r="I1363" s="430"/>
    </row>
    <row r="1364" spans="1:9">
      <c r="A1364" s="262"/>
      <c r="B1364" s="262"/>
      <c r="C1364" s="416"/>
      <c r="D1364" s="262"/>
      <c r="E1364" s="417"/>
      <c r="F1364" s="425"/>
      <c r="G1364" s="425"/>
      <c r="H1364" s="263"/>
      <c r="I1364" s="430"/>
    </row>
    <row r="1365" spans="1:9">
      <c r="A1365" s="262"/>
      <c r="B1365" s="262"/>
      <c r="C1365" s="416"/>
      <c r="D1365" s="262"/>
      <c r="E1365" s="417"/>
      <c r="F1365" s="425"/>
      <c r="G1365" s="425"/>
      <c r="H1365" s="263"/>
      <c r="I1365" s="430"/>
    </row>
    <row r="1366" spans="1:9">
      <c r="A1366" s="262"/>
      <c r="B1366" s="262"/>
      <c r="C1366" s="416"/>
      <c r="D1366" s="262"/>
      <c r="E1366" s="417"/>
      <c r="F1366" s="425"/>
      <c r="G1366" s="425"/>
      <c r="H1366" s="263"/>
      <c r="I1366" s="430"/>
    </row>
    <row r="1367" spans="1:9">
      <c r="A1367" s="262"/>
      <c r="B1367" s="262"/>
      <c r="C1367" s="416"/>
      <c r="D1367" s="262"/>
      <c r="E1367" s="417"/>
      <c r="F1367" s="425"/>
      <c r="G1367" s="425"/>
      <c r="H1367" s="263"/>
      <c r="I1367" s="430"/>
    </row>
    <row r="1368" spans="1:9">
      <c r="A1368" s="262"/>
      <c r="B1368" s="262"/>
      <c r="C1368" s="416"/>
      <c r="D1368" s="262"/>
      <c r="E1368" s="417"/>
      <c r="F1368" s="425"/>
      <c r="G1368" s="425"/>
      <c r="H1368" s="263"/>
      <c r="I1368" s="430"/>
    </row>
    <row r="1369" spans="1:9">
      <c r="A1369" s="262"/>
      <c r="B1369" s="262"/>
      <c r="C1369" s="416"/>
      <c r="D1369" s="262"/>
      <c r="E1369" s="417"/>
      <c r="F1369" s="425"/>
      <c r="G1369" s="425"/>
      <c r="H1369" s="263"/>
      <c r="I1369" s="430"/>
    </row>
    <row r="1370" spans="1:9">
      <c r="A1370" s="262"/>
      <c r="B1370" s="262"/>
      <c r="C1370" s="416"/>
      <c r="D1370" s="262"/>
      <c r="E1370" s="417"/>
      <c r="F1370" s="425"/>
      <c r="G1370" s="425"/>
      <c r="H1370" s="263"/>
      <c r="I1370" s="430"/>
    </row>
    <row r="1371" spans="1:9">
      <c r="A1371" s="262"/>
      <c r="B1371" s="262"/>
      <c r="C1371" s="416"/>
      <c r="D1371" s="262"/>
      <c r="E1371" s="417"/>
      <c r="F1371" s="425"/>
      <c r="G1371" s="425"/>
      <c r="H1371" s="263"/>
      <c r="I1371" s="430"/>
    </row>
    <row r="1372" spans="1:9">
      <c r="A1372" s="262"/>
      <c r="B1372" s="262"/>
      <c r="C1372" s="416"/>
      <c r="D1372" s="262"/>
      <c r="E1372" s="417"/>
      <c r="F1372" s="425"/>
      <c r="G1372" s="425"/>
      <c r="H1372" s="263"/>
      <c r="I1372" s="430"/>
    </row>
    <row r="1373" spans="1:9">
      <c r="A1373" s="262"/>
      <c r="B1373" s="262"/>
      <c r="C1373" s="416"/>
      <c r="D1373" s="262"/>
      <c r="E1373" s="417"/>
      <c r="F1373" s="425"/>
      <c r="G1373" s="425"/>
      <c r="H1373" s="263"/>
      <c r="I1373" s="430"/>
    </row>
    <row r="1374" spans="1:9">
      <c r="A1374" s="262"/>
      <c r="B1374" s="262"/>
      <c r="C1374" s="416"/>
      <c r="D1374" s="262"/>
      <c r="E1374" s="417"/>
      <c r="F1374" s="425"/>
      <c r="G1374" s="425"/>
      <c r="H1374" s="263"/>
      <c r="I1374" s="430"/>
    </row>
    <row r="1375" spans="1:9">
      <c r="A1375" s="262"/>
      <c r="B1375" s="262"/>
      <c r="C1375" s="416"/>
      <c r="D1375" s="262"/>
      <c r="E1375" s="417"/>
      <c r="F1375" s="425"/>
      <c r="G1375" s="425"/>
      <c r="H1375" s="263"/>
      <c r="I1375" s="430"/>
    </row>
    <row r="1376" spans="1:9">
      <c r="A1376" s="262"/>
      <c r="B1376" s="262"/>
      <c r="C1376" s="416"/>
      <c r="D1376" s="262"/>
      <c r="E1376" s="417"/>
      <c r="F1376" s="425"/>
      <c r="G1376" s="425"/>
      <c r="H1376" s="263"/>
      <c r="I1376" s="430"/>
    </row>
    <row r="1377" spans="1:9">
      <c r="A1377" s="262"/>
      <c r="B1377" s="262"/>
      <c r="C1377" s="416"/>
      <c r="D1377" s="262"/>
      <c r="E1377" s="417"/>
      <c r="F1377" s="425"/>
      <c r="G1377" s="425"/>
      <c r="H1377" s="263"/>
      <c r="I1377" s="430"/>
    </row>
    <row r="1378" spans="1:9">
      <c r="A1378" s="262"/>
      <c r="B1378" s="262"/>
      <c r="C1378" s="416"/>
      <c r="D1378" s="262"/>
      <c r="E1378" s="417"/>
      <c r="F1378" s="425"/>
      <c r="G1378" s="425"/>
      <c r="H1378" s="263"/>
      <c r="I1378" s="430"/>
    </row>
    <row r="1379" spans="1:9">
      <c r="A1379" s="262"/>
      <c r="B1379" s="262"/>
      <c r="C1379" s="416"/>
      <c r="D1379" s="262"/>
      <c r="E1379" s="417"/>
      <c r="F1379" s="425"/>
      <c r="G1379" s="425"/>
      <c r="H1379" s="263"/>
      <c r="I1379" s="430"/>
    </row>
    <row r="1380" spans="1:9">
      <c r="A1380" s="262"/>
      <c r="B1380" s="262"/>
      <c r="C1380" s="416"/>
      <c r="D1380" s="262"/>
      <c r="E1380" s="417"/>
      <c r="F1380" s="425"/>
      <c r="G1380" s="425"/>
      <c r="H1380" s="263"/>
      <c r="I1380" s="430"/>
    </row>
    <row r="1381" spans="1:9">
      <c r="A1381" s="262"/>
      <c r="B1381" s="262"/>
      <c r="C1381" s="416"/>
      <c r="D1381" s="262"/>
      <c r="E1381" s="417"/>
      <c r="F1381" s="425"/>
      <c r="G1381" s="425"/>
      <c r="H1381" s="263"/>
      <c r="I1381" s="430"/>
    </row>
    <row r="1382" spans="1:9">
      <c r="A1382" s="262"/>
      <c r="B1382" s="262"/>
      <c r="C1382" s="416"/>
      <c r="D1382" s="262"/>
      <c r="E1382" s="417"/>
      <c r="F1382" s="425"/>
      <c r="G1382" s="425"/>
      <c r="H1382" s="263"/>
      <c r="I1382" s="430"/>
    </row>
    <row r="1383" spans="1:9">
      <c r="A1383" s="262"/>
      <c r="B1383" s="262"/>
      <c r="C1383" s="416"/>
      <c r="D1383" s="262"/>
      <c r="E1383" s="417"/>
      <c r="F1383" s="425"/>
      <c r="G1383" s="425"/>
      <c r="H1383" s="263"/>
      <c r="I1383" s="430"/>
    </row>
    <row r="1384" spans="1:9">
      <c r="A1384" s="262"/>
      <c r="B1384" s="262"/>
      <c r="C1384" s="416"/>
      <c r="D1384" s="262"/>
      <c r="E1384" s="417"/>
      <c r="F1384" s="425"/>
      <c r="G1384" s="425"/>
      <c r="H1384" s="263"/>
      <c r="I1384" s="430"/>
    </row>
    <row r="1385" spans="1:9">
      <c r="A1385" s="262"/>
      <c r="B1385" s="262"/>
      <c r="C1385" s="416"/>
      <c r="D1385" s="262"/>
      <c r="E1385" s="417"/>
      <c r="F1385" s="425"/>
      <c r="G1385" s="425"/>
      <c r="H1385" s="263"/>
      <c r="I1385" s="430"/>
    </row>
    <row r="1386" spans="1:9">
      <c r="A1386" s="262"/>
      <c r="B1386" s="262"/>
      <c r="C1386" s="416"/>
      <c r="D1386" s="262"/>
      <c r="E1386" s="417"/>
      <c r="F1386" s="425"/>
      <c r="G1386" s="425"/>
      <c r="H1386" s="263"/>
      <c r="I1386" s="430"/>
    </row>
    <row r="1387" spans="1:9">
      <c r="A1387" s="262"/>
      <c r="B1387" s="262"/>
      <c r="C1387" s="416"/>
      <c r="D1387" s="262"/>
      <c r="E1387" s="417"/>
      <c r="F1387" s="425"/>
      <c r="G1387" s="425"/>
      <c r="H1387" s="263"/>
      <c r="I1387" s="430"/>
    </row>
    <row r="1388" spans="1:9">
      <c r="A1388" s="262"/>
      <c r="B1388" s="262"/>
      <c r="C1388" s="416"/>
      <c r="D1388" s="262"/>
      <c r="E1388" s="417"/>
      <c r="F1388" s="425"/>
      <c r="G1388" s="425"/>
      <c r="H1388" s="263"/>
      <c r="I1388" s="430"/>
    </row>
    <row r="1389" spans="1:9">
      <c r="A1389" s="262"/>
      <c r="B1389" s="262"/>
      <c r="C1389" s="416"/>
      <c r="D1389" s="262"/>
      <c r="E1389" s="417"/>
      <c r="F1389" s="425"/>
      <c r="G1389" s="425"/>
      <c r="H1389" s="263"/>
      <c r="I1389" s="430"/>
    </row>
    <row r="1390" spans="1:9">
      <c r="A1390" s="262"/>
      <c r="B1390" s="262"/>
      <c r="C1390" s="416"/>
      <c r="D1390" s="262"/>
      <c r="E1390" s="417"/>
      <c r="F1390" s="425"/>
      <c r="G1390" s="425"/>
      <c r="H1390" s="263"/>
      <c r="I1390" s="430"/>
    </row>
    <row r="1391" spans="1:9">
      <c r="A1391" s="262"/>
      <c r="B1391" s="262"/>
      <c r="C1391" s="416"/>
      <c r="D1391" s="262"/>
      <c r="E1391" s="417"/>
      <c r="F1391" s="425"/>
      <c r="G1391" s="425"/>
      <c r="H1391" s="263"/>
      <c r="I1391" s="430"/>
    </row>
    <row r="1392" spans="1:9">
      <c r="A1392" s="262"/>
      <c r="B1392" s="262"/>
      <c r="C1392" s="416"/>
      <c r="D1392" s="262"/>
      <c r="E1392" s="417"/>
      <c r="F1392" s="425"/>
      <c r="G1392" s="425"/>
      <c r="H1392" s="263"/>
      <c r="I1392" s="430"/>
    </row>
    <row r="1393" spans="1:9">
      <c r="A1393" s="262"/>
      <c r="B1393" s="262"/>
      <c r="C1393" s="416"/>
      <c r="D1393" s="262"/>
      <c r="E1393" s="417"/>
      <c r="F1393" s="425"/>
      <c r="G1393" s="425"/>
      <c r="H1393" s="263"/>
      <c r="I1393" s="430"/>
    </row>
    <row r="1394" spans="1:9">
      <c r="A1394" s="262"/>
      <c r="B1394" s="262"/>
      <c r="C1394" s="416"/>
      <c r="D1394" s="262"/>
      <c r="E1394" s="417"/>
      <c r="F1394" s="425"/>
      <c r="G1394" s="425"/>
      <c r="H1394" s="263"/>
      <c r="I1394" s="430"/>
    </row>
    <row r="1395" spans="1:9">
      <c r="A1395" s="262"/>
      <c r="B1395" s="262"/>
      <c r="C1395" s="416"/>
      <c r="D1395" s="262"/>
      <c r="E1395" s="417"/>
      <c r="F1395" s="425"/>
      <c r="G1395" s="425"/>
      <c r="H1395" s="263"/>
      <c r="I1395" s="430"/>
    </row>
    <row r="1396" spans="1:9">
      <c r="A1396" s="262"/>
      <c r="B1396" s="262"/>
      <c r="C1396" s="416"/>
      <c r="D1396" s="262"/>
      <c r="E1396" s="417"/>
      <c r="F1396" s="425"/>
      <c r="G1396" s="425"/>
      <c r="H1396" s="263"/>
      <c r="I1396" s="430"/>
    </row>
    <row r="1397" spans="1:9">
      <c r="A1397" s="262"/>
      <c r="B1397" s="262"/>
      <c r="C1397" s="416"/>
      <c r="D1397" s="262"/>
      <c r="E1397" s="417"/>
      <c r="F1397" s="425"/>
      <c r="G1397" s="425"/>
      <c r="H1397" s="263"/>
      <c r="I1397" s="430"/>
    </row>
    <row r="1398" spans="1:9">
      <c r="A1398" s="262"/>
      <c r="B1398" s="262"/>
      <c r="C1398" s="416"/>
      <c r="D1398" s="262"/>
      <c r="E1398" s="417"/>
      <c r="F1398" s="425"/>
      <c r="G1398" s="425"/>
      <c r="H1398" s="263"/>
      <c r="I1398" s="430"/>
    </row>
    <row r="1399" spans="1:9">
      <c r="A1399" s="262"/>
      <c r="B1399" s="262"/>
      <c r="C1399" s="416"/>
      <c r="D1399" s="262"/>
      <c r="E1399" s="417"/>
      <c r="F1399" s="425"/>
      <c r="G1399" s="425"/>
      <c r="H1399" s="263"/>
      <c r="I1399" s="430"/>
    </row>
    <row r="1400" spans="1:9">
      <c r="A1400" s="262"/>
      <c r="B1400" s="262"/>
      <c r="C1400" s="416"/>
      <c r="D1400" s="262"/>
      <c r="E1400" s="417"/>
      <c r="F1400" s="425"/>
      <c r="G1400" s="425"/>
      <c r="H1400" s="263"/>
      <c r="I1400" s="430"/>
    </row>
    <row r="1401" spans="1:9">
      <c r="A1401" s="262"/>
      <c r="B1401" s="262"/>
      <c r="C1401" s="416"/>
      <c r="D1401" s="262"/>
      <c r="E1401" s="417"/>
      <c r="F1401" s="425"/>
      <c r="G1401" s="425"/>
      <c r="H1401" s="263"/>
      <c r="I1401" s="430"/>
    </row>
    <row r="1402" spans="1:9">
      <c r="A1402" s="262"/>
      <c r="B1402" s="262"/>
      <c r="C1402" s="416"/>
      <c r="D1402" s="262"/>
      <c r="E1402" s="417"/>
      <c r="F1402" s="425"/>
      <c r="G1402" s="425"/>
      <c r="H1402" s="263"/>
      <c r="I1402" s="430"/>
    </row>
    <row r="1403" spans="1:9">
      <c r="A1403" s="262"/>
      <c r="B1403" s="262"/>
      <c r="C1403" s="416"/>
      <c r="D1403" s="262"/>
      <c r="E1403" s="417"/>
      <c r="F1403" s="425"/>
      <c r="G1403" s="425"/>
      <c r="H1403" s="263"/>
      <c r="I1403" s="430"/>
    </row>
    <row r="1404" spans="1:9">
      <c r="A1404" s="262"/>
      <c r="B1404" s="262"/>
      <c r="C1404" s="416"/>
      <c r="D1404" s="262"/>
      <c r="E1404" s="417"/>
      <c r="F1404" s="425"/>
      <c r="G1404" s="425"/>
      <c r="H1404" s="263"/>
      <c r="I1404" s="430"/>
    </row>
    <row r="1405" spans="1:9">
      <c r="A1405" s="262"/>
      <c r="B1405" s="262"/>
      <c r="C1405" s="416"/>
      <c r="D1405" s="262"/>
      <c r="E1405" s="417"/>
      <c r="F1405" s="425"/>
      <c r="G1405" s="425"/>
      <c r="H1405" s="263"/>
      <c r="I1405" s="430"/>
    </row>
    <row r="1406" spans="1:9">
      <c r="A1406" s="262"/>
      <c r="B1406" s="262"/>
      <c r="C1406" s="416"/>
      <c r="D1406" s="262"/>
      <c r="E1406" s="417"/>
      <c r="F1406" s="425"/>
      <c r="G1406" s="425"/>
      <c r="H1406" s="263"/>
      <c r="I1406" s="430"/>
    </row>
    <row r="1407" spans="1:9">
      <c r="A1407" s="262"/>
      <c r="B1407" s="262"/>
      <c r="C1407" s="416"/>
      <c r="D1407" s="262"/>
      <c r="E1407" s="417"/>
      <c r="F1407" s="425"/>
      <c r="G1407" s="425"/>
      <c r="H1407" s="263"/>
      <c r="I1407" s="430"/>
    </row>
    <row r="1408" spans="1:9">
      <c r="A1408" s="262"/>
      <c r="B1408" s="262"/>
      <c r="C1408" s="416"/>
      <c r="D1408" s="262"/>
      <c r="E1408" s="417"/>
      <c r="F1408" s="425"/>
      <c r="G1408" s="425"/>
      <c r="H1408" s="263"/>
      <c r="I1408" s="430"/>
    </row>
    <row r="1409" spans="1:9">
      <c r="A1409" s="262"/>
      <c r="B1409" s="262"/>
      <c r="C1409" s="416"/>
      <c r="D1409" s="262"/>
      <c r="E1409" s="417"/>
      <c r="F1409" s="425"/>
      <c r="G1409" s="425"/>
      <c r="H1409" s="263"/>
      <c r="I1409" s="430"/>
    </row>
    <row r="1410" spans="1:9">
      <c r="A1410" s="262"/>
      <c r="B1410" s="262"/>
      <c r="C1410" s="416"/>
      <c r="D1410" s="262"/>
      <c r="E1410" s="417"/>
      <c r="F1410" s="425"/>
      <c r="G1410" s="425"/>
      <c r="H1410" s="263"/>
      <c r="I1410" s="430"/>
    </row>
    <row r="1411" spans="1:9">
      <c r="A1411" s="262"/>
      <c r="B1411" s="262"/>
      <c r="C1411" s="416"/>
      <c r="D1411" s="262"/>
      <c r="E1411" s="417"/>
      <c r="F1411" s="425"/>
      <c r="G1411" s="425"/>
      <c r="H1411" s="263"/>
      <c r="I1411" s="430"/>
    </row>
    <row r="1412" spans="1:9">
      <c r="A1412" s="262"/>
      <c r="B1412" s="262"/>
      <c r="C1412" s="416"/>
      <c r="D1412" s="262"/>
      <c r="E1412" s="417"/>
      <c r="F1412" s="425"/>
      <c r="G1412" s="425"/>
      <c r="H1412" s="263"/>
      <c r="I1412" s="430"/>
    </row>
    <row r="1413" spans="1:9">
      <c r="A1413" s="262"/>
      <c r="B1413" s="262"/>
      <c r="C1413" s="416"/>
      <c r="D1413" s="262"/>
      <c r="E1413" s="417"/>
      <c r="F1413" s="425"/>
      <c r="G1413" s="425"/>
      <c r="H1413" s="263"/>
      <c r="I1413" s="430"/>
    </row>
    <row r="1414" spans="1:9">
      <c r="A1414" s="262"/>
      <c r="B1414" s="262"/>
      <c r="C1414" s="416"/>
      <c r="D1414" s="262"/>
      <c r="E1414" s="417"/>
      <c r="F1414" s="425"/>
      <c r="G1414" s="425"/>
      <c r="H1414" s="263"/>
      <c r="I1414" s="430"/>
    </row>
    <row r="1415" spans="1:9">
      <c r="A1415" s="262"/>
      <c r="B1415" s="262"/>
      <c r="C1415" s="416"/>
      <c r="D1415" s="262"/>
      <c r="E1415" s="417"/>
      <c r="F1415" s="425"/>
      <c r="G1415" s="425"/>
      <c r="H1415" s="263"/>
      <c r="I1415" s="430"/>
    </row>
    <row r="1416" spans="1:9">
      <c r="A1416" s="262"/>
      <c r="B1416" s="262"/>
      <c r="C1416" s="416"/>
      <c r="D1416" s="262"/>
      <c r="E1416" s="417"/>
      <c r="F1416" s="425"/>
      <c r="G1416" s="425"/>
      <c r="H1416" s="263"/>
      <c r="I1416" s="430"/>
    </row>
    <row r="1417" spans="1:9">
      <c r="A1417" s="262"/>
      <c r="B1417" s="262"/>
      <c r="C1417" s="416"/>
      <c r="D1417" s="262"/>
      <c r="E1417" s="417"/>
      <c r="F1417" s="425"/>
      <c r="G1417" s="425"/>
      <c r="H1417" s="263"/>
      <c r="I1417" s="430"/>
    </row>
    <row r="1418" spans="1:9">
      <c r="A1418" s="262"/>
      <c r="B1418" s="262"/>
      <c r="C1418" s="416"/>
      <c r="D1418" s="262"/>
      <c r="E1418" s="417"/>
      <c r="F1418" s="425"/>
      <c r="G1418" s="425"/>
      <c r="H1418" s="263"/>
      <c r="I1418" s="430"/>
    </row>
    <row r="1419" spans="1:9">
      <c r="A1419" s="262"/>
      <c r="B1419" s="262"/>
      <c r="C1419" s="416"/>
      <c r="D1419" s="262"/>
      <c r="E1419" s="417"/>
      <c r="F1419" s="425"/>
      <c r="G1419" s="425"/>
      <c r="H1419" s="263"/>
      <c r="I1419" s="430"/>
    </row>
    <row r="1420" spans="1:9">
      <c r="A1420" s="262"/>
      <c r="B1420" s="262"/>
      <c r="C1420" s="416"/>
      <c r="D1420" s="262"/>
      <c r="E1420" s="417"/>
      <c r="F1420" s="425"/>
      <c r="G1420" s="425"/>
      <c r="H1420" s="263"/>
      <c r="I1420" s="430"/>
    </row>
    <row r="1421" spans="1:9">
      <c r="A1421" s="262"/>
      <c r="B1421" s="262"/>
      <c r="C1421" s="416"/>
      <c r="D1421" s="262"/>
      <c r="E1421" s="417"/>
      <c r="F1421" s="425"/>
      <c r="G1421" s="425"/>
      <c r="H1421" s="263"/>
      <c r="I1421" s="430"/>
    </row>
    <row r="1422" spans="1:9">
      <c r="A1422" s="262"/>
      <c r="B1422" s="262"/>
      <c r="C1422" s="416"/>
      <c r="D1422" s="262"/>
      <c r="E1422" s="417"/>
      <c r="F1422" s="425"/>
      <c r="G1422" s="425"/>
      <c r="H1422" s="263"/>
      <c r="I1422" s="430"/>
    </row>
    <row r="1423" spans="1:9">
      <c r="A1423" s="262"/>
      <c r="B1423" s="262"/>
      <c r="C1423" s="416"/>
      <c r="D1423" s="262"/>
      <c r="E1423" s="417"/>
      <c r="F1423" s="425"/>
      <c r="G1423" s="425"/>
      <c r="H1423" s="263"/>
      <c r="I1423" s="430"/>
    </row>
    <row r="1424" spans="1:9">
      <c r="A1424" s="262"/>
      <c r="B1424" s="262"/>
      <c r="C1424" s="416"/>
      <c r="D1424" s="262"/>
      <c r="E1424" s="417"/>
      <c r="F1424" s="425"/>
      <c r="G1424" s="425"/>
      <c r="H1424" s="263"/>
      <c r="I1424" s="430"/>
    </row>
    <row r="1425" spans="1:9">
      <c r="A1425" s="262"/>
      <c r="B1425" s="262"/>
      <c r="C1425" s="416"/>
      <c r="D1425" s="262"/>
      <c r="E1425" s="417"/>
      <c r="F1425" s="425"/>
      <c r="G1425" s="425"/>
      <c r="H1425" s="263"/>
      <c r="I1425" s="430"/>
    </row>
    <row r="1426" spans="1:9">
      <c r="A1426" s="262"/>
      <c r="B1426" s="262"/>
      <c r="C1426" s="416"/>
      <c r="D1426" s="262"/>
      <c r="E1426" s="417"/>
      <c r="F1426" s="425"/>
      <c r="G1426" s="425"/>
      <c r="H1426" s="263"/>
      <c r="I1426" s="430"/>
    </row>
    <row r="1427" spans="1:9">
      <c r="A1427" s="262"/>
      <c r="B1427" s="262"/>
      <c r="C1427" s="416"/>
      <c r="D1427" s="262"/>
      <c r="E1427" s="417"/>
      <c r="F1427" s="425"/>
      <c r="G1427" s="425"/>
      <c r="H1427" s="263"/>
      <c r="I1427" s="430"/>
    </row>
    <row r="1428" spans="1:9">
      <c r="A1428" s="262"/>
      <c r="B1428" s="262"/>
      <c r="C1428" s="416"/>
      <c r="D1428" s="262"/>
      <c r="E1428" s="417"/>
      <c r="F1428" s="425"/>
      <c r="G1428" s="425"/>
      <c r="H1428" s="263"/>
      <c r="I1428" s="430"/>
    </row>
    <row r="1429" spans="1:9">
      <c r="A1429" s="262"/>
      <c r="B1429" s="262"/>
      <c r="C1429" s="416"/>
      <c r="D1429" s="262"/>
      <c r="E1429" s="417"/>
      <c r="F1429" s="425"/>
      <c r="G1429" s="425"/>
      <c r="H1429" s="263"/>
      <c r="I1429" s="430"/>
    </row>
    <row r="1430" spans="1:9">
      <c r="A1430" s="262"/>
      <c r="B1430" s="262"/>
      <c r="C1430" s="416"/>
      <c r="D1430" s="262"/>
      <c r="E1430" s="417"/>
      <c r="F1430" s="425"/>
      <c r="G1430" s="425"/>
      <c r="H1430" s="263"/>
      <c r="I1430" s="430"/>
    </row>
    <row r="1431" spans="1:9">
      <c r="A1431" s="262"/>
      <c r="B1431" s="262"/>
      <c r="C1431" s="416"/>
      <c r="D1431" s="262"/>
      <c r="E1431" s="417"/>
      <c r="F1431" s="425"/>
      <c r="G1431" s="425"/>
      <c r="H1431" s="263"/>
      <c r="I1431" s="430"/>
    </row>
    <row r="1432" spans="1:9">
      <c r="A1432" s="262"/>
      <c r="B1432" s="262"/>
      <c r="C1432" s="416"/>
      <c r="D1432" s="262"/>
      <c r="E1432" s="417"/>
      <c r="F1432" s="425"/>
      <c r="G1432" s="425"/>
      <c r="H1432" s="263"/>
      <c r="I1432" s="430"/>
    </row>
    <row r="1433" spans="1:9">
      <c r="A1433" s="262"/>
      <c r="B1433" s="262"/>
      <c r="C1433" s="416"/>
      <c r="D1433" s="262"/>
      <c r="E1433" s="417"/>
      <c r="F1433" s="425"/>
      <c r="G1433" s="425"/>
      <c r="H1433" s="263"/>
      <c r="I1433" s="430"/>
    </row>
    <row r="1434" spans="1:9">
      <c r="A1434" s="262"/>
      <c r="B1434" s="262"/>
      <c r="C1434" s="416"/>
      <c r="D1434" s="262"/>
      <c r="E1434" s="417"/>
      <c r="F1434" s="425"/>
      <c r="G1434" s="425"/>
      <c r="H1434" s="263"/>
      <c r="I1434" s="430"/>
    </row>
    <row r="1435" spans="1:9">
      <c r="A1435" s="262"/>
      <c r="B1435" s="262"/>
      <c r="C1435" s="416"/>
      <c r="D1435" s="262"/>
      <c r="E1435" s="417"/>
      <c r="F1435" s="425"/>
      <c r="G1435" s="425"/>
      <c r="H1435" s="263"/>
      <c r="I1435" s="430"/>
    </row>
    <row r="1436" spans="1:9">
      <c r="A1436" s="262"/>
      <c r="B1436" s="262"/>
      <c r="C1436" s="416"/>
      <c r="D1436" s="262"/>
      <c r="E1436" s="417"/>
      <c r="F1436" s="425"/>
      <c r="G1436" s="425"/>
      <c r="H1436" s="263"/>
      <c r="I1436" s="430"/>
    </row>
    <row r="1437" spans="1:9">
      <c r="A1437" s="262"/>
      <c r="B1437" s="262"/>
      <c r="C1437" s="416"/>
      <c r="D1437" s="262"/>
      <c r="E1437" s="417"/>
      <c r="F1437" s="425"/>
      <c r="G1437" s="425"/>
      <c r="H1437" s="263"/>
      <c r="I1437" s="430"/>
    </row>
    <row r="1438" spans="1:9">
      <c r="A1438" s="262"/>
      <c r="B1438" s="262"/>
      <c r="C1438" s="416"/>
      <c r="D1438" s="262"/>
      <c r="E1438" s="417"/>
      <c r="F1438" s="425"/>
      <c r="G1438" s="425"/>
      <c r="H1438" s="263"/>
      <c r="I1438" s="430"/>
    </row>
    <row r="1439" spans="1:9">
      <c r="A1439" s="262"/>
      <c r="B1439" s="262"/>
      <c r="C1439" s="416"/>
      <c r="D1439" s="262"/>
      <c r="E1439" s="417"/>
      <c r="F1439" s="425"/>
      <c r="G1439" s="425"/>
      <c r="H1439" s="263"/>
      <c r="I1439" s="430"/>
    </row>
    <row r="1440" spans="1:9">
      <c r="A1440" s="262"/>
      <c r="B1440" s="262"/>
      <c r="C1440" s="416"/>
      <c r="D1440" s="262"/>
      <c r="E1440" s="417"/>
      <c r="F1440" s="425"/>
      <c r="G1440" s="425"/>
      <c r="H1440" s="263"/>
      <c r="I1440" s="430"/>
    </row>
    <row r="1441" spans="1:9">
      <c r="A1441" s="262"/>
      <c r="B1441" s="262"/>
      <c r="C1441" s="416"/>
      <c r="D1441" s="262"/>
      <c r="E1441" s="417"/>
      <c r="F1441" s="425"/>
      <c r="G1441" s="425"/>
      <c r="H1441" s="263"/>
      <c r="I1441" s="430"/>
    </row>
    <row r="1442" spans="1:9">
      <c r="A1442" s="262"/>
      <c r="B1442" s="262"/>
      <c r="C1442" s="416"/>
      <c r="D1442" s="262"/>
      <c r="E1442" s="417"/>
      <c r="F1442" s="425"/>
      <c r="G1442" s="425"/>
      <c r="H1442" s="263"/>
      <c r="I1442" s="430"/>
    </row>
    <row r="1443" spans="1:9">
      <c r="A1443" s="262"/>
      <c r="B1443" s="262"/>
      <c r="C1443" s="416"/>
      <c r="D1443" s="262"/>
      <c r="E1443" s="417"/>
      <c r="F1443" s="425"/>
      <c r="G1443" s="425"/>
      <c r="H1443" s="263"/>
      <c r="I1443" s="430"/>
    </row>
    <row r="1444" spans="1:9">
      <c r="A1444" s="262"/>
      <c r="B1444" s="262"/>
      <c r="C1444" s="416"/>
      <c r="D1444" s="262"/>
      <c r="E1444" s="417"/>
      <c r="F1444" s="425"/>
      <c r="G1444" s="425"/>
      <c r="H1444" s="263"/>
      <c r="I1444" s="430"/>
    </row>
    <row r="1445" spans="1:9">
      <c r="A1445" s="262"/>
      <c r="B1445" s="262"/>
      <c r="C1445" s="416"/>
      <c r="D1445" s="262"/>
      <c r="E1445" s="417"/>
      <c r="F1445" s="425"/>
      <c r="G1445" s="425"/>
      <c r="H1445" s="263"/>
      <c r="I1445" s="430"/>
    </row>
    <row r="1446" spans="1:9">
      <c r="A1446" s="262"/>
      <c r="B1446" s="262"/>
      <c r="C1446" s="416"/>
      <c r="D1446" s="262"/>
      <c r="E1446" s="417"/>
      <c r="F1446" s="425"/>
      <c r="G1446" s="425"/>
      <c r="H1446" s="263"/>
      <c r="I1446" s="430"/>
    </row>
    <row r="1447" spans="1:9">
      <c r="A1447" s="262"/>
      <c r="B1447" s="262"/>
      <c r="C1447" s="416"/>
      <c r="D1447" s="262"/>
      <c r="E1447" s="417"/>
      <c r="F1447" s="425"/>
      <c r="G1447" s="425"/>
      <c r="H1447" s="263"/>
      <c r="I1447" s="430"/>
    </row>
    <row r="1448" spans="1:9">
      <c r="A1448" s="262"/>
      <c r="B1448" s="262"/>
      <c r="C1448" s="416"/>
      <c r="D1448" s="262"/>
      <c r="E1448" s="417"/>
      <c r="F1448" s="425"/>
      <c r="G1448" s="425"/>
      <c r="H1448" s="263"/>
      <c r="I1448" s="430"/>
    </row>
    <row r="1449" spans="1:9">
      <c r="A1449" s="262"/>
      <c r="B1449" s="262"/>
      <c r="C1449" s="416"/>
      <c r="D1449" s="262"/>
      <c r="E1449" s="417"/>
      <c r="F1449" s="425"/>
      <c r="G1449" s="425"/>
      <c r="H1449" s="263"/>
      <c r="I1449" s="430"/>
    </row>
    <row r="1450" spans="1:9">
      <c r="A1450" s="262"/>
      <c r="B1450" s="262"/>
      <c r="C1450" s="416"/>
      <c r="D1450" s="262"/>
      <c r="E1450" s="417"/>
      <c r="F1450" s="425"/>
      <c r="G1450" s="425"/>
      <c r="H1450" s="263"/>
      <c r="I1450" s="430"/>
    </row>
    <row r="1451" spans="1:9">
      <c r="A1451" s="262"/>
      <c r="B1451" s="262"/>
      <c r="C1451" s="416"/>
      <c r="D1451" s="262"/>
      <c r="E1451" s="417"/>
      <c r="F1451" s="425"/>
      <c r="G1451" s="425"/>
      <c r="H1451" s="263"/>
      <c r="I1451" s="430"/>
    </row>
    <row r="1452" spans="1:9">
      <c r="A1452" s="262"/>
      <c r="B1452" s="262"/>
      <c r="C1452" s="416"/>
      <c r="D1452" s="262"/>
      <c r="E1452" s="417"/>
      <c r="F1452" s="425"/>
      <c r="G1452" s="425"/>
      <c r="H1452" s="263"/>
      <c r="I1452" s="430"/>
    </row>
    <row r="1453" spans="1:9">
      <c r="A1453" s="262"/>
      <c r="B1453" s="262"/>
      <c r="C1453" s="416"/>
      <c r="D1453" s="262"/>
      <c r="E1453" s="417"/>
      <c r="F1453" s="425"/>
      <c r="G1453" s="425"/>
      <c r="H1453" s="263"/>
      <c r="I1453" s="430"/>
    </row>
    <row r="1454" spans="1:9">
      <c r="A1454" s="262"/>
      <c r="B1454" s="262"/>
      <c r="C1454" s="416"/>
      <c r="D1454" s="262"/>
      <c r="E1454" s="417"/>
      <c r="F1454" s="425"/>
      <c r="G1454" s="425"/>
      <c r="H1454" s="263"/>
      <c r="I1454" s="430"/>
    </row>
    <row r="1455" spans="1:9">
      <c r="A1455" s="262"/>
      <c r="B1455" s="262"/>
      <c r="C1455" s="416"/>
      <c r="D1455" s="262"/>
      <c r="E1455" s="417"/>
      <c r="F1455" s="425"/>
      <c r="G1455" s="425"/>
      <c r="H1455" s="263"/>
      <c r="I1455" s="430"/>
    </row>
    <row r="1456" spans="1:9">
      <c r="A1456" s="262"/>
      <c r="B1456" s="262"/>
      <c r="C1456" s="416"/>
      <c r="D1456" s="262"/>
      <c r="E1456" s="417"/>
      <c r="F1456" s="425"/>
      <c r="G1456" s="425"/>
      <c r="H1456" s="263"/>
      <c r="I1456" s="430"/>
    </row>
    <row r="1457" spans="1:9">
      <c r="A1457" s="262"/>
      <c r="B1457" s="262"/>
      <c r="C1457" s="416"/>
      <c r="D1457" s="262"/>
      <c r="E1457" s="417"/>
      <c r="F1457" s="425"/>
      <c r="G1457" s="425"/>
      <c r="H1457" s="263"/>
      <c r="I1457" s="430"/>
    </row>
    <row r="1458" spans="1:9">
      <c r="A1458" s="262"/>
      <c r="B1458" s="262"/>
      <c r="C1458" s="416"/>
      <c r="D1458" s="262"/>
      <c r="E1458" s="417"/>
      <c r="F1458" s="425"/>
      <c r="G1458" s="425"/>
      <c r="H1458" s="263"/>
      <c r="I1458" s="430"/>
    </row>
    <row r="1459" spans="1:9">
      <c r="A1459" s="262"/>
      <c r="B1459" s="262"/>
      <c r="C1459" s="416"/>
      <c r="D1459" s="262"/>
      <c r="E1459" s="417"/>
      <c r="F1459" s="425"/>
      <c r="G1459" s="425"/>
      <c r="H1459" s="263"/>
      <c r="I1459" s="430"/>
    </row>
    <row r="1460" spans="1:9">
      <c r="A1460" s="262"/>
      <c r="B1460" s="262"/>
      <c r="C1460" s="416"/>
      <c r="D1460" s="262"/>
      <c r="E1460" s="417"/>
      <c r="F1460" s="425"/>
      <c r="G1460" s="425"/>
      <c r="H1460" s="263"/>
      <c r="I1460" s="430"/>
    </row>
    <row r="1461" spans="1:9">
      <c r="A1461" s="262"/>
      <c r="B1461" s="262"/>
      <c r="C1461" s="416"/>
      <c r="D1461" s="262"/>
      <c r="E1461" s="417"/>
      <c r="F1461" s="425"/>
      <c r="G1461" s="425"/>
      <c r="H1461" s="263"/>
      <c r="I1461" s="430"/>
    </row>
    <row r="1462" spans="1:9">
      <c r="A1462" s="262"/>
      <c r="B1462" s="262"/>
      <c r="C1462" s="416"/>
      <c r="D1462" s="262"/>
      <c r="E1462" s="417"/>
      <c r="F1462" s="425"/>
      <c r="G1462" s="425"/>
      <c r="H1462" s="263"/>
      <c r="I1462" s="430"/>
    </row>
    <row r="1463" spans="1:9">
      <c r="A1463" s="262"/>
      <c r="B1463" s="262"/>
      <c r="C1463" s="416"/>
      <c r="D1463" s="262"/>
      <c r="E1463" s="417"/>
      <c r="F1463" s="425"/>
      <c r="G1463" s="425"/>
      <c r="H1463" s="263"/>
      <c r="I1463" s="430"/>
    </row>
    <row r="1464" spans="1:9">
      <c r="A1464" s="262"/>
      <c r="B1464" s="262"/>
      <c r="C1464" s="416"/>
      <c r="D1464" s="262"/>
      <c r="E1464" s="417"/>
      <c r="F1464" s="425"/>
      <c r="G1464" s="425"/>
      <c r="H1464" s="263"/>
      <c r="I1464" s="430"/>
    </row>
    <row r="1465" spans="1:9">
      <c r="A1465" s="262"/>
      <c r="B1465" s="262"/>
      <c r="C1465" s="416"/>
      <c r="D1465" s="262"/>
      <c r="E1465" s="417"/>
      <c r="F1465" s="425"/>
      <c r="G1465" s="425"/>
      <c r="H1465" s="263"/>
      <c r="I1465" s="430"/>
    </row>
    <row r="1466" spans="1:9">
      <c r="A1466" s="262"/>
      <c r="B1466" s="262"/>
      <c r="C1466" s="416"/>
      <c r="D1466" s="262"/>
      <c r="E1466" s="417"/>
      <c r="F1466" s="425"/>
      <c r="G1466" s="425"/>
      <c r="H1466" s="263"/>
      <c r="I1466" s="430"/>
    </row>
    <row r="1467" spans="1:9">
      <c r="A1467" s="262"/>
      <c r="B1467" s="262"/>
      <c r="C1467" s="416"/>
      <c r="D1467" s="262"/>
      <c r="E1467" s="417"/>
      <c r="F1467" s="425"/>
      <c r="G1467" s="425"/>
      <c r="H1467" s="263"/>
      <c r="I1467" s="430"/>
    </row>
    <row r="1468" spans="1:9">
      <c r="A1468" s="262"/>
      <c r="B1468" s="262"/>
      <c r="C1468" s="416"/>
      <c r="D1468" s="262"/>
      <c r="E1468" s="417"/>
      <c r="F1468" s="425"/>
      <c r="G1468" s="425"/>
      <c r="H1468" s="263"/>
      <c r="I1468" s="430"/>
    </row>
    <row r="1469" spans="1:9">
      <c r="A1469" s="262"/>
      <c r="B1469" s="262"/>
      <c r="C1469" s="416"/>
      <c r="D1469" s="262"/>
      <c r="E1469" s="417"/>
      <c r="F1469" s="425"/>
      <c r="G1469" s="425"/>
      <c r="H1469" s="263"/>
      <c r="I1469" s="430"/>
    </row>
    <row r="1470" spans="1:9">
      <c r="A1470" s="262"/>
      <c r="B1470" s="262"/>
      <c r="C1470" s="416"/>
      <c r="D1470" s="262"/>
      <c r="E1470" s="417"/>
      <c r="F1470" s="425"/>
      <c r="G1470" s="425"/>
      <c r="H1470" s="263"/>
      <c r="I1470" s="430"/>
    </row>
    <row r="1471" spans="1:9">
      <c r="A1471" s="262"/>
      <c r="B1471" s="262"/>
      <c r="C1471" s="416"/>
      <c r="D1471" s="262"/>
      <c r="E1471" s="417"/>
      <c r="F1471" s="425"/>
      <c r="G1471" s="425"/>
      <c r="H1471" s="263"/>
      <c r="I1471" s="430"/>
    </row>
    <row r="1472" spans="1:9">
      <c r="A1472" s="262"/>
      <c r="B1472" s="262"/>
      <c r="C1472" s="416"/>
      <c r="D1472" s="262"/>
      <c r="E1472" s="417"/>
      <c r="F1472" s="425"/>
      <c r="G1472" s="425"/>
      <c r="H1472" s="263"/>
      <c r="I1472" s="430"/>
    </row>
    <row r="1473" spans="1:9">
      <c r="A1473" s="262"/>
      <c r="B1473" s="262"/>
      <c r="C1473" s="416"/>
      <c r="D1473" s="262"/>
      <c r="E1473" s="417"/>
      <c r="F1473" s="425"/>
      <c r="G1473" s="425"/>
      <c r="H1473" s="263"/>
      <c r="I1473" s="430"/>
    </row>
    <row r="1474" spans="1:9">
      <c r="A1474" s="262"/>
      <c r="B1474" s="262"/>
      <c r="C1474" s="416"/>
      <c r="D1474" s="262"/>
      <c r="E1474" s="417"/>
      <c r="F1474" s="425"/>
      <c r="G1474" s="425"/>
      <c r="H1474" s="263"/>
      <c r="I1474" s="430"/>
    </row>
    <row r="1475" spans="1:9">
      <c r="A1475" s="262"/>
      <c r="B1475" s="262"/>
      <c r="C1475" s="416"/>
      <c r="D1475" s="262"/>
      <c r="E1475" s="417"/>
      <c r="F1475" s="425"/>
      <c r="G1475" s="425"/>
      <c r="H1475" s="263"/>
      <c r="I1475" s="430"/>
    </row>
    <row r="1476" spans="1:9">
      <c r="A1476" s="262"/>
      <c r="B1476" s="262"/>
      <c r="C1476" s="416"/>
      <c r="D1476" s="262"/>
      <c r="E1476" s="417"/>
      <c r="F1476" s="425"/>
      <c r="G1476" s="425"/>
      <c r="H1476" s="263"/>
      <c r="I1476" s="430"/>
    </row>
    <row r="1477" spans="1:9">
      <c r="A1477" s="262"/>
      <c r="B1477" s="262"/>
      <c r="C1477" s="416"/>
      <c r="D1477" s="262"/>
      <c r="E1477" s="417"/>
      <c r="F1477" s="425"/>
      <c r="G1477" s="425"/>
      <c r="H1477" s="263"/>
      <c r="I1477" s="430"/>
    </row>
    <row r="1478" spans="1:9">
      <c r="A1478" s="262"/>
      <c r="B1478" s="262"/>
      <c r="C1478" s="416"/>
      <c r="D1478" s="262"/>
      <c r="E1478" s="417"/>
      <c r="F1478" s="425"/>
      <c r="G1478" s="425"/>
      <c r="H1478" s="263"/>
      <c r="I1478" s="430"/>
    </row>
    <row r="1479" spans="1:9">
      <c r="A1479" s="262"/>
      <c r="B1479" s="262"/>
      <c r="C1479" s="416"/>
      <c r="D1479" s="262"/>
      <c r="E1479" s="417"/>
      <c r="F1479" s="425"/>
      <c r="G1479" s="425"/>
      <c r="H1479" s="263"/>
      <c r="I1479" s="430"/>
    </row>
    <row r="1480" spans="1:9">
      <c r="A1480" s="262"/>
      <c r="B1480" s="262"/>
      <c r="C1480" s="416"/>
      <c r="D1480" s="262"/>
      <c r="E1480" s="417"/>
      <c r="F1480" s="425"/>
      <c r="G1480" s="425"/>
      <c r="H1480" s="263"/>
      <c r="I1480" s="430"/>
    </row>
    <row r="1481" spans="1:9">
      <c r="A1481" s="262"/>
      <c r="B1481" s="262"/>
      <c r="C1481" s="416"/>
      <c r="D1481" s="262"/>
      <c r="E1481" s="417"/>
      <c r="F1481" s="425"/>
      <c r="G1481" s="425"/>
      <c r="H1481" s="263"/>
      <c r="I1481" s="430"/>
    </row>
    <row r="1482" spans="1:9">
      <c r="A1482" s="262"/>
      <c r="B1482" s="262"/>
      <c r="C1482" s="416"/>
      <c r="D1482" s="262"/>
      <c r="E1482" s="417"/>
      <c r="F1482" s="425"/>
      <c r="G1482" s="425"/>
      <c r="H1482" s="263"/>
      <c r="I1482" s="430"/>
    </row>
    <row r="1483" spans="1:9">
      <c r="A1483" s="262"/>
      <c r="B1483" s="262"/>
      <c r="C1483" s="416"/>
      <c r="D1483" s="262"/>
      <c r="E1483" s="417"/>
      <c r="F1483" s="425"/>
      <c r="G1483" s="425"/>
      <c r="H1483" s="263"/>
      <c r="I1483" s="430"/>
    </row>
    <row r="1484" spans="1:9">
      <c r="A1484" s="262"/>
      <c r="B1484" s="262"/>
      <c r="C1484" s="416"/>
      <c r="D1484" s="262"/>
      <c r="E1484" s="417"/>
      <c r="F1484" s="425"/>
      <c r="G1484" s="425"/>
      <c r="H1484" s="263"/>
      <c r="I1484" s="430"/>
    </row>
    <row r="1485" spans="1:9">
      <c r="A1485" s="262"/>
      <c r="B1485" s="262"/>
      <c r="C1485" s="416"/>
      <c r="D1485" s="262"/>
      <c r="E1485" s="417"/>
      <c r="F1485" s="425"/>
      <c r="G1485" s="425"/>
      <c r="H1485" s="263"/>
      <c r="I1485" s="430"/>
    </row>
    <row r="1486" spans="1:9">
      <c r="A1486" s="262"/>
      <c r="B1486" s="262"/>
      <c r="C1486" s="416"/>
      <c r="D1486" s="262"/>
      <c r="E1486" s="417"/>
      <c r="F1486" s="425"/>
      <c r="G1486" s="425"/>
      <c r="H1486" s="263"/>
      <c r="I1486" s="430"/>
    </row>
    <row r="1487" spans="1:9">
      <c r="A1487" s="262"/>
      <c r="B1487" s="262"/>
      <c r="C1487" s="416"/>
      <c r="D1487" s="262"/>
      <c r="E1487" s="417"/>
      <c r="F1487" s="425"/>
      <c r="G1487" s="425"/>
      <c r="H1487" s="263"/>
      <c r="I1487" s="430"/>
    </row>
    <row r="1488" spans="1:9">
      <c r="A1488" s="262"/>
      <c r="B1488" s="262"/>
      <c r="C1488" s="416"/>
      <c r="D1488" s="262"/>
      <c r="E1488" s="417"/>
      <c r="F1488" s="425"/>
      <c r="G1488" s="425"/>
      <c r="H1488" s="263"/>
      <c r="I1488" s="430"/>
    </row>
    <row r="1489" spans="1:9">
      <c r="A1489" s="262"/>
      <c r="B1489" s="262"/>
      <c r="C1489" s="416"/>
      <c r="D1489" s="262"/>
      <c r="E1489" s="417"/>
      <c r="F1489" s="425"/>
      <c r="G1489" s="425"/>
      <c r="H1489" s="263"/>
      <c r="I1489" s="430"/>
    </row>
    <row r="1490" spans="1:9">
      <c r="A1490" s="262"/>
      <c r="B1490" s="262"/>
      <c r="C1490" s="416"/>
      <c r="D1490" s="262"/>
      <c r="E1490" s="417"/>
      <c r="F1490" s="425"/>
      <c r="G1490" s="425"/>
      <c r="H1490" s="263"/>
      <c r="I1490" s="430"/>
    </row>
    <row r="1491" spans="1:9">
      <c r="A1491" s="262"/>
      <c r="B1491" s="262"/>
      <c r="C1491" s="416"/>
      <c r="D1491" s="262"/>
      <c r="E1491" s="417"/>
      <c r="F1491" s="425"/>
      <c r="G1491" s="425"/>
      <c r="H1491" s="263"/>
      <c r="I1491" s="430"/>
    </row>
    <row r="1492" spans="1:9">
      <c r="A1492" s="262"/>
      <c r="B1492" s="262"/>
      <c r="C1492" s="416"/>
      <c r="D1492" s="262"/>
      <c r="E1492" s="417"/>
      <c r="F1492" s="425"/>
      <c r="G1492" s="425"/>
      <c r="H1492" s="263"/>
      <c r="I1492" s="430"/>
    </row>
    <row r="1493" spans="1:9">
      <c r="A1493" s="262"/>
      <c r="B1493" s="262"/>
      <c r="C1493" s="416"/>
      <c r="D1493" s="262"/>
      <c r="E1493" s="417"/>
      <c r="F1493" s="425"/>
      <c r="G1493" s="425"/>
      <c r="H1493" s="263"/>
      <c r="I1493" s="430"/>
    </row>
    <row r="1494" spans="1:9">
      <c r="A1494" s="262"/>
      <c r="B1494" s="262"/>
      <c r="C1494" s="416"/>
      <c r="D1494" s="262"/>
      <c r="E1494" s="417"/>
      <c r="F1494" s="425"/>
      <c r="G1494" s="425"/>
      <c r="H1494" s="263"/>
      <c r="I1494" s="430"/>
    </row>
    <row r="1495" spans="1:9">
      <c r="A1495" s="262"/>
      <c r="B1495" s="262"/>
      <c r="C1495" s="416"/>
      <c r="D1495" s="262"/>
      <c r="E1495" s="417"/>
      <c r="F1495" s="425"/>
      <c r="G1495" s="425"/>
      <c r="H1495" s="263"/>
      <c r="I1495" s="430"/>
    </row>
    <row r="1496" spans="1:9">
      <c r="A1496" s="262"/>
      <c r="B1496" s="262"/>
      <c r="C1496" s="416"/>
      <c r="D1496" s="262"/>
      <c r="E1496" s="417"/>
      <c r="F1496" s="425"/>
      <c r="G1496" s="425"/>
      <c r="H1496" s="263"/>
      <c r="I1496" s="430"/>
    </row>
    <row r="1497" spans="1:9">
      <c r="A1497" s="262"/>
      <c r="B1497" s="262"/>
      <c r="C1497" s="416"/>
      <c r="D1497" s="262"/>
      <c r="E1497" s="417"/>
      <c r="F1497" s="425"/>
      <c r="G1497" s="425"/>
      <c r="H1497" s="263"/>
      <c r="I1497" s="430"/>
    </row>
    <row r="1498" spans="1:9">
      <c r="A1498" s="262"/>
      <c r="B1498" s="262"/>
      <c r="C1498" s="416"/>
      <c r="D1498" s="262"/>
      <c r="E1498" s="417"/>
      <c r="F1498" s="425"/>
      <c r="G1498" s="425"/>
      <c r="H1498" s="263"/>
      <c r="I1498" s="430"/>
    </row>
    <row r="1499" spans="1:9">
      <c r="A1499" s="262"/>
      <c r="B1499" s="262"/>
      <c r="C1499" s="416"/>
      <c r="D1499" s="262"/>
      <c r="E1499" s="417"/>
      <c r="F1499" s="425"/>
      <c r="G1499" s="425"/>
      <c r="H1499" s="263"/>
      <c r="I1499" s="430"/>
    </row>
    <row r="1500" spans="1:9">
      <c r="A1500" s="262"/>
      <c r="B1500" s="262"/>
      <c r="C1500" s="416"/>
      <c r="D1500" s="262"/>
      <c r="E1500" s="417"/>
      <c r="F1500" s="425"/>
      <c r="G1500" s="425"/>
      <c r="H1500" s="263"/>
      <c r="I1500" s="430"/>
    </row>
    <row r="1501" spans="1:9">
      <c r="A1501" s="262"/>
      <c r="B1501" s="262"/>
      <c r="C1501" s="416"/>
      <c r="D1501" s="262"/>
      <c r="E1501" s="417"/>
      <c r="F1501" s="425"/>
      <c r="G1501" s="425"/>
      <c r="H1501" s="263"/>
      <c r="I1501" s="430"/>
    </row>
    <row r="1502" spans="1:9">
      <c r="A1502" s="262"/>
      <c r="B1502" s="262"/>
      <c r="C1502" s="416"/>
      <c r="D1502" s="262"/>
      <c r="E1502" s="417"/>
      <c r="F1502" s="425"/>
      <c r="G1502" s="425"/>
      <c r="H1502" s="263"/>
      <c r="I1502" s="430"/>
    </row>
    <row r="1503" spans="1:9">
      <c r="A1503" s="262"/>
      <c r="B1503" s="262"/>
      <c r="C1503" s="416"/>
      <c r="D1503" s="262"/>
      <c r="E1503" s="417"/>
      <c r="F1503" s="425"/>
      <c r="G1503" s="425"/>
      <c r="H1503" s="263"/>
      <c r="I1503" s="430"/>
    </row>
    <row r="1504" spans="1:9">
      <c r="A1504" s="262"/>
      <c r="B1504" s="262"/>
      <c r="C1504" s="416"/>
      <c r="D1504" s="262"/>
      <c r="E1504" s="417"/>
      <c r="F1504" s="425"/>
      <c r="G1504" s="425"/>
      <c r="H1504" s="263"/>
      <c r="I1504" s="430"/>
    </row>
    <row r="1505" spans="1:9">
      <c r="A1505" s="262"/>
      <c r="B1505" s="262"/>
      <c r="C1505" s="416"/>
      <c r="D1505" s="262"/>
      <c r="E1505" s="417"/>
      <c r="F1505" s="425"/>
      <c r="G1505" s="425"/>
      <c r="H1505" s="263"/>
      <c r="I1505" s="430"/>
    </row>
    <row r="1506" spans="1:9">
      <c r="A1506" s="262"/>
      <c r="B1506" s="262"/>
      <c r="C1506" s="416"/>
      <c r="D1506" s="262"/>
      <c r="E1506" s="417"/>
      <c r="F1506" s="425"/>
      <c r="G1506" s="425"/>
      <c r="H1506" s="263"/>
      <c r="I1506" s="430"/>
    </row>
    <row r="1507" spans="1:9">
      <c r="A1507" s="262"/>
      <c r="B1507" s="262"/>
      <c r="C1507" s="416"/>
      <c r="D1507" s="262"/>
      <c r="E1507" s="417"/>
      <c r="F1507" s="425"/>
      <c r="G1507" s="425"/>
      <c r="H1507" s="263"/>
      <c r="I1507" s="430"/>
    </row>
    <row r="1508" spans="1:9">
      <c r="A1508" s="262"/>
      <c r="B1508" s="262"/>
      <c r="C1508" s="416"/>
      <c r="D1508" s="262"/>
      <c r="E1508" s="417"/>
      <c r="F1508" s="425"/>
      <c r="G1508" s="425"/>
      <c r="H1508" s="263"/>
      <c r="I1508" s="430"/>
    </row>
    <row r="1509" spans="1:9">
      <c r="A1509" s="262"/>
      <c r="B1509" s="262"/>
      <c r="C1509" s="416"/>
      <c r="D1509" s="262"/>
      <c r="E1509" s="417"/>
      <c r="F1509" s="425"/>
      <c r="G1509" s="425"/>
      <c r="H1509" s="263"/>
      <c r="I1509" s="430"/>
    </row>
    <row r="1510" spans="1:9">
      <c r="A1510" s="262"/>
      <c r="B1510" s="262"/>
      <c r="C1510" s="416"/>
      <c r="D1510" s="262"/>
      <c r="E1510" s="417"/>
      <c r="F1510" s="425"/>
      <c r="G1510" s="425"/>
      <c r="H1510" s="263"/>
      <c r="I1510" s="430"/>
    </row>
    <row r="1511" spans="1:9">
      <c r="A1511" s="262"/>
      <c r="B1511" s="262"/>
      <c r="C1511" s="416"/>
      <c r="D1511" s="262"/>
      <c r="E1511" s="417"/>
      <c r="F1511" s="425"/>
      <c r="G1511" s="425"/>
      <c r="H1511" s="263"/>
      <c r="I1511" s="430"/>
    </row>
    <row r="1512" spans="1:9">
      <c r="A1512" s="262"/>
      <c r="B1512" s="262"/>
      <c r="C1512" s="416"/>
      <c r="D1512" s="262"/>
      <c r="E1512" s="417"/>
      <c r="F1512" s="425"/>
      <c r="G1512" s="425"/>
      <c r="H1512" s="263"/>
      <c r="I1512" s="430"/>
    </row>
    <row r="1513" spans="1:9">
      <c r="A1513" s="262"/>
      <c r="B1513" s="262"/>
      <c r="C1513" s="416"/>
      <c r="D1513" s="262"/>
      <c r="E1513" s="417"/>
      <c r="F1513" s="425"/>
      <c r="G1513" s="425"/>
      <c r="H1513" s="263"/>
      <c r="I1513" s="430"/>
    </row>
    <row r="1514" spans="1:9">
      <c r="A1514" s="262"/>
      <c r="B1514" s="262"/>
      <c r="C1514" s="416"/>
      <c r="D1514" s="262"/>
      <c r="E1514" s="417"/>
      <c r="F1514" s="425"/>
      <c r="G1514" s="425"/>
      <c r="H1514" s="263"/>
      <c r="I1514" s="430"/>
    </row>
    <row r="1515" spans="1:9">
      <c r="A1515" s="262"/>
      <c r="B1515" s="262"/>
      <c r="C1515" s="416"/>
      <c r="D1515" s="262"/>
      <c r="E1515" s="417"/>
      <c r="F1515" s="425"/>
      <c r="G1515" s="425"/>
      <c r="H1515" s="263"/>
      <c r="I1515" s="430"/>
    </row>
    <row r="1516" spans="1:9">
      <c r="A1516" s="262"/>
      <c r="B1516" s="262"/>
      <c r="C1516" s="416"/>
      <c r="D1516" s="262"/>
      <c r="E1516" s="417"/>
      <c r="F1516" s="425"/>
      <c r="G1516" s="425"/>
      <c r="H1516" s="263"/>
      <c r="I1516" s="430"/>
    </row>
    <row r="1517" spans="1:9">
      <c r="A1517" s="262"/>
      <c r="B1517" s="262"/>
      <c r="C1517" s="416"/>
      <c r="D1517" s="262"/>
      <c r="E1517" s="417"/>
      <c r="F1517" s="425"/>
      <c r="G1517" s="425"/>
      <c r="H1517" s="263"/>
      <c r="I1517" s="430"/>
    </row>
    <row r="1518" spans="1:9">
      <c r="A1518" s="262"/>
      <c r="B1518" s="262"/>
      <c r="C1518" s="416"/>
      <c r="D1518" s="262"/>
      <c r="E1518" s="417"/>
      <c r="F1518" s="425"/>
      <c r="G1518" s="425"/>
      <c r="H1518" s="263"/>
      <c r="I1518" s="430"/>
    </row>
    <row r="1519" spans="1:9">
      <c r="A1519" s="262"/>
      <c r="B1519" s="262"/>
      <c r="C1519" s="416"/>
      <c r="D1519" s="262"/>
      <c r="E1519" s="417"/>
      <c r="F1519" s="425"/>
      <c r="G1519" s="425"/>
      <c r="H1519" s="263"/>
      <c r="I1519" s="430"/>
    </row>
    <row r="1520" spans="1:9">
      <c r="A1520" s="262"/>
      <c r="B1520" s="262"/>
      <c r="C1520" s="416"/>
      <c r="D1520" s="262"/>
      <c r="E1520" s="417"/>
      <c r="F1520" s="425"/>
      <c r="G1520" s="425"/>
      <c r="H1520" s="263"/>
      <c r="I1520" s="430"/>
    </row>
    <row r="1521" spans="1:9">
      <c r="A1521" s="262"/>
      <c r="B1521" s="262"/>
      <c r="C1521" s="416"/>
      <c r="D1521" s="262"/>
      <c r="E1521" s="417"/>
      <c r="F1521" s="425"/>
      <c r="G1521" s="425"/>
      <c r="H1521" s="263"/>
      <c r="I1521" s="430"/>
    </row>
    <row r="1522" spans="1:9">
      <c r="A1522" s="262"/>
      <c r="B1522" s="262"/>
      <c r="C1522" s="416"/>
      <c r="D1522" s="262"/>
      <c r="E1522" s="417"/>
      <c r="F1522" s="425"/>
      <c r="G1522" s="425"/>
      <c r="H1522" s="263"/>
      <c r="I1522" s="430"/>
    </row>
    <row r="1523" spans="1:9">
      <c r="A1523" s="262"/>
      <c r="B1523" s="262"/>
      <c r="C1523" s="416"/>
      <c r="D1523" s="262"/>
      <c r="E1523" s="417"/>
      <c r="F1523" s="425"/>
      <c r="G1523" s="425"/>
      <c r="H1523" s="263"/>
      <c r="I1523" s="430"/>
    </row>
    <row r="1524" spans="1:9">
      <c r="A1524" s="262"/>
      <c r="B1524" s="262"/>
      <c r="C1524" s="416"/>
      <c r="D1524" s="262"/>
      <c r="E1524" s="417"/>
      <c r="F1524" s="425"/>
      <c r="G1524" s="425"/>
      <c r="H1524" s="263"/>
      <c r="I1524" s="430"/>
    </row>
    <row r="1525" spans="1:9">
      <c r="A1525" s="262"/>
      <c r="B1525" s="262"/>
      <c r="C1525" s="416"/>
      <c r="D1525" s="262"/>
      <c r="E1525" s="417"/>
      <c r="F1525" s="425"/>
      <c r="G1525" s="425"/>
      <c r="H1525" s="263"/>
      <c r="I1525" s="430"/>
    </row>
    <row r="1526" spans="1:9">
      <c r="A1526" s="262"/>
      <c r="B1526" s="262"/>
      <c r="C1526" s="416"/>
      <c r="D1526" s="262"/>
      <c r="E1526" s="417"/>
      <c r="F1526" s="425"/>
      <c r="G1526" s="425"/>
      <c r="H1526" s="263"/>
      <c r="I1526" s="430"/>
    </row>
    <row r="1527" spans="1:9">
      <c r="A1527" s="262"/>
      <c r="B1527" s="262"/>
      <c r="C1527" s="416"/>
      <c r="D1527" s="262"/>
      <c r="E1527" s="417"/>
      <c r="F1527" s="425"/>
      <c r="G1527" s="425"/>
      <c r="H1527" s="263"/>
      <c r="I1527" s="430"/>
    </row>
    <row r="1528" spans="1:9">
      <c r="A1528" s="262"/>
      <c r="B1528" s="262"/>
      <c r="C1528" s="416"/>
      <c r="D1528" s="262"/>
      <c r="E1528" s="417"/>
      <c r="F1528" s="425"/>
      <c r="G1528" s="425"/>
      <c r="H1528" s="263"/>
      <c r="I1528" s="430"/>
    </row>
    <row r="1529" spans="1:9">
      <c r="A1529" s="262"/>
      <c r="B1529" s="262"/>
      <c r="C1529" s="416"/>
      <c r="D1529" s="262"/>
      <c r="E1529" s="417"/>
      <c r="F1529" s="425"/>
      <c r="G1529" s="425"/>
      <c r="H1529" s="263"/>
      <c r="I1529" s="430"/>
    </row>
    <row r="1530" spans="1:9">
      <c r="A1530" s="262"/>
      <c r="B1530" s="262"/>
      <c r="C1530" s="416"/>
      <c r="D1530" s="262"/>
      <c r="E1530" s="417"/>
      <c r="F1530" s="425"/>
      <c r="G1530" s="425"/>
      <c r="H1530" s="263"/>
      <c r="I1530" s="430"/>
    </row>
    <row r="1531" spans="1:9">
      <c r="A1531" s="262"/>
      <c r="B1531" s="262"/>
      <c r="C1531" s="416"/>
      <c r="D1531" s="262"/>
      <c r="E1531" s="417"/>
      <c r="F1531" s="425"/>
      <c r="G1531" s="425"/>
      <c r="H1531" s="263"/>
      <c r="I1531" s="430"/>
    </row>
    <row r="1532" spans="1:9">
      <c r="A1532" s="262"/>
      <c r="B1532" s="262"/>
      <c r="C1532" s="416"/>
      <c r="D1532" s="262"/>
      <c r="E1532" s="417"/>
      <c r="F1532" s="425"/>
      <c r="G1532" s="425"/>
      <c r="H1532" s="263"/>
      <c r="I1532" s="430"/>
    </row>
    <row r="1533" spans="1:9">
      <c r="A1533" s="262"/>
      <c r="B1533" s="262"/>
      <c r="C1533" s="416"/>
      <c r="D1533" s="262"/>
      <c r="E1533" s="417"/>
      <c r="F1533" s="425"/>
      <c r="G1533" s="425"/>
      <c r="H1533" s="263"/>
      <c r="I1533" s="430"/>
    </row>
    <row r="1534" spans="1:9">
      <c r="A1534" s="262"/>
      <c r="B1534" s="262"/>
      <c r="C1534" s="416"/>
      <c r="D1534" s="262"/>
      <c r="E1534" s="417"/>
      <c r="F1534" s="425"/>
      <c r="G1534" s="425"/>
      <c r="H1534" s="263"/>
      <c r="I1534" s="430"/>
    </row>
    <row r="1535" spans="1:9">
      <c r="A1535" s="262"/>
      <c r="B1535" s="262"/>
      <c r="C1535" s="416"/>
      <c r="D1535" s="262"/>
      <c r="E1535" s="417"/>
      <c r="F1535" s="425"/>
      <c r="G1535" s="425"/>
      <c r="H1535" s="263"/>
      <c r="I1535" s="430"/>
    </row>
    <row r="1536" spans="1:9">
      <c r="A1536" s="262"/>
      <c r="B1536" s="262"/>
      <c r="C1536" s="416"/>
      <c r="D1536" s="262"/>
      <c r="E1536" s="417"/>
      <c r="F1536" s="425"/>
      <c r="G1536" s="425"/>
      <c r="H1536" s="263"/>
      <c r="I1536" s="430"/>
    </row>
    <row r="1537" spans="1:9">
      <c r="A1537" s="262"/>
      <c r="B1537" s="262"/>
      <c r="C1537" s="416"/>
      <c r="D1537" s="262"/>
      <c r="E1537" s="417"/>
      <c r="F1537" s="425"/>
      <c r="G1537" s="425"/>
      <c r="H1537" s="263"/>
      <c r="I1537" s="430"/>
    </row>
    <row r="1538" spans="1:9">
      <c r="A1538" s="262"/>
      <c r="B1538" s="262"/>
      <c r="C1538" s="416"/>
      <c r="D1538" s="262"/>
      <c r="E1538" s="417"/>
      <c r="F1538" s="425"/>
      <c r="G1538" s="425"/>
      <c r="H1538" s="263"/>
      <c r="I1538" s="430"/>
    </row>
    <row r="1539" spans="1:9">
      <c r="A1539" s="262"/>
      <c r="B1539" s="262"/>
      <c r="C1539" s="416"/>
      <c r="D1539" s="262"/>
      <c r="E1539" s="417"/>
      <c r="F1539" s="425"/>
      <c r="G1539" s="425"/>
      <c r="H1539" s="263"/>
      <c r="I1539" s="430"/>
    </row>
    <row r="1540" spans="1:9">
      <c r="A1540" s="262"/>
      <c r="B1540" s="262"/>
      <c r="C1540" s="416"/>
      <c r="D1540" s="262"/>
      <c r="E1540" s="417"/>
      <c r="F1540" s="425"/>
      <c r="G1540" s="425"/>
      <c r="H1540" s="263"/>
      <c r="I1540" s="430"/>
    </row>
    <row r="1541" spans="1:9">
      <c r="A1541" s="262"/>
      <c r="B1541" s="262"/>
      <c r="C1541" s="416"/>
      <c r="D1541" s="262"/>
      <c r="E1541" s="417"/>
      <c r="F1541" s="425"/>
      <c r="G1541" s="425"/>
      <c r="H1541" s="263"/>
      <c r="I1541" s="430"/>
    </row>
    <row r="1542" spans="1:9">
      <c r="A1542" s="262"/>
      <c r="B1542" s="262"/>
      <c r="C1542" s="416"/>
      <c r="D1542" s="262"/>
      <c r="E1542" s="417"/>
      <c r="F1542" s="425"/>
      <c r="G1542" s="425"/>
      <c r="H1542" s="263"/>
      <c r="I1542" s="430"/>
    </row>
    <row r="1543" spans="1:9">
      <c r="A1543" s="262"/>
      <c r="B1543" s="262"/>
      <c r="C1543" s="416"/>
      <c r="D1543" s="262"/>
      <c r="E1543" s="417"/>
      <c r="F1543" s="425"/>
      <c r="G1543" s="425"/>
      <c r="H1543" s="263"/>
      <c r="I1543" s="430"/>
    </row>
    <row r="1544" spans="1:9">
      <c r="A1544" s="262"/>
      <c r="B1544" s="262"/>
      <c r="C1544" s="416"/>
      <c r="D1544" s="262"/>
      <c r="E1544" s="417"/>
      <c r="F1544" s="425"/>
      <c r="G1544" s="425"/>
      <c r="H1544" s="263"/>
      <c r="I1544" s="430"/>
    </row>
    <row r="1545" spans="1:9">
      <c r="A1545" s="262"/>
      <c r="B1545" s="262"/>
      <c r="C1545" s="416"/>
      <c r="D1545" s="262"/>
      <c r="E1545" s="417"/>
      <c r="F1545" s="425"/>
      <c r="G1545" s="425"/>
      <c r="H1545" s="263"/>
      <c r="I1545" s="430"/>
    </row>
    <row r="1546" spans="1:9">
      <c r="A1546" s="262"/>
      <c r="B1546" s="262"/>
      <c r="C1546" s="416"/>
      <c r="D1546" s="262"/>
      <c r="E1546" s="417"/>
      <c r="F1546" s="425"/>
      <c r="G1546" s="425"/>
      <c r="H1546" s="263"/>
      <c r="I1546" s="430"/>
    </row>
    <row r="1547" spans="1:9">
      <c r="A1547" s="262"/>
      <c r="B1547" s="262"/>
      <c r="C1547" s="416"/>
      <c r="D1547" s="262"/>
      <c r="E1547" s="417"/>
      <c r="F1547" s="425"/>
      <c r="G1547" s="425"/>
      <c r="H1547" s="263"/>
      <c r="I1547" s="430"/>
    </row>
    <row r="1548" spans="1:9">
      <c r="A1548" s="262"/>
      <c r="B1548" s="262"/>
      <c r="C1548" s="416"/>
      <c r="D1548" s="262"/>
      <c r="E1548" s="417"/>
      <c r="F1548" s="425"/>
      <c r="G1548" s="425"/>
      <c r="H1548" s="263"/>
      <c r="I1548" s="430"/>
    </row>
    <row r="1549" spans="1:9">
      <c r="A1549" s="262"/>
      <c r="B1549" s="262"/>
      <c r="C1549" s="416"/>
      <c r="D1549" s="262"/>
      <c r="E1549" s="417"/>
      <c r="F1549" s="425"/>
      <c r="G1549" s="425"/>
      <c r="H1549" s="263"/>
      <c r="I1549" s="430"/>
    </row>
    <row r="1550" spans="1:9">
      <c r="A1550" s="262"/>
      <c r="B1550" s="262"/>
      <c r="C1550" s="416"/>
      <c r="D1550" s="262"/>
      <c r="E1550" s="417"/>
      <c r="F1550" s="425"/>
      <c r="G1550" s="425"/>
      <c r="H1550" s="263"/>
      <c r="I1550" s="430"/>
    </row>
    <row r="1551" spans="1:9">
      <c r="A1551" s="262"/>
      <c r="B1551" s="262"/>
      <c r="C1551" s="416"/>
      <c r="D1551" s="262"/>
      <c r="E1551" s="417"/>
      <c r="F1551" s="425"/>
      <c r="G1551" s="425"/>
      <c r="H1551" s="263"/>
      <c r="I1551" s="430"/>
    </row>
    <row r="1552" spans="1:9">
      <c r="A1552" s="262"/>
      <c r="B1552" s="262"/>
      <c r="C1552" s="416"/>
      <c r="D1552" s="262"/>
      <c r="E1552" s="417"/>
      <c r="F1552" s="425"/>
      <c r="G1552" s="425"/>
      <c r="H1552" s="263"/>
      <c r="I1552" s="430"/>
    </row>
    <row r="1553" spans="1:9">
      <c r="A1553" s="262"/>
      <c r="B1553" s="262"/>
      <c r="C1553" s="416"/>
      <c r="D1553" s="262"/>
      <c r="E1553" s="417"/>
      <c r="F1553" s="425"/>
      <c r="G1553" s="425"/>
      <c r="H1553" s="263"/>
      <c r="I1553" s="430"/>
    </row>
    <row r="1554" spans="1:9">
      <c r="A1554" s="262"/>
      <c r="B1554" s="262"/>
      <c r="C1554" s="416"/>
      <c r="D1554" s="262"/>
      <c r="E1554" s="417"/>
      <c r="F1554" s="425"/>
      <c r="G1554" s="425"/>
      <c r="H1554" s="263"/>
      <c r="I1554" s="430"/>
    </row>
    <row r="1555" spans="1:9">
      <c r="A1555" s="262"/>
      <c r="B1555" s="262"/>
      <c r="C1555" s="416"/>
      <c r="D1555" s="262"/>
      <c r="E1555" s="417"/>
      <c r="F1555" s="425"/>
      <c r="G1555" s="425"/>
      <c r="H1555" s="263"/>
      <c r="I1555" s="430"/>
    </row>
    <row r="1556" spans="1:9">
      <c r="A1556" s="262"/>
      <c r="B1556" s="262"/>
      <c r="C1556" s="416"/>
      <c r="D1556" s="262"/>
      <c r="E1556" s="417"/>
      <c r="F1556" s="425"/>
      <c r="G1556" s="425"/>
      <c r="H1556" s="263"/>
      <c r="I1556" s="430"/>
    </row>
    <row r="1557" spans="1:9">
      <c r="A1557" s="262"/>
      <c r="B1557" s="262"/>
      <c r="C1557" s="416"/>
      <c r="D1557" s="262"/>
      <c r="E1557" s="417"/>
      <c r="F1557" s="425"/>
      <c r="G1557" s="425"/>
      <c r="H1557" s="263"/>
      <c r="I1557" s="430"/>
    </row>
    <row r="1558" spans="1:9">
      <c r="A1558" s="262"/>
      <c r="B1558" s="262"/>
      <c r="C1558" s="416"/>
      <c r="D1558" s="262"/>
      <c r="E1558" s="417"/>
      <c r="F1558" s="425"/>
      <c r="G1558" s="425"/>
      <c r="H1558" s="263"/>
      <c r="I1558" s="430"/>
    </row>
    <row r="1559" spans="1:9">
      <c r="A1559" s="262"/>
      <c r="B1559" s="262"/>
      <c r="C1559" s="416"/>
      <c r="D1559" s="262"/>
      <c r="E1559" s="417"/>
      <c r="F1559" s="425"/>
      <c r="G1559" s="425"/>
      <c r="H1559" s="263"/>
      <c r="I1559" s="430"/>
    </row>
    <row r="1560" spans="1:9">
      <c r="A1560" s="262"/>
      <c r="B1560" s="262"/>
      <c r="C1560" s="416"/>
      <c r="D1560" s="262"/>
      <c r="E1560" s="417"/>
      <c r="F1560" s="425"/>
      <c r="G1560" s="425"/>
      <c r="H1560" s="263"/>
      <c r="I1560" s="430"/>
    </row>
    <row r="1561" spans="1:9">
      <c r="A1561" s="262"/>
      <c r="B1561" s="262"/>
      <c r="C1561" s="416"/>
      <c r="D1561" s="262"/>
      <c r="E1561" s="417"/>
      <c r="F1561" s="425"/>
      <c r="G1561" s="425"/>
      <c r="H1561" s="263"/>
      <c r="I1561" s="430"/>
    </row>
    <row r="1562" spans="1:9">
      <c r="A1562" s="262"/>
      <c r="B1562" s="262"/>
      <c r="C1562" s="416"/>
      <c r="D1562" s="262"/>
      <c r="E1562" s="417"/>
      <c r="F1562" s="425"/>
      <c r="G1562" s="425"/>
      <c r="H1562" s="263"/>
      <c r="I1562" s="430"/>
    </row>
    <row r="1563" spans="1:9">
      <c r="A1563" s="262"/>
      <c r="B1563" s="262"/>
      <c r="C1563" s="416"/>
      <c r="D1563" s="262"/>
      <c r="E1563" s="417"/>
      <c r="F1563" s="425"/>
      <c r="G1563" s="425"/>
      <c r="H1563" s="263"/>
      <c r="I1563" s="430"/>
    </row>
    <row r="1564" spans="1:9">
      <c r="A1564" s="262"/>
      <c r="B1564" s="262"/>
      <c r="C1564" s="416"/>
      <c r="D1564" s="262"/>
      <c r="E1564" s="417"/>
      <c r="F1564" s="425"/>
      <c r="G1564" s="425"/>
      <c r="H1564" s="263"/>
      <c r="I1564" s="430"/>
    </row>
    <row r="1565" spans="1:9">
      <c r="A1565" s="262"/>
      <c r="B1565" s="262"/>
      <c r="C1565" s="416"/>
      <c r="D1565" s="262"/>
      <c r="E1565" s="417"/>
      <c r="F1565" s="425"/>
      <c r="G1565" s="425"/>
      <c r="H1565" s="263"/>
      <c r="I1565" s="430"/>
    </row>
    <row r="1566" spans="1:9">
      <c r="A1566" s="262"/>
      <c r="B1566" s="262"/>
      <c r="C1566" s="416"/>
      <c r="D1566" s="262"/>
      <c r="E1566" s="417"/>
      <c r="F1566" s="425"/>
      <c r="G1566" s="425"/>
      <c r="H1566" s="263"/>
      <c r="I1566" s="430"/>
    </row>
    <row r="1567" spans="1:9">
      <c r="A1567" s="262"/>
      <c r="B1567" s="262"/>
      <c r="C1567" s="416"/>
      <c r="D1567" s="262"/>
      <c r="E1567" s="417"/>
      <c r="F1567" s="425"/>
      <c r="G1567" s="425"/>
      <c r="H1567" s="263"/>
      <c r="I1567" s="430"/>
    </row>
    <row r="1568" spans="1:9">
      <c r="A1568" s="262"/>
      <c r="B1568" s="262"/>
      <c r="C1568" s="416"/>
      <c r="D1568" s="262"/>
      <c r="E1568" s="417"/>
      <c r="F1568" s="425"/>
      <c r="G1568" s="425"/>
      <c r="H1568" s="263"/>
      <c r="I1568" s="430"/>
    </row>
    <row r="1569" spans="1:9">
      <c r="A1569" s="262"/>
      <c r="B1569" s="262"/>
      <c r="C1569" s="416"/>
      <c r="D1569" s="262"/>
      <c r="E1569" s="417"/>
      <c r="F1569" s="425"/>
      <c r="G1569" s="425"/>
      <c r="H1569" s="263"/>
      <c r="I1569" s="430"/>
    </row>
    <row r="1570" spans="1:9">
      <c r="A1570" s="262"/>
      <c r="B1570" s="262"/>
      <c r="C1570" s="416"/>
      <c r="D1570" s="262"/>
      <c r="E1570" s="417"/>
      <c r="F1570" s="425"/>
      <c r="G1570" s="425"/>
      <c r="H1570" s="263"/>
      <c r="I1570" s="430"/>
    </row>
    <row r="1571" spans="1:9">
      <c r="A1571" s="262"/>
      <c r="B1571" s="262"/>
      <c r="C1571" s="416"/>
      <c r="D1571" s="262"/>
      <c r="E1571" s="417"/>
      <c r="F1571" s="425"/>
      <c r="G1571" s="425"/>
      <c r="H1571" s="263"/>
      <c r="I1571" s="430"/>
    </row>
    <row r="1572" spans="1:9">
      <c r="A1572" s="262"/>
      <c r="B1572" s="262"/>
      <c r="C1572" s="416"/>
      <c r="D1572" s="262"/>
      <c r="E1572" s="417"/>
      <c r="F1572" s="425"/>
      <c r="G1572" s="425"/>
      <c r="H1572" s="263"/>
      <c r="I1572" s="430"/>
    </row>
    <row r="1573" spans="1:9">
      <c r="A1573" s="262"/>
      <c r="B1573" s="262"/>
      <c r="C1573" s="416"/>
      <c r="D1573" s="262"/>
      <c r="E1573" s="417"/>
      <c r="F1573" s="425"/>
      <c r="G1573" s="425"/>
      <c r="H1573" s="263"/>
      <c r="I1573" s="430"/>
    </row>
    <row r="1574" spans="1:9">
      <c r="A1574" s="262"/>
      <c r="B1574" s="262"/>
      <c r="C1574" s="416"/>
      <c r="D1574" s="262"/>
      <c r="E1574" s="417"/>
      <c r="F1574" s="425"/>
      <c r="G1574" s="425"/>
      <c r="H1574" s="263"/>
      <c r="I1574" s="430"/>
    </row>
    <row r="1575" spans="1:9">
      <c r="A1575" s="262"/>
      <c r="B1575" s="262"/>
      <c r="C1575" s="416"/>
      <c r="D1575" s="262"/>
      <c r="E1575" s="417"/>
      <c r="F1575" s="425"/>
      <c r="G1575" s="425"/>
      <c r="H1575" s="263"/>
      <c r="I1575" s="430"/>
    </row>
    <row r="1576" spans="1:9">
      <c r="A1576" s="262"/>
      <c r="B1576" s="262"/>
      <c r="C1576" s="416"/>
      <c r="D1576" s="262"/>
      <c r="E1576" s="417"/>
      <c r="F1576" s="425"/>
      <c r="G1576" s="425"/>
      <c r="H1576" s="263"/>
      <c r="I1576" s="430"/>
    </row>
    <row r="1577" spans="1:9">
      <c r="A1577" s="262"/>
      <c r="B1577" s="262"/>
      <c r="C1577" s="416"/>
      <c r="D1577" s="262"/>
      <c r="E1577" s="417"/>
      <c r="F1577" s="425"/>
      <c r="G1577" s="425"/>
      <c r="H1577" s="263"/>
      <c r="I1577" s="430"/>
    </row>
    <row r="1578" spans="1:9">
      <c r="A1578" s="262"/>
      <c r="B1578" s="262"/>
      <c r="C1578" s="416"/>
      <c r="D1578" s="262"/>
      <c r="E1578" s="417"/>
      <c r="F1578" s="425"/>
      <c r="G1578" s="425"/>
      <c r="H1578" s="263"/>
      <c r="I1578" s="430"/>
    </row>
    <row r="1579" spans="1:9">
      <c r="A1579" s="262"/>
      <c r="B1579" s="262"/>
      <c r="C1579" s="416"/>
      <c r="D1579" s="262"/>
      <c r="E1579" s="417"/>
      <c r="F1579" s="425"/>
      <c r="G1579" s="425"/>
      <c r="H1579" s="263"/>
      <c r="I1579" s="430"/>
    </row>
    <row r="1580" spans="1:9">
      <c r="A1580" s="262"/>
      <c r="B1580" s="262"/>
      <c r="C1580" s="416"/>
      <c r="D1580" s="262"/>
      <c r="E1580" s="417"/>
      <c r="F1580" s="425"/>
      <c r="G1580" s="425"/>
      <c r="H1580" s="263"/>
      <c r="I1580" s="430"/>
    </row>
    <row r="1581" spans="1:9">
      <c r="A1581" s="262"/>
      <c r="B1581" s="262"/>
      <c r="C1581" s="416"/>
      <c r="D1581" s="262"/>
      <c r="E1581" s="417"/>
      <c r="F1581" s="425"/>
      <c r="G1581" s="425"/>
      <c r="H1581" s="263"/>
      <c r="I1581" s="430"/>
    </row>
    <row r="1582" spans="1:9">
      <c r="A1582" s="262"/>
      <c r="B1582" s="262"/>
      <c r="C1582" s="416"/>
      <c r="D1582" s="262"/>
      <c r="E1582" s="417"/>
      <c r="F1582" s="425"/>
      <c r="G1582" s="425"/>
      <c r="H1582" s="263"/>
      <c r="I1582" s="430"/>
    </row>
    <row r="1583" spans="1:9">
      <c r="A1583" s="262"/>
      <c r="B1583" s="262"/>
      <c r="C1583" s="416"/>
      <c r="D1583" s="262"/>
      <c r="E1583" s="417"/>
      <c r="F1583" s="425"/>
      <c r="G1583" s="425"/>
      <c r="H1583" s="263"/>
      <c r="I1583" s="430"/>
    </row>
    <row r="1584" spans="1:9">
      <c r="A1584" s="262"/>
      <c r="B1584" s="262"/>
      <c r="C1584" s="416"/>
      <c r="D1584" s="262"/>
      <c r="E1584" s="417"/>
      <c r="F1584" s="425"/>
      <c r="G1584" s="425"/>
      <c r="H1584" s="263"/>
      <c r="I1584" s="430"/>
    </row>
    <row r="1585" spans="1:9">
      <c r="A1585" s="262"/>
      <c r="B1585" s="262"/>
      <c r="C1585" s="416"/>
      <c r="D1585" s="262"/>
      <c r="E1585" s="417"/>
      <c r="F1585" s="425"/>
      <c r="G1585" s="425"/>
      <c r="H1585" s="263"/>
      <c r="I1585" s="430"/>
    </row>
    <row r="1586" spans="1:9">
      <c r="A1586" s="262"/>
      <c r="B1586" s="262"/>
      <c r="C1586" s="416"/>
      <c r="D1586" s="262"/>
      <c r="E1586" s="417"/>
      <c r="F1586" s="425"/>
      <c r="G1586" s="425"/>
      <c r="H1586" s="263"/>
      <c r="I1586" s="430"/>
    </row>
    <row r="1587" spans="1:9">
      <c r="A1587" s="262"/>
      <c r="B1587" s="262"/>
      <c r="C1587" s="416"/>
      <c r="D1587" s="262"/>
      <c r="E1587" s="417"/>
      <c r="F1587" s="425"/>
      <c r="G1587" s="425"/>
      <c r="H1587" s="263"/>
      <c r="I1587" s="430"/>
    </row>
    <row r="1588" spans="1:9">
      <c r="A1588" s="262"/>
      <c r="B1588" s="262"/>
      <c r="C1588" s="416"/>
      <c r="D1588" s="262"/>
      <c r="E1588" s="417"/>
      <c r="F1588" s="425"/>
      <c r="G1588" s="425"/>
      <c r="H1588" s="263"/>
      <c r="I1588" s="430"/>
    </row>
    <row r="1589" spans="1:9">
      <c r="A1589" s="262"/>
      <c r="B1589" s="262"/>
      <c r="C1589" s="416"/>
      <c r="D1589" s="262"/>
      <c r="E1589" s="417"/>
      <c r="F1589" s="425"/>
      <c r="G1589" s="425"/>
      <c r="H1589" s="263"/>
      <c r="I1589" s="430"/>
    </row>
    <row r="1590" spans="1:9">
      <c r="A1590" s="262"/>
      <c r="B1590" s="262"/>
      <c r="C1590" s="416"/>
      <c r="D1590" s="262"/>
      <c r="E1590" s="417"/>
      <c r="F1590" s="425"/>
      <c r="G1590" s="425"/>
      <c r="H1590" s="263"/>
      <c r="I1590" s="430"/>
    </row>
    <row r="1591" spans="1:9">
      <c r="A1591" s="262"/>
      <c r="B1591" s="262"/>
      <c r="C1591" s="416"/>
      <c r="D1591" s="262"/>
      <c r="E1591" s="417"/>
      <c r="F1591" s="425"/>
      <c r="G1591" s="425"/>
      <c r="H1591" s="263"/>
      <c r="I1591" s="430"/>
    </row>
    <row r="1592" spans="1:9">
      <c r="A1592" s="262"/>
      <c r="B1592" s="262"/>
      <c r="C1592" s="416"/>
      <c r="D1592" s="262"/>
      <c r="E1592" s="417"/>
      <c r="F1592" s="425"/>
      <c r="G1592" s="425"/>
      <c r="H1592" s="263"/>
      <c r="I1592" s="430"/>
    </row>
    <row r="1593" spans="1:9">
      <c r="A1593" s="262"/>
      <c r="B1593" s="262"/>
      <c r="C1593" s="416"/>
      <c r="D1593" s="262"/>
      <c r="E1593" s="417"/>
      <c r="F1593" s="425"/>
      <c r="G1593" s="425"/>
      <c r="H1593" s="263"/>
      <c r="I1593" s="430"/>
    </row>
    <row r="1594" spans="1:9">
      <c r="A1594" s="262"/>
      <c r="B1594" s="262"/>
      <c r="C1594" s="416"/>
      <c r="D1594" s="262"/>
      <c r="E1594" s="417"/>
      <c r="F1594" s="425"/>
      <c r="G1594" s="425"/>
      <c r="H1594" s="263"/>
      <c r="I1594" s="430"/>
    </row>
    <row r="1595" spans="1:9">
      <c r="A1595" s="262"/>
      <c r="B1595" s="262"/>
      <c r="C1595" s="416"/>
      <c r="D1595" s="262"/>
      <c r="E1595" s="417"/>
      <c r="F1595" s="425"/>
      <c r="G1595" s="425"/>
      <c r="H1595" s="263"/>
      <c r="I1595" s="430"/>
    </row>
    <row r="1596" spans="1:9">
      <c r="A1596" s="262"/>
      <c r="B1596" s="262"/>
      <c r="C1596" s="416"/>
      <c r="D1596" s="262"/>
      <c r="E1596" s="417"/>
      <c r="F1596" s="425"/>
      <c r="G1596" s="425"/>
      <c r="H1596" s="263"/>
      <c r="I1596" s="430"/>
    </row>
    <row r="1597" spans="1:9">
      <c r="A1597" s="262"/>
      <c r="B1597" s="262"/>
      <c r="C1597" s="416"/>
      <c r="D1597" s="262"/>
      <c r="E1597" s="417"/>
      <c r="F1597" s="425"/>
      <c r="G1597" s="425"/>
      <c r="H1597" s="263"/>
      <c r="I1597" s="430"/>
    </row>
    <row r="1598" spans="1:9">
      <c r="A1598" s="262"/>
      <c r="B1598" s="262"/>
      <c r="C1598" s="416"/>
      <c r="D1598" s="262"/>
      <c r="E1598" s="417"/>
      <c r="F1598" s="425"/>
      <c r="G1598" s="425"/>
      <c r="H1598" s="263"/>
      <c r="I1598" s="430"/>
    </row>
    <row r="1599" spans="1:9">
      <c r="A1599" s="262"/>
      <c r="B1599" s="262"/>
      <c r="C1599" s="416"/>
      <c r="D1599" s="262"/>
      <c r="E1599" s="417"/>
      <c r="F1599" s="425"/>
      <c r="G1599" s="425"/>
      <c r="H1599" s="263"/>
      <c r="I1599" s="430"/>
    </row>
    <row r="1600" spans="1:9">
      <c r="A1600" s="262"/>
      <c r="B1600" s="262"/>
      <c r="C1600" s="416"/>
      <c r="D1600" s="262"/>
      <c r="E1600" s="417"/>
      <c r="F1600" s="425"/>
      <c r="G1600" s="425"/>
      <c r="H1600" s="263"/>
      <c r="I1600" s="430"/>
    </row>
    <row r="1601" spans="1:9">
      <c r="A1601" s="262"/>
      <c r="B1601" s="262"/>
      <c r="C1601" s="416"/>
      <c r="D1601" s="262"/>
      <c r="E1601" s="417"/>
      <c r="F1601" s="425"/>
      <c r="G1601" s="425"/>
      <c r="H1601" s="263"/>
      <c r="I1601" s="430"/>
    </row>
    <row r="1602" spans="1:9">
      <c r="A1602" s="262"/>
      <c r="B1602" s="262"/>
      <c r="C1602" s="416"/>
      <c r="D1602" s="262"/>
      <c r="E1602" s="417"/>
      <c r="F1602" s="425"/>
      <c r="G1602" s="425"/>
      <c r="H1602" s="263"/>
      <c r="I1602" s="430"/>
    </row>
    <row r="1603" spans="1:9">
      <c r="A1603" s="262"/>
      <c r="B1603" s="262"/>
      <c r="C1603" s="416"/>
      <c r="D1603" s="262"/>
      <c r="E1603" s="417"/>
      <c r="F1603" s="425"/>
      <c r="G1603" s="425"/>
      <c r="H1603" s="263"/>
      <c r="I1603" s="430"/>
    </row>
    <row r="1604" spans="1:9">
      <c r="A1604" s="262"/>
      <c r="B1604" s="262"/>
      <c r="C1604" s="416"/>
      <c r="D1604" s="262"/>
      <c r="E1604" s="417"/>
      <c r="F1604" s="425"/>
      <c r="G1604" s="425"/>
      <c r="H1604" s="263"/>
      <c r="I1604" s="430"/>
    </row>
    <row r="1605" spans="1:9">
      <c r="A1605" s="262"/>
      <c r="B1605" s="262"/>
      <c r="C1605" s="416"/>
      <c r="D1605" s="262"/>
      <c r="E1605" s="417"/>
      <c r="F1605" s="425"/>
      <c r="G1605" s="425"/>
      <c r="H1605" s="263"/>
      <c r="I1605" s="430"/>
    </row>
    <row r="1606" spans="1:9">
      <c r="A1606" s="262"/>
      <c r="B1606" s="262"/>
      <c r="C1606" s="416"/>
      <c r="D1606" s="262"/>
      <c r="E1606" s="417"/>
      <c r="F1606" s="425"/>
      <c r="G1606" s="425"/>
      <c r="H1606" s="263"/>
      <c r="I1606" s="430"/>
    </row>
    <row r="1607" spans="1:9">
      <c r="A1607" s="262"/>
      <c r="B1607" s="262"/>
      <c r="C1607" s="416"/>
      <c r="D1607" s="262"/>
      <c r="E1607" s="417"/>
      <c r="F1607" s="425"/>
      <c r="G1607" s="425"/>
      <c r="H1607" s="263"/>
      <c r="I1607" s="430"/>
    </row>
    <row r="1608" spans="1:9">
      <c r="A1608" s="262"/>
      <c r="B1608" s="262"/>
      <c r="C1608" s="416"/>
      <c r="D1608" s="262"/>
      <c r="E1608" s="417"/>
      <c r="F1608" s="425"/>
      <c r="G1608" s="425"/>
      <c r="H1608" s="263"/>
      <c r="I1608" s="430"/>
    </row>
    <row r="1609" spans="1:9">
      <c r="A1609" s="262"/>
      <c r="B1609" s="262"/>
      <c r="C1609" s="416"/>
      <c r="D1609" s="262"/>
      <c r="E1609" s="417"/>
      <c r="F1609" s="425"/>
      <c r="G1609" s="425"/>
      <c r="H1609" s="263"/>
      <c r="I1609" s="430"/>
    </row>
    <row r="1610" spans="1:9">
      <c r="A1610" s="262"/>
      <c r="B1610" s="262"/>
      <c r="C1610" s="416"/>
      <c r="D1610" s="262"/>
      <c r="E1610" s="417"/>
      <c r="F1610" s="425"/>
      <c r="G1610" s="425"/>
      <c r="H1610" s="263"/>
      <c r="I1610" s="430"/>
    </row>
    <row r="1611" spans="1:9">
      <c r="A1611" s="262"/>
      <c r="B1611" s="262"/>
      <c r="C1611" s="416"/>
      <c r="D1611" s="262"/>
      <c r="E1611" s="417"/>
      <c r="F1611" s="425"/>
      <c r="G1611" s="425"/>
      <c r="H1611" s="263"/>
      <c r="I1611" s="430"/>
    </row>
    <row r="1612" spans="1:9">
      <c r="A1612" s="262"/>
      <c r="B1612" s="262"/>
      <c r="C1612" s="416"/>
      <c r="D1612" s="262"/>
      <c r="E1612" s="417"/>
      <c r="F1612" s="425"/>
      <c r="G1612" s="425"/>
      <c r="H1612" s="263"/>
      <c r="I1612" s="430"/>
    </row>
    <row r="1613" spans="1:9">
      <c r="A1613" s="262"/>
      <c r="B1613" s="262"/>
      <c r="C1613" s="416"/>
      <c r="D1613" s="262"/>
      <c r="E1613" s="417"/>
      <c r="F1613" s="425"/>
      <c r="G1613" s="425"/>
      <c r="H1613" s="263"/>
      <c r="I1613" s="430"/>
    </row>
    <row r="1614" spans="1:9">
      <c r="A1614" s="262"/>
      <c r="B1614" s="262"/>
      <c r="C1614" s="416"/>
      <c r="D1614" s="262"/>
      <c r="E1614" s="417"/>
      <c r="F1614" s="425"/>
      <c r="G1614" s="425"/>
      <c r="H1614" s="263"/>
      <c r="I1614" s="430"/>
    </row>
    <row r="1615" spans="1:9">
      <c r="A1615" s="262"/>
      <c r="B1615" s="262"/>
      <c r="C1615" s="416"/>
      <c r="D1615" s="262"/>
      <c r="E1615" s="417"/>
      <c r="F1615" s="425"/>
      <c r="G1615" s="425"/>
      <c r="H1615" s="263"/>
      <c r="I1615" s="430"/>
    </row>
    <row r="1616" spans="1:9">
      <c r="A1616" s="262"/>
      <c r="B1616" s="262"/>
      <c r="C1616" s="416"/>
      <c r="D1616" s="262"/>
      <c r="E1616" s="417"/>
      <c r="F1616" s="425"/>
      <c r="G1616" s="425"/>
      <c r="H1616" s="263"/>
      <c r="I1616" s="430"/>
    </row>
    <row r="1617" spans="1:9">
      <c r="A1617" s="262"/>
      <c r="B1617" s="262"/>
      <c r="C1617" s="416"/>
      <c r="D1617" s="262"/>
      <c r="E1617" s="417"/>
      <c r="F1617" s="425"/>
      <c r="G1617" s="425"/>
      <c r="H1617" s="263"/>
      <c r="I1617" s="430"/>
    </row>
    <row r="1618" spans="1:9">
      <c r="A1618" s="262"/>
      <c r="B1618" s="262"/>
      <c r="C1618" s="416"/>
      <c r="D1618" s="262"/>
      <c r="E1618" s="417"/>
      <c r="F1618" s="425"/>
      <c r="G1618" s="425"/>
      <c r="H1618" s="263"/>
      <c r="I1618" s="430"/>
    </row>
    <row r="1619" spans="1:9">
      <c r="A1619" s="262"/>
      <c r="B1619" s="262"/>
      <c r="C1619" s="416"/>
      <c r="D1619" s="262"/>
      <c r="E1619" s="417"/>
      <c r="F1619" s="425"/>
      <c r="G1619" s="425"/>
      <c r="H1619" s="263"/>
      <c r="I1619" s="430"/>
    </row>
    <row r="1620" spans="1:9">
      <c r="A1620" s="262"/>
      <c r="B1620" s="262"/>
      <c r="C1620" s="416"/>
      <c r="D1620" s="262"/>
      <c r="E1620" s="417"/>
      <c r="F1620" s="425"/>
      <c r="G1620" s="425"/>
      <c r="H1620" s="263"/>
      <c r="I1620" s="430"/>
    </row>
    <row r="1621" spans="1:9">
      <c r="A1621" s="262"/>
      <c r="B1621" s="262"/>
      <c r="C1621" s="416"/>
      <c r="D1621" s="262"/>
      <c r="E1621" s="417"/>
      <c r="F1621" s="425"/>
      <c r="G1621" s="425"/>
      <c r="H1621" s="263"/>
      <c r="I1621" s="430"/>
    </row>
    <row r="1622" spans="1:9">
      <c r="A1622" s="262"/>
      <c r="B1622" s="262"/>
      <c r="C1622" s="416"/>
      <c r="D1622" s="262"/>
      <c r="E1622" s="417"/>
      <c r="F1622" s="425"/>
      <c r="G1622" s="425"/>
      <c r="H1622" s="263"/>
      <c r="I1622" s="430"/>
    </row>
    <row r="1623" spans="1:9">
      <c r="A1623" s="262"/>
      <c r="B1623" s="262"/>
      <c r="C1623" s="416"/>
      <c r="D1623" s="262"/>
      <c r="E1623" s="417"/>
      <c r="F1623" s="425"/>
      <c r="G1623" s="425"/>
      <c r="H1623" s="263"/>
      <c r="I1623" s="430"/>
    </row>
    <row r="1624" spans="1:9">
      <c r="A1624" s="262"/>
      <c r="B1624" s="262"/>
      <c r="C1624" s="416"/>
      <c r="D1624" s="262"/>
      <c r="E1624" s="417"/>
      <c r="F1624" s="425"/>
      <c r="G1624" s="425"/>
      <c r="H1624" s="263"/>
      <c r="I1624" s="430"/>
    </row>
    <row r="1625" spans="1:9">
      <c r="A1625" s="262"/>
      <c r="B1625" s="262"/>
      <c r="C1625" s="416"/>
      <c r="D1625" s="262"/>
      <c r="E1625" s="417"/>
      <c r="F1625" s="425"/>
      <c r="G1625" s="425"/>
      <c r="H1625" s="263"/>
      <c r="I1625" s="430"/>
    </row>
    <row r="1626" spans="1:9">
      <c r="A1626" s="262"/>
      <c r="B1626" s="262"/>
      <c r="C1626" s="416"/>
      <c r="D1626" s="262"/>
      <c r="E1626" s="417"/>
      <c r="F1626" s="425"/>
      <c r="G1626" s="425"/>
      <c r="H1626" s="263"/>
      <c r="I1626" s="430"/>
    </row>
    <row r="1627" spans="1:9">
      <c r="A1627" s="262"/>
      <c r="B1627" s="262"/>
      <c r="C1627" s="416"/>
      <c r="D1627" s="262"/>
      <c r="E1627" s="417"/>
      <c r="F1627" s="425"/>
      <c r="G1627" s="425"/>
      <c r="H1627" s="263"/>
      <c r="I1627" s="430"/>
    </row>
    <row r="1628" spans="1:9">
      <c r="A1628" s="262"/>
      <c r="B1628" s="262"/>
      <c r="C1628" s="416"/>
      <c r="D1628" s="262"/>
      <c r="E1628" s="417"/>
      <c r="F1628" s="425"/>
      <c r="G1628" s="425"/>
      <c r="H1628" s="263"/>
      <c r="I1628" s="430"/>
    </row>
    <row r="1629" spans="1:9">
      <c r="A1629" s="262"/>
      <c r="B1629" s="262"/>
      <c r="C1629" s="416"/>
      <c r="D1629" s="262"/>
      <c r="E1629" s="417"/>
      <c r="F1629" s="425"/>
      <c r="G1629" s="425"/>
      <c r="H1629" s="263"/>
      <c r="I1629" s="430"/>
    </row>
    <row r="1630" spans="1:9">
      <c r="A1630" s="262"/>
      <c r="B1630" s="262"/>
      <c r="C1630" s="416"/>
      <c r="D1630" s="262"/>
      <c r="E1630" s="417"/>
      <c r="F1630" s="425"/>
      <c r="G1630" s="425"/>
      <c r="H1630" s="263"/>
      <c r="I1630" s="430"/>
    </row>
    <row r="1631" spans="1:9">
      <c r="A1631" s="262"/>
      <c r="B1631" s="262"/>
      <c r="C1631" s="416"/>
      <c r="D1631" s="262"/>
      <c r="E1631" s="417"/>
      <c r="F1631" s="425"/>
      <c r="G1631" s="425"/>
      <c r="H1631" s="263"/>
      <c r="I1631" s="430"/>
    </row>
    <row r="1632" spans="1:9">
      <c r="A1632" s="262"/>
      <c r="B1632" s="262"/>
      <c r="C1632" s="416"/>
      <c r="D1632" s="262"/>
      <c r="E1632" s="417"/>
      <c r="F1632" s="425"/>
      <c r="G1632" s="425"/>
      <c r="H1632" s="263"/>
      <c r="I1632" s="430"/>
    </row>
    <row r="1633" spans="1:9">
      <c r="A1633" s="262"/>
      <c r="B1633" s="262"/>
      <c r="C1633" s="416"/>
      <c r="D1633" s="262"/>
      <c r="E1633" s="417"/>
      <c r="F1633" s="425"/>
      <c r="G1633" s="425"/>
      <c r="H1633" s="263"/>
      <c r="I1633" s="430"/>
    </row>
    <row r="1634" spans="1:9">
      <c r="A1634" s="262"/>
      <c r="B1634" s="262"/>
      <c r="C1634" s="416"/>
      <c r="D1634" s="262"/>
      <c r="E1634" s="417"/>
      <c r="F1634" s="425"/>
      <c r="G1634" s="425"/>
      <c r="H1634" s="263"/>
      <c r="I1634" s="430"/>
    </row>
    <row r="1635" spans="1:9">
      <c r="A1635" s="262"/>
      <c r="B1635" s="262"/>
      <c r="C1635" s="416"/>
      <c r="D1635" s="262"/>
      <c r="E1635" s="417"/>
      <c r="F1635" s="425"/>
      <c r="G1635" s="425"/>
      <c r="H1635" s="263"/>
      <c r="I1635" s="430"/>
    </row>
    <row r="1636" spans="1:9">
      <c r="A1636" s="262"/>
      <c r="B1636" s="262"/>
      <c r="C1636" s="416"/>
      <c r="D1636" s="262"/>
      <c r="E1636" s="417"/>
      <c r="F1636" s="425"/>
      <c r="G1636" s="425"/>
      <c r="H1636" s="263"/>
      <c r="I1636" s="430"/>
    </row>
    <row r="1637" spans="1:9">
      <c r="A1637" s="262"/>
      <c r="B1637" s="262"/>
      <c r="C1637" s="416"/>
      <c r="D1637" s="262"/>
      <c r="E1637" s="417"/>
      <c r="F1637" s="425"/>
      <c r="G1637" s="425"/>
      <c r="H1637" s="263"/>
      <c r="I1637" s="430"/>
    </row>
    <row r="1638" spans="1:9">
      <c r="A1638" s="262"/>
      <c r="B1638" s="262"/>
      <c r="C1638" s="416"/>
      <c r="D1638" s="262"/>
      <c r="E1638" s="417"/>
      <c r="F1638" s="425"/>
      <c r="G1638" s="425"/>
      <c r="H1638" s="263"/>
      <c r="I1638" s="430"/>
    </row>
    <row r="1639" spans="1:9">
      <c r="A1639" s="262"/>
      <c r="B1639" s="262"/>
      <c r="C1639" s="416"/>
      <c r="D1639" s="262"/>
      <c r="E1639" s="417"/>
      <c r="F1639" s="425"/>
      <c r="G1639" s="425"/>
      <c r="H1639" s="263"/>
      <c r="I1639" s="430"/>
    </row>
    <row r="1640" spans="1:9">
      <c r="A1640" s="262"/>
      <c r="B1640" s="262"/>
      <c r="C1640" s="416"/>
      <c r="D1640" s="262"/>
      <c r="E1640" s="417"/>
      <c r="F1640" s="425"/>
      <c r="G1640" s="425"/>
      <c r="H1640" s="263"/>
      <c r="I1640" s="430"/>
    </row>
    <row r="1641" spans="1:9">
      <c r="A1641" s="262"/>
      <c r="B1641" s="262"/>
      <c r="C1641" s="416"/>
      <c r="D1641" s="262"/>
      <c r="E1641" s="417"/>
      <c r="F1641" s="425"/>
      <c r="G1641" s="425"/>
      <c r="H1641" s="263"/>
      <c r="I1641" s="430"/>
    </row>
    <row r="1642" spans="1:9">
      <c r="A1642" s="262"/>
      <c r="B1642" s="262"/>
      <c r="C1642" s="416"/>
      <c r="D1642" s="262"/>
      <c r="E1642" s="417"/>
      <c r="F1642" s="425"/>
      <c r="G1642" s="425"/>
      <c r="H1642" s="263"/>
      <c r="I1642" s="430"/>
    </row>
    <row r="1643" spans="1:9">
      <c r="A1643" s="262"/>
      <c r="B1643" s="262"/>
      <c r="C1643" s="416"/>
      <c r="D1643" s="262"/>
      <c r="E1643" s="417"/>
      <c r="F1643" s="425"/>
      <c r="G1643" s="425"/>
      <c r="H1643" s="263"/>
      <c r="I1643" s="430"/>
    </row>
    <row r="1644" spans="1:9">
      <c r="A1644" s="262"/>
      <c r="B1644" s="262"/>
      <c r="C1644" s="416"/>
      <c r="D1644" s="262"/>
      <c r="E1644" s="417"/>
      <c r="F1644" s="425"/>
      <c r="G1644" s="425"/>
      <c r="H1644" s="263"/>
      <c r="I1644" s="430"/>
    </row>
    <row r="1645" spans="1:9">
      <c r="A1645" s="262"/>
      <c r="B1645" s="262"/>
      <c r="C1645" s="416"/>
      <c r="D1645" s="262"/>
      <c r="E1645" s="417"/>
      <c r="F1645" s="425"/>
      <c r="G1645" s="425"/>
      <c r="H1645" s="263"/>
      <c r="I1645" s="430"/>
    </row>
    <row r="1646" spans="1:9">
      <c r="A1646" s="262"/>
      <c r="B1646" s="262"/>
      <c r="C1646" s="416"/>
      <c r="D1646" s="262"/>
      <c r="E1646" s="417"/>
      <c r="F1646" s="425"/>
      <c r="G1646" s="425"/>
      <c r="H1646" s="263"/>
      <c r="I1646" s="430"/>
    </row>
    <row r="1647" spans="1:9">
      <c r="A1647" s="262"/>
      <c r="B1647" s="262"/>
      <c r="C1647" s="416"/>
      <c r="D1647" s="262"/>
      <c r="E1647" s="417"/>
      <c r="F1647" s="425"/>
      <c r="G1647" s="425"/>
      <c r="H1647" s="263"/>
      <c r="I1647" s="430"/>
    </row>
    <row r="1648" spans="1:9">
      <c r="A1648" s="262"/>
      <c r="B1648" s="262"/>
      <c r="C1648" s="416"/>
      <c r="D1648" s="262"/>
      <c r="E1648" s="417"/>
      <c r="F1648" s="425"/>
      <c r="G1648" s="425"/>
      <c r="H1648" s="263"/>
      <c r="I1648" s="430"/>
    </row>
    <row r="1649" spans="1:9">
      <c r="A1649" s="262"/>
      <c r="B1649" s="262"/>
      <c r="C1649" s="416"/>
      <c r="D1649" s="262"/>
      <c r="E1649" s="417"/>
      <c r="F1649" s="425"/>
      <c r="G1649" s="425"/>
      <c r="H1649" s="263"/>
      <c r="I1649" s="430"/>
    </row>
    <row r="1650" spans="1:9">
      <c r="A1650" s="262"/>
      <c r="B1650" s="262"/>
      <c r="C1650" s="416"/>
      <c r="D1650" s="262"/>
      <c r="E1650" s="417"/>
      <c r="F1650" s="425"/>
      <c r="G1650" s="425"/>
      <c r="H1650" s="263"/>
      <c r="I1650" s="430"/>
    </row>
    <row r="1651" spans="1:9">
      <c r="A1651" s="262"/>
      <c r="B1651" s="262"/>
      <c r="C1651" s="416"/>
      <c r="D1651" s="262"/>
      <c r="E1651" s="417"/>
      <c r="F1651" s="425"/>
      <c r="G1651" s="425"/>
      <c r="H1651" s="263"/>
      <c r="I1651" s="430"/>
    </row>
    <row r="1652" spans="1:9">
      <c r="A1652" s="262"/>
      <c r="B1652" s="262"/>
      <c r="C1652" s="416"/>
      <c r="D1652" s="262"/>
      <c r="E1652" s="417"/>
      <c r="F1652" s="425"/>
      <c r="G1652" s="425"/>
      <c r="H1652" s="263"/>
      <c r="I1652" s="430"/>
    </row>
    <row r="1653" spans="1:9">
      <c r="A1653" s="262"/>
      <c r="B1653" s="262"/>
      <c r="C1653" s="416"/>
      <c r="D1653" s="262"/>
      <c r="E1653" s="417"/>
      <c r="F1653" s="425"/>
      <c r="G1653" s="425"/>
      <c r="H1653" s="263"/>
      <c r="I1653" s="430"/>
    </row>
    <row r="1654" spans="1:9">
      <c r="A1654" s="262"/>
      <c r="B1654" s="262"/>
      <c r="C1654" s="416"/>
      <c r="D1654" s="262"/>
      <c r="E1654" s="417"/>
      <c r="F1654" s="425"/>
      <c r="G1654" s="425"/>
      <c r="H1654" s="263"/>
      <c r="I1654" s="430"/>
    </row>
    <row r="1655" spans="1:9">
      <c r="A1655" s="262"/>
      <c r="B1655" s="262"/>
      <c r="C1655" s="416"/>
      <c r="D1655" s="262"/>
      <c r="E1655" s="417"/>
      <c r="F1655" s="425"/>
      <c r="G1655" s="425"/>
      <c r="H1655" s="263"/>
      <c r="I1655" s="430"/>
    </row>
    <row r="1656" spans="1:9">
      <c r="A1656" s="262"/>
      <c r="B1656" s="262"/>
      <c r="C1656" s="416"/>
      <c r="D1656" s="262"/>
      <c r="E1656" s="417"/>
      <c r="F1656" s="425"/>
      <c r="G1656" s="425"/>
      <c r="H1656" s="263"/>
      <c r="I1656" s="430"/>
    </row>
    <row r="1657" spans="1:9">
      <c r="A1657" s="262"/>
      <c r="B1657" s="262"/>
      <c r="C1657" s="416"/>
      <c r="D1657" s="262"/>
      <c r="E1657" s="417"/>
      <c r="F1657" s="425"/>
      <c r="G1657" s="425"/>
      <c r="H1657" s="263"/>
      <c r="I1657" s="430"/>
    </row>
    <row r="1658" spans="1:9">
      <c r="A1658" s="262"/>
      <c r="B1658" s="262"/>
      <c r="C1658" s="416"/>
      <c r="D1658" s="262"/>
      <c r="E1658" s="417"/>
      <c r="F1658" s="425"/>
      <c r="G1658" s="425"/>
      <c r="H1658" s="263"/>
      <c r="I1658" s="430"/>
    </row>
    <row r="1659" spans="1:9">
      <c r="A1659" s="262"/>
      <c r="B1659" s="262"/>
      <c r="C1659" s="416"/>
      <c r="D1659" s="262"/>
      <c r="E1659" s="417"/>
      <c r="F1659" s="425"/>
      <c r="G1659" s="425"/>
      <c r="H1659" s="263"/>
      <c r="I1659" s="430"/>
    </row>
    <row r="1660" spans="1:9">
      <c r="A1660" s="262"/>
      <c r="B1660" s="262"/>
      <c r="C1660" s="416"/>
      <c r="D1660" s="262"/>
      <c r="E1660" s="417"/>
      <c r="F1660" s="425"/>
      <c r="G1660" s="425"/>
      <c r="H1660" s="263"/>
      <c r="I1660" s="430"/>
    </row>
    <row r="1661" spans="1:9">
      <c r="A1661" s="262"/>
      <c r="B1661" s="262"/>
      <c r="C1661" s="416"/>
      <c r="D1661" s="262"/>
      <c r="E1661" s="417"/>
      <c r="F1661" s="425"/>
      <c r="G1661" s="425"/>
      <c r="H1661" s="263"/>
      <c r="I1661" s="430"/>
    </row>
    <row r="1662" spans="1:9">
      <c r="A1662" s="262"/>
      <c r="B1662" s="262"/>
      <c r="C1662" s="416"/>
      <c r="D1662" s="262"/>
      <c r="E1662" s="417"/>
      <c r="F1662" s="425"/>
      <c r="G1662" s="425"/>
      <c r="H1662" s="263"/>
      <c r="I1662" s="430"/>
    </row>
    <row r="1663" spans="1:9">
      <c r="A1663" s="262"/>
      <c r="B1663" s="262"/>
      <c r="C1663" s="416"/>
      <c r="D1663" s="262"/>
      <c r="E1663" s="417"/>
      <c r="F1663" s="425"/>
      <c r="G1663" s="425"/>
      <c r="H1663" s="263"/>
      <c r="I1663" s="430"/>
    </row>
    <row r="1664" spans="1:9">
      <c r="A1664" s="262"/>
      <c r="B1664" s="262"/>
      <c r="C1664" s="416"/>
      <c r="D1664" s="262"/>
      <c r="E1664" s="417"/>
      <c r="F1664" s="425"/>
      <c r="G1664" s="425"/>
      <c r="H1664" s="263"/>
      <c r="I1664" s="430"/>
    </row>
    <row r="1665" spans="1:9">
      <c r="A1665" s="262"/>
      <c r="B1665" s="262"/>
      <c r="C1665" s="416"/>
      <c r="D1665" s="262"/>
      <c r="E1665" s="417"/>
      <c r="F1665" s="425"/>
      <c r="G1665" s="425"/>
      <c r="H1665" s="263"/>
      <c r="I1665" s="430"/>
    </row>
    <row r="1666" spans="1:9">
      <c r="A1666" s="262"/>
      <c r="B1666" s="262"/>
      <c r="C1666" s="416"/>
      <c r="D1666" s="262"/>
      <c r="E1666" s="417"/>
      <c r="F1666" s="425"/>
      <c r="G1666" s="425"/>
      <c r="H1666" s="263"/>
      <c r="I1666" s="430"/>
    </row>
    <row r="1667" spans="1:9">
      <c r="A1667" s="262"/>
      <c r="B1667" s="262"/>
      <c r="C1667" s="416"/>
      <c r="D1667" s="262"/>
      <c r="E1667" s="417"/>
      <c r="F1667" s="425"/>
      <c r="G1667" s="425"/>
      <c r="H1667" s="263"/>
      <c r="I1667" s="430"/>
    </row>
    <row r="1668" spans="1:9">
      <c r="A1668" s="262"/>
      <c r="B1668" s="262"/>
      <c r="C1668" s="416"/>
      <c r="D1668" s="262"/>
      <c r="E1668" s="417"/>
      <c r="F1668" s="425"/>
      <c r="G1668" s="425"/>
      <c r="H1668" s="263"/>
      <c r="I1668" s="430"/>
    </row>
    <row r="1669" spans="1:9">
      <c r="A1669" s="262"/>
      <c r="B1669" s="262"/>
      <c r="C1669" s="416"/>
      <c r="D1669" s="262"/>
      <c r="E1669" s="417"/>
      <c r="F1669" s="425"/>
      <c r="G1669" s="425"/>
      <c r="H1669" s="263"/>
      <c r="I1669" s="430"/>
    </row>
    <row r="1670" spans="1:9">
      <c r="A1670" s="262"/>
      <c r="B1670" s="262"/>
      <c r="C1670" s="416"/>
      <c r="D1670" s="262"/>
      <c r="E1670" s="417"/>
      <c r="F1670" s="425"/>
      <c r="G1670" s="425"/>
      <c r="H1670" s="263"/>
      <c r="I1670" s="430"/>
    </row>
    <row r="1671" spans="1:9">
      <c r="A1671" s="262"/>
      <c r="B1671" s="262"/>
      <c r="C1671" s="416"/>
      <c r="D1671" s="262"/>
      <c r="E1671" s="417"/>
      <c r="F1671" s="425"/>
      <c r="G1671" s="425"/>
      <c r="H1671" s="263"/>
      <c r="I1671" s="430"/>
    </row>
    <row r="1672" spans="1:9">
      <c r="A1672" s="262"/>
      <c r="B1672" s="262"/>
      <c r="C1672" s="416"/>
      <c r="D1672" s="262"/>
      <c r="E1672" s="417"/>
      <c r="F1672" s="425"/>
      <c r="G1672" s="425"/>
      <c r="H1672" s="263"/>
      <c r="I1672" s="430"/>
    </row>
    <row r="1673" spans="1:9">
      <c r="A1673" s="262"/>
      <c r="B1673" s="262"/>
      <c r="C1673" s="416"/>
      <c r="D1673" s="262"/>
      <c r="E1673" s="417"/>
      <c r="F1673" s="425"/>
      <c r="G1673" s="425"/>
      <c r="H1673" s="263"/>
      <c r="I1673" s="430"/>
    </row>
    <row r="1674" spans="1:9">
      <c r="A1674" s="262"/>
      <c r="B1674" s="262"/>
      <c r="C1674" s="416"/>
      <c r="D1674" s="262"/>
      <c r="E1674" s="417"/>
      <c r="F1674" s="425"/>
      <c r="G1674" s="425"/>
      <c r="H1674" s="263"/>
      <c r="I1674" s="430"/>
    </row>
    <row r="1675" spans="1:9">
      <c r="A1675" s="262"/>
      <c r="B1675" s="262"/>
      <c r="C1675" s="416"/>
      <c r="D1675" s="262"/>
      <c r="E1675" s="417"/>
      <c r="F1675" s="425"/>
      <c r="G1675" s="425"/>
      <c r="H1675" s="263"/>
      <c r="I1675" s="430"/>
    </row>
    <row r="1676" spans="1:9">
      <c r="A1676" s="262"/>
      <c r="B1676" s="262"/>
      <c r="C1676" s="416"/>
      <c r="D1676" s="262"/>
      <c r="E1676" s="417"/>
      <c r="F1676" s="425"/>
      <c r="G1676" s="425"/>
      <c r="H1676" s="263"/>
      <c r="I1676" s="430"/>
    </row>
    <row r="1677" spans="1:9">
      <c r="A1677" s="262"/>
      <c r="B1677" s="262"/>
      <c r="C1677" s="416"/>
      <c r="D1677" s="262"/>
      <c r="E1677" s="417"/>
      <c r="F1677" s="425"/>
      <c r="G1677" s="425"/>
      <c r="H1677" s="263"/>
      <c r="I1677" s="430"/>
    </row>
    <row r="1678" spans="1:9">
      <c r="A1678" s="262"/>
      <c r="B1678" s="262"/>
      <c r="C1678" s="416"/>
      <c r="D1678" s="262"/>
      <c r="E1678" s="417"/>
      <c r="F1678" s="425"/>
      <c r="G1678" s="425"/>
      <c r="H1678" s="263"/>
      <c r="I1678" s="430"/>
    </row>
    <row r="1679" spans="1:9">
      <c r="A1679" s="262"/>
      <c r="B1679" s="262"/>
      <c r="C1679" s="416"/>
      <c r="D1679" s="262"/>
      <c r="E1679" s="417"/>
      <c r="F1679" s="425"/>
      <c r="G1679" s="425"/>
      <c r="H1679" s="263"/>
      <c r="I1679" s="430"/>
    </row>
    <row r="1680" spans="1:9">
      <c r="A1680" s="262"/>
      <c r="B1680" s="262"/>
      <c r="C1680" s="416"/>
      <c r="D1680" s="262"/>
      <c r="E1680" s="417"/>
      <c r="F1680" s="425"/>
      <c r="G1680" s="425"/>
      <c r="H1680" s="263"/>
      <c r="I1680" s="430"/>
    </row>
    <row r="1681" spans="1:9">
      <c r="A1681" s="262"/>
      <c r="B1681" s="262"/>
      <c r="C1681" s="416"/>
      <c r="D1681" s="262"/>
      <c r="E1681" s="417"/>
      <c r="F1681" s="425"/>
      <c r="G1681" s="425"/>
      <c r="H1681" s="263"/>
      <c r="I1681" s="430"/>
    </row>
    <row r="1682" spans="1:9">
      <c r="A1682" s="262"/>
      <c r="B1682" s="262"/>
      <c r="C1682" s="416"/>
      <c r="D1682" s="262"/>
      <c r="E1682" s="417"/>
      <c r="F1682" s="425"/>
      <c r="G1682" s="425"/>
      <c r="H1682" s="263"/>
      <c r="I1682" s="430"/>
    </row>
    <row r="1683" spans="1:9">
      <c r="A1683" s="262"/>
      <c r="B1683" s="262"/>
      <c r="C1683" s="416"/>
      <c r="D1683" s="262"/>
      <c r="E1683" s="417"/>
      <c r="F1683" s="425"/>
      <c r="G1683" s="425"/>
      <c r="H1683" s="263"/>
      <c r="I1683" s="430"/>
    </row>
    <row r="1684" spans="1:9">
      <c r="A1684" s="262"/>
      <c r="B1684" s="262"/>
      <c r="C1684" s="416"/>
      <c r="D1684" s="262"/>
      <c r="E1684" s="417"/>
      <c r="F1684" s="425"/>
      <c r="G1684" s="425"/>
      <c r="H1684" s="263"/>
      <c r="I1684" s="430"/>
    </row>
    <row r="1685" spans="1:9">
      <c r="A1685" s="262"/>
      <c r="B1685" s="262"/>
      <c r="C1685" s="416"/>
      <c r="D1685" s="262"/>
      <c r="E1685" s="417"/>
      <c r="F1685" s="425"/>
      <c r="G1685" s="425"/>
      <c r="H1685" s="263"/>
      <c r="I1685" s="430"/>
    </row>
    <row r="1686" spans="1:9">
      <c r="A1686" s="262"/>
      <c r="B1686" s="262"/>
      <c r="C1686" s="416"/>
      <c r="D1686" s="262"/>
      <c r="E1686" s="417"/>
      <c r="F1686" s="425"/>
      <c r="G1686" s="425"/>
      <c r="H1686" s="263"/>
      <c r="I1686" s="430"/>
    </row>
    <row r="1687" spans="1:9">
      <c r="A1687" s="262"/>
      <c r="B1687" s="262"/>
      <c r="C1687" s="416"/>
      <c r="D1687" s="262"/>
      <c r="E1687" s="417"/>
      <c r="F1687" s="425"/>
      <c r="G1687" s="425"/>
      <c r="H1687" s="263"/>
      <c r="I1687" s="430"/>
    </row>
    <row r="1688" spans="1:9">
      <c r="A1688" s="262"/>
      <c r="B1688" s="262"/>
      <c r="C1688" s="416"/>
      <c r="D1688" s="262"/>
      <c r="E1688" s="417"/>
      <c r="F1688" s="425"/>
      <c r="G1688" s="425"/>
      <c r="H1688" s="263"/>
      <c r="I1688" s="430"/>
    </row>
    <row r="1689" spans="1:9">
      <c r="A1689" s="262"/>
      <c r="B1689" s="262"/>
      <c r="C1689" s="416"/>
      <c r="D1689" s="262"/>
      <c r="E1689" s="417"/>
      <c r="F1689" s="425"/>
      <c r="G1689" s="425"/>
      <c r="H1689" s="263"/>
      <c r="I1689" s="430"/>
    </row>
    <row r="1690" spans="1:9">
      <c r="A1690" s="262"/>
      <c r="B1690" s="262"/>
      <c r="C1690" s="416"/>
      <c r="D1690" s="262"/>
      <c r="E1690" s="417"/>
      <c r="F1690" s="425"/>
      <c r="G1690" s="425"/>
      <c r="H1690" s="263"/>
      <c r="I1690" s="430"/>
    </row>
    <row r="1691" spans="1:9">
      <c r="A1691" s="262"/>
      <c r="B1691" s="262"/>
      <c r="C1691" s="416"/>
      <c r="D1691" s="262"/>
      <c r="E1691" s="417"/>
      <c r="F1691" s="425"/>
      <c r="G1691" s="425"/>
      <c r="H1691" s="263"/>
      <c r="I1691" s="430"/>
    </row>
    <row r="1692" spans="1:9">
      <c r="A1692" s="262"/>
      <c r="B1692" s="262"/>
      <c r="C1692" s="416"/>
      <c r="D1692" s="262"/>
      <c r="E1692" s="417"/>
      <c r="F1692" s="425"/>
      <c r="G1692" s="425"/>
      <c r="H1692" s="263"/>
      <c r="I1692" s="430"/>
    </row>
    <row r="1693" spans="1:9">
      <c r="A1693" s="262"/>
      <c r="B1693" s="262"/>
      <c r="C1693" s="416"/>
      <c r="D1693" s="262"/>
      <c r="E1693" s="417"/>
      <c r="F1693" s="425"/>
      <c r="G1693" s="425"/>
      <c r="H1693" s="263"/>
      <c r="I1693" s="430"/>
    </row>
    <row r="1694" spans="1:9">
      <c r="A1694" s="262"/>
      <c r="B1694" s="262"/>
      <c r="C1694" s="416"/>
      <c r="D1694" s="262"/>
      <c r="E1694" s="417"/>
      <c r="F1694" s="425"/>
      <c r="G1694" s="425"/>
      <c r="H1694" s="263"/>
      <c r="I1694" s="430"/>
    </row>
    <row r="1695" spans="1:9">
      <c r="A1695" s="262"/>
      <c r="B1695" s="262"/>
      <c r="C1695" s="416"/>
      <c r="D1695" s="262"/>
      <c r="E1695" s="417"/>
      <c r="F1695" s="425"/>
      <c r="G1695" s="425"/>
      <c r="H1695" s="263"/>
      <c r="I1695" s="430"/>
    </row>
    <row r="1696" spans="1:9">
      <c r="A1696" s="262"/>
      <c r="B1696" s="262"/>
      <c r="C1696" s="416"/>
      <c r="D1696" s="262"/>
      <c r="E1696" s="417"/>
      <c r="F1696" s="425"/>
      <c r="G1696" s="425"/>
      <c r="H1696" s="263"/>
      <c r="I1696" s="430"/>
    </row>
    <row r="1697" spans="1:9">
      <c r="A1697" s="262"/>
      <c r="B1697" s="262"/>
      <c r="C1697" s="416"/>
      <c r="D1697" s="262"/>
      <c r="E1697" s="417"/>
      <c r="F1697" s="425"/>
      <c r="G1697" s="425"/>
      <c r="H1697" s="263"/>
      <c r="I1697" s="430"/>
    </row>
    <row r="1698" spans="1:9">
      <c r="A1698" s="262"/>
      <c r="B1698" s="262"/>
      <c r="C1698" s="416"/>
      <c r="D1698" s="262"/>
      <c r="E1698" s="417"/>
      <c r="F1698" s="425"/>
      <c r="G1698" s="425"/>
      <c r="H1698" s="263"/>
      <c r="I1698" s="430"/>
    </row>
    <row r="1699" spans="1:9">
      <c r="A1699" s="262"/>
      <c r="B1699" s="262"/>
      <c r="C1699" s="416"/>
      <c r="D1699" s="262"/>
      <c r="E1699" s="417"/>
      <c r="F1699" s="425"/>
      <c r="G1699" s="425"/>
      <c r="H1699" s="263"/>
      <c r="I1699" s="430"/>
    </row>
    <row r="1700" spans="1:9">
      <c r="A1700" s="262"/>
      <c r="B1700" s="262"/>
      <c r="C1700" s="416"/>
      <c r="D1700" s="262"/>
      <c r="E1700" s="417"/>
      <c r="F1700" s="425"/>
      <c r="G1700" s="425"/>
      <c r="H1700" s="263"/>
      <c r="I1700" s="430"/>
    </row>
    <row r="1701" spans="1:9">
      <c r="A1701" s="262"/>
      <c r="B1701" s="262"/>
      <c r="C1701" s="416"/>
      <c r="D1701" s="262"/>
      <c r="E1701" s="417"/>
      <c r="F1701" s="425"/>
      <c r="G1701" s="425"/>
      <c r="H1701" s="263"/>
      <c r="I1701" s="430"/>
    </row>
    <row r="1702" spans="1:9">
      <c r="A1702" s="262"/>
      <c r="B1702" s="262"/>
      <c r="C1702" s="416"/>
      <c r="D1702" s="262"/>
      <c r="E1702" s="417"/>
      <c r="F1702" s="425"/>
      <c r="G1702" s="425"/>
      <c r="H1702" s="263"/>
      <c r="I1702" s="430"/>
    </row>
    <row r="1703" spans="1:9">
      <c r="A1703" s="262"/>
      <c r="B1703" s="262"/>
      <c r="C1703" s="416"/>
      <c r="D1703" s="262"/>
      <c r="E1703" s="417"/>
      <c r="F1703" s="425"/>
      <c r="G1703" s="425"/>
      <c r="H1703" s="263"/>
      <c r="I1703" s="430"/>
    </row>
    <row r="1704" spans="1:9">
      <c r="A1704" s="262"/>
      <c r="B1704" s="262"/>
      <c r="C1704" s="416"/>
      <c r="D1704" s="262"/>
      <c r="E1704" s="417"/>
      <c r="F1704" s="425"/>
      <c r="G1704" s="425"/>
      <c r="H1704" s="263"/>
      <c r="I1704" s="430"/>
    </row>
    <row r="1705" spans="1:9">
      <c r="A1705" s="262"/>
      <c r="B1705" s="262"/>
      <c r="C1705" s="416"/>
      <c r="D1705" s="262"/>
      <c r="E1705" s="417"/>
      <c r="F1705" s="425"/>
      <c r="G1705" s="425"/>
      <c r="H1705" s="263"/>
      <c r="I1705" s="430"/>
    </row>
    <row r="1706" spans="1:9">
      <c r="A1706" s="262"/>
      <c r="B1706" s="262"/>
      <c r="C1706" s="416"/>
      <c r="D1706" s="262"/>
      <c r="E1706" s="417"/>
      <c r="F1706" s="425"/>
      <c r="G1706" s="425"/>
      <c r="H1706" s="263"/>
      <c r="I1706" s="430"/>
    </row>
    <row r="1707" spans="1:9">
      <c r="A1707" s="262"/>
      <c r="B1707" s="262"/>
      <c r="C1707" s="416"/>
      <c r="D1707" s="262"/>
      <c r="E1707" s="417"/>
      <c r="F1707" s="425"/>
      <c r="G1707" s="425"/>
      <c r="H1707" s="263"/>
      <c r="I1707" s="430"/>
    </row>
    <row r="1708" spans="1:9">
      <c r="A1708" s="262"/>
      <c r="B1708" s="262"/>
      <c r="C1708" s="416"/>
      <c r="D1708" s="262"/>
      <c r="E1708" s="417"/>
      <c r="F1708" s="425"/>
      <c r="G1708" s="425"/>
      <c r="H1708" s="263"/>
      <c r="I1708" s="430"/>
    </row>
    <row r="1709" spans="1:9">
      <c r="A1709" s="262"/>
      <c r="B1709" s="262"/>
      <c r="C1709" s="416"/>
      <c r="D1709" s="262"/>
      <c r="E1709" s="417"/>
      <c r="F1709" s="425"/>
      <c r="G1709" s="425"/>
      <c r="H1709" s="263"/>
      <c r="I1709" s="430"/>
    </row>
    <row r="1710" spans="1:9">
      <c r="A1710" s="262"/>
      <c r="B1710" s="262"/>
      <c r="C1710" s="416"/>
      <c r="D1710" s="262"/>
      <c r="E1710" s="417"/>
      <c r="F1710" s="425"/>
      <c r="G1710" s="425"/>
      <c r="H1710" s="263"/>
      <c r="I1710" s="430"/>
    </row>
    <row r="1711" spans="1:9">
      <c r="A1711" s="262"/>
      <c r="B1711" s="262"/>
      <c r="C1711" s="416"/>
      <c r="D1711" s="262"/>
      <c r="E1711" s="417"/>
      <c r="F1711" s="425"/>
      <c r="G1711" s="425"/>
      <c r="H1711" s="263"/>
      <c r="I1711" s="430"/>
    </row>
    <row r="1712" spans="1:9">
      <c r="A1712" s="262"/>
      <c r="B1712" s="262"/>
      <c r="C1712" s="416"/>
      <c r="D1712" s="262"/>
      <c r="E1712" s="417"/>
      <c r="F1712" s="425"/>
      <c r="G1712" s="425"/>
      <c r="H1712" s="263"/>
      <c r="I1712" s="430"/>
    </row>
    <row r="1713" spans="1:9">
      <c r="A1713" s="262"/>
      <c r="B1713" s="262"/>
      <c r="C1713" s="416"/>
      <c r="D1713" s="262"/>
      <c r="E1713" s="417"/>
      <c r="F1713" s="425"/>
      <c r="G1713" s="425"/>
      <c r="H1713" s="263"/>
      <c r="I1713" s="430"/>
    </row>
    <row r="1714" spans="1:9">
      <c r="A1714" s="262"/>
      <c r="B1714" s="262"/>
      <c r="C1714" s="416"/>
      <c r="D1714" s="262"/>
      <c r="E1714" s="417"/>
      <c r="F1714" s="425"/>
      <c r="G1714" s="425"/>
      <c r="H1714" s="263"/>
      <c r="I1714" s="430"/>
    </row>
    <row r="1715" spans="1:9">
      <c r="A1715" s="262"/>
      <c r="B1715" s="262"/>
      <c r="C1715" s="416"/>
      <c r="D1715" s="262"/>
      <c r="E1715" s="417"/>
      <c r="F1715" s="425"/>
      <c r="G1715" s="425"/>
      <c r="H1715" s="263"/>
      <c r="I1715" s="430"/>
    </row>
    <row r="1716" spans="1:9">
      <c r="A1716" s="262"/>
      <c r="B1716" s="262"/>
      <c r="C1716" s="416"/>
      <c r="D1716" s="262"/>
      <c r="E1716" s="417"/>
      <c r="F1716" s="425"/>
      <c r="G1716" s="425"/>
      <c r="H1716" s="263"/>
      <c r="I1716" s="430"/>
    </row>
    <row r="1717" spans="1:9">
      <c r="A1717" s="262"/>
      <c r="B1717" s="262"/>
      <c r="C1717" s="416"/>
      <c r="D1717" s="262"/>
      <c r="E1717" s="417"/>
      <c r="F1717" s="425"/>
      <c r="G1717" s="425"/>
      <c r="H1717" s="263"/>
      <c r="I1717" s="430"/>
    </row>
    <row r="1718" spans="1:9">
      <c r="A1718" s="262"/>
      <c r="B1718" s="262"/>
      <c r="C1718" s="416"/>
      <c r="D1718" s="262"/>
      <c r="E1718" s="417"/>
      <c r="F1718" s="425"/>
      <c r="G1718" s="425"/>
      <c r="H1718" s="263"/>
      <c r="I1718" s="430"/>
    </row>
    <row r="1719" spans="1:9">
      <c r="A1719" s="262"/>
      <c r="B1719" s="262"/>
      <c r="C1719" s="416"/>
      <c r="D1719" s="262"/>
      <c r="E1719" s="417"/>
      <c r="F1719" s="425"/>
      <c r="G1719" s="425"/>
      <c r="H1719" s="263"/>
      <c r="I1719" s="430"/>
    </row>
    <row r="1720" spans="1:9">
      <c r="A1720" s="262"/>
      <c r="B1720" s="262"/>
      <c r="C1720" s="416"/>
      <c r="D1720" s="262"/>
      <c r="E1720" s="417"/>
      <c r="F1720" s="425"/>
      <c r="G1720" s="425"/>
      <c r="H1720" s="263"/>
      <c r="I1720" s="430"/>
    </row>
    <row r="1721" spans="1:9">
      <c r="A1721" s="262"/>
      <c r="B1721" s="262"/>
      <c r="C1721" s="416"/>
      <c r="D1721" s="262"/>
      <c r="E1721" s="417"/>
      <c r="F1721" s="425"/>
      <c r="G1721" s="425"/>
      <c r="H1721" s="263"/>
      <c r="I1721" s="430"/>
    </row>
    <row r="1722" spans="1:9">
      <c r="A1722" s="262"/>
      <c r="B1722" s="262"/>
      <c r="C1722" s="416"/>
      <c r="D1722" s="262"/>
      <c r="E1722" s="417"/>
      <c r="F1722" s="425"/>
      <c r="G1722" s="425"/>
      <c r="H1722" s="263"/>
      <c r="I1722" s="430"/>
    </row>
    <row r="1723" spans="1:9">
      <c r="A1723" s="262"/>
      <c r="B1723" s="262"/>
      <c r="C1723" s="416"/>
      <c r="D1723" s="262"/>
      <c r="E1723" s="417"/>
      <c r="F1723" s="425"/>
      <c r="G1723" s="425"/>
      <c r="H1723" s="263"/>
      <c r="I1723" s="430"/>
    </row>
    <row r="1724" spans="1:9">
      <c r="A1724" s="262"/>
      <c r="B1724" s="262"/>
      <c r="C1724" s="416"/>
      <c r="D1724" s="262"/>
      <c r="E1724" s="417"/>
      <c r="F1724" s="425"/>
      <c r="G1724" s="425"/>
      <c r="H1724" s="263"/>
      <c r="I1724" s="430"/>
    </row>
    <row r="1725" spans="1:9">
      <c r="A1725" s="262"/>
      <c r="B1725" s="262"/>
      <c r="C1725" s="416"/>
      <c r="D1725" s="262"/>
      <c r="E1725" s="417"/>
      <c r="F1725" s="425"/>
      <c r="G1725" s="425"/>
      <c r="H1725" s="263"/>
      <c r="I1725" s="430"/>
    </row>
    <row r="1726" spans="1:9">
      <c r="A1726" s="262"/>
      <c r="B1726" s="262"/>
      <c r="C1726" s="416"/>
      <c r="D1726" s="262"/>
      <c r="E1726" s="417"/>
      <c r="F1726" s="425"/>
      <c r="G1726" s="425"/>
      <c r="H1726" s="263"/>
      <c r="I1726" s="430"/>
    </row>
    <row r="1727" spans="1:9">
      <c r="A1727" s="262"/>
      <c r="B1727" s="262"/>
      <c r="C1727" s="416"/>
      <c r="D1727" s="262"/>
      <c r="E1727" s="417"/>
      <c r="F1727" s="425"/>
      <c r="G1727" s="425"/>
      <c r="H1727" s="263"/>
      <c r="I1727" s="430"/>
    </row>
    <row r="1728" spans="1:9">
      <c r="A1728" s="262"/>
      <c r="B1728" s="262"/>
      <c r="C1728" s="416"/>
      <c r="D1728" s="262"/>
      <c r="E1728" s="417"/>
      <c r="F1728" s="425"/>
      <c r="G1728" s="425"/>
      <c r="H1728" s="263"/>
      <c r="I1728" s="430"/>
    </row>
    <row r="1729" spans="1:9">
      <c r="A1729" s="262"/>
      <c r="B1729" s="262"/>
      <c r="C1729" s="416"/>
      <c r="D1729" s="262"/>
      <c r="E1729" s="417"/>
      <c r="F1729" s="425"/>
      <c r="G1729" s="425"/>
      <c r="H1729" s="263"/>
      <c r="I1729" s="430"/>
    </row>
    <row r="1730" spans="1:9">
      <c r="A1730" s="262"/>
      <c r="B1730" s="262"/>
      <c r="C1730" s="416"/>
      <c r="D1730" s="262"/>
      <c r="E1730" s="417"/>
      <c r="F1730" s="425"/>
      <c r="G1730" s="425"/>
      <c r="H1730" s="263"/>
      <c r="I1730" s="430"/>
    </row>
    <row r="1731" spans="1:9">
      <c r="A1731" s="262"/>
      <c r="B1731" s="262"/>
      <c r="C1731" s="416"/>
      <c r="D1731" s="262"/>
      <c r="E1731" s="417"/>
      <c r="F1731" s="425"/>
      <c r="G1731" s="425"/>
      <c r="H1731" s="263"/>
      <c r="I1731" s="430"/>
    </row>
    <row r="1732" spans="1:9">
      <c r="A1732" s="262"/>
      <c r="B1732" s="262"/>
      <c r="C1732" s="416"/>
      <c r="D1732" s="262"/>
      <c r="E1732" s="417"/>
      <c r="F1732" s="425"/>
      <c r="G1732" s="425"/>
      <c r="H1732" s="263"/>
      <c r="I1732" s="430"/>
    </row>
    <row r="1733" spans="1:9">
      <c r="A1733" s="262"/>
      <c r="B1733" s="262"/>
      <c r="C1733" s="416"/>
      <c r="D1733" s="262"/>
      <c r="E1733" s="417"/>
      <c r="F1733" s="425"/>
      <c r="G1733" s="425"/>
      <c r="H1733" s="263"/>
      <c r="I1733" s="430"/>
    </row>
    <row r="1734" spans="1:9">
      <c r="A1734" s="262"/>
      <c r="B1734" s="262"/>
      <c r="C1734" s="416"/>
      <c r="D1734" s="262"/>
      <c r="E1734" s="417"/>
      <c r="F1734" s="425"/>
      <c r="G1734" s="425"/>
      <c r="H1734" s="263"/>
      <c r="I1734" s="430"/>
    </row>
    <row r="1735" spans="1:9">
      <c r="A1735" s="262"/>
      <c r="B1735" s="262"/>
      <c r="C1735" s="416"/>
      <c r="D1735" s="262"/>
      <c r="E1735" s="417"/>
      <c r="F1735" s="425"/>
      <c r="G1735" s="425"/>
      <c r="H1735" s="263"/>
      <c r="I1735" s="430"/>
    </row>
    <row r="1736" spans="1:9">
      <c r="A1736" s="262"/>
      <c r="B1736" s="262"/>
      <c r="C1736" s="416"/>
      <c r="D1736" s="262"/>
      <c r="E1736" s="417"/>
      <c r="F1736" s="425"/>
      <c r="G1736" s="425"/>
      <c r="H1736" s="263"/>
      <c r="I1736" s="430"/>
    </row>
    <row r="1737" spans="1:9">
      <c r="A1737" s="262"/>
      <c r="B1737" s="262"/>
      <c r="C1737" s="416"/>
      <c r="D1737" s="262"/>
      <c r="E1737" s="417"/>
      <c r="F1737" s="425"/>
      <c r="G1737" s="425"/>
      <c r="H1737" s="263"/>
      <c r="I1737" s="430"/>
    </row>
    <row r="1738" spans="1:9">
      <c r="A1738" s="262"/>
      <c r="B1738" s="262"/>
      <c r="C1738" s="416"/>
      <c r="D1738" s="262"/>
      <c r="E1738" s="417"/>
      <c r="F1738" s="425"/>
      <c r="G1738" s="425"/>
      <c r="H1738" s="263"/>
      <c r="I1738" s="430"/>
    </row>
    <row r="1739" spans="1:9">
      <c r="A1739" s="262"/>
      <c r="B1739" s="262"/>
      <c r="C1739" s="416"/>
      <c r="D1739" s="262"/>
      <c r="E1739" s="417"/>
      <c r="F1739" s="425"/>
      <c r="G1739" s="425"/>
      <c r="H1739" s="263"/>
      <c r="I1739" s="430"/>
    </row>
    <row r="1740" spans="1:9">
      <c r="A1740" s="262"/>
      <c r="B1740" s="262"/>
      <c r="C1740" s="416"/>
      <c r="D1740" s="262"/>
      <c r="E1740" s="417"/>
      <c r="F1740" s="425"/>
      <c r="G1740" s="425"/>
      <c r="H1740" s="263"/>
      <c r="I1740" s="430"/>
    </row>
    <row r="1741" spans="1:9">
      <c r="A1741" s="262"/>
      <c r="B1741" s="262"/>
      <c r="C1741" s="416"/>
      <c r="D1741" s="262"/>
      <c r="E1741" s="417"/>
      <c r="F1741" s="425"/>
      <c r="G1741" s="425"/>
      <c r="H1741" s="263"/>
      <c r="I1741" s="430"/>
    </row>
    <row r="1742" spans="1:9">
      <c r="A1742" s="262"/>
      <c r="B1742" s="262"/>
      <c r="C1742" s="416"/>
      <c r="D1742" s="262"/>
      <c r="E1742" s="417"/>
      <c r="F1742" s="425"/>
      <c r="G1742" s="425"/>
      <c r="H1742" s="263"/>
      <c r="I1742" s="430"/>
    </row>
    <row r="1743" spans="1:9">
      <c r="A1743" s="262"/>
      <c r="B1743" s="262"/>
      <c r="C1743" s="416"/>
      <c r="D1743" s="262"/>
      <c r="E1743" s="417"/>
      <c r="F1743" s="425"/>
      <c r="G1743" s="425"/>
      <c r="H1743" s="263"/>
      <c r="I1743" s="430"/>
    </row>
    <row r="1744" spans="1:9">
      <c r="A1744" s="262"/>
      <c r="B1744" s="262"/>
      <c r="C1744" s="416"/>
      <c r="D1744" s="262"/>
      <c r="E1744" s="417"/>
      <c r="F1744" s="425"/>
      <c r="G1744" s="425"/>
      <c r="H1744" s="263"/>
      <c r="I1744" s="430"/>
    </row>
    <row r="1745" spans="1:9">
      <c r="A1745" s="262"/>
      <c r="B1745" s="262"/>
      <c r="C1745" s="416"/>
      <c r="D1745" s="262"/>
      <c r="E1745" s="417"/>
      <c r="F1745" s="425"/>
      <c r="G1745" s="425"/>
      <c r="H1745" s="263"/>
      <c r="I1745" s="430"/>
    </row>
    <row r="1746" spans="1:9">
      <c r="A1746" s="262"/>
      <c r="B1746" s="262"/>
      <c r="C1746" s="416"/>
      <c r="D1746" s="262"/>
      <c r="E1746" s="417"/>
      <c r="F1746" s="425"/>
      <c r="G1746" s="425"/>
      <c r="H1746" s="263"/>
      <c r="I1746" s="430"/>
    </row>
    <row r="1747" spans="1:9">
      <c r="A1747" s="262"/>
      <c r="B1747" s="262"/>
      <c r="C1747" s="416"/>
      <c r="D1747" s="262"/>
      <c r="E1747" s="417"/>
      <c r="F1747" s="425"/>
      <c r="G1747" s="425"/>
      <c r="H1747" s="263"/>
      <c r="I1747" s="430"/>
    </row>
    <row r="1748" spans="1:9">
      <c r="A1748" s="262"/>
      <c r="B1748" s="262"/>
      <c r="C1748" s="416"/>
      <c r="D1748" s="262"/>
      <c r="E1748" s="417"/>
      <c r="F1748" s="425"/>
      <c r="G1748" s="425"/>
      <c r="H1748" s="263"/>
      <c r="I1748" s="430"/>
    </row>
    <row r="1749" spans="1:9">
      <c r="A1749" s="262"/>
      <c r="B1749" s="262"/>
      <c r="C1749" s="416"/>
      <c r="D1749" s="262"/>
      <c r="E1749" s="417"/>
      <c r="F1749" s="425"/>
      <c r="G1749" s="425"/>
      <c r="H1749" s="263"/>
      <c r="I1749" s="430"/>
    </row>
    <row r="1750" spans="1:9">
      <c r="A1750" s="262"/>
      <c r="B1750" s="262"/>
      <c r="C1750" s="416"/>
      <c r="D1750" s="262"/>
      <c r="E1750" s="417"/>
      <c r="F1750" s="425"/>
      <c r="G1750" s="425"/>
      <c r="H1750" s="263"/>
      <c r="I1750" s="430"/>
    </row>
    <row r="1751" spans="1:9">
      <c r="A1751" s="262"/>
      <c r="B1751" s="262"/>
      <c r="C1751" s="416"/>
      <c r="D1751" s="262"/>
      <c r="E1751" s="417"/>
      <c r="F1751" s="425"/>
      <c r="G1751" s="425"/>
      <c r="H1751" s="263"/>
      <c r="I1751" s="430"/>
    </row>
    <row r="1752" spans="1:9">
      <c r="A1752" s="262"/>
      <c r="B1752" s="262"/>
      <c r="C1752" s="416"/>
      <c r="D1752" s="262"/>
      <c r="E1752" s="417"/>
      <c r="F1752" s="425"/>
      <c r="G1752" s="425"/>
      <c r="H1752" s="263"/>
      <c r="I1752" s="430"/>
    </row>
    <row r="1753" spans="1:9">
      <c r="A1753" s="262"/>
      <c r="B1753" s="262"/>
      <c r="C1753" s="416"/>
      <c r="D1753" s="262"/>
      <c r="E1753" s="417"/>
      <c r="F1753" s="425"/>
      <c r="G1753" s="425"/>
      <c r="H1753" s="263"/>
      <c r="I1753" s="430"/>
    </row>
    <row r="1754" spans="1:9">
      <c r="A1754" s="262"/>
      <c r="B1754" s="262"/>
      <c r="C1754" s="416"/>
      <c r="D1754" s="262"/>
      <c r="E1754" s="417"/>
      <c r="F1754" s="425"/>
      <c r="G1754" s="425"/>
      <c r="H1754" s="263"/>
      <c r="I1754" s="430"/>
    </row>
    <row r="1755" spans="1:9">
      <c r="A1755" s="262"/>
      <c r="B1755" s="262"/>
      <c r="C1755" s="416"/>
      <c r="D1755" s="262"/>
      <c r="E1755" s="417"/>
      <c r="F1755" s="425"/>
      <c r="G1755" s="425"/>
      <c r="H1755" s="263"/>
      <c r="I1755" s="430"/>
    </row>
    <row r="1756" spans="1:9">
      <c r="A1756" s="262"/>
      <c r="B1756" s="262"/>
      <c r="C1756" s="416"/>
      <c r="D1756" s="262"/>
      <c r="E1756" s="417"/>
      <c r="F1756" s="425"/>
      <c r="G1756" s="425"/>
      <c r="H1756" s="263"/>
      <c r="I1756" s="430"/>
    </row>
    <row r="1757" spans="1:9">
      <c r="A1757" s="262"/>
      <c r="B1757" s="262"/>
      <c r="C1757" s="416"/>
      <c r="D1757" s="262"/>
      <c r="E1757" s="417"/>
      <c r="F1757" s="425"/>
      <c r="G1757" s="425"/>
      <c r="H1757" s="263"/>
      <c r="I1757" s="430"/>
    </row>
    <row r="1758" spans="1:9">
      <c r="A1758" s="262"/>
      <c r="B1758" s="262"/>
      <c r="C1758" s="416"/>
      <c r="D1758" s="262"/>
      <c r="E1758" s="417"/>
      <c r="F1758" s="425"/>
      <c r="G1758" s="425"/>
      <c r="H1758" s="263"/>
      <c r="I1758" s="430"/>
    </row>
    <row r="1759" spans="1:9">
      <c r="A1759" s="262"/>
      <c r="B1759" s="262"/>
      <c r="C1759" s="416"/>
      <c r="D1759" s="262"/>
      <c r="E1759" s="417"/>
      <c r="F1759" s="425"/>
      <c r="G1759" s="425"/>
      <c r="H1759" s="263"/>
      <c r="I1759" s="430"/>
    </row>
    <row r="1760" spans="1:9">
      <c r="A1760" s="262"/>
      <c r="B1760" s="262"/>
      <c r="C1760" s="416"/>
      <c r="D1760" s="262"/>
      <c r="E1760" s="417"/>
      <c r="F1760" s="425"/>
      <c r="G1760" s="425"/>
      <c r="H1760" s="263"/>
      <c r="I1760" s="430"/>
    </row>
    <row r="1761" spans="1:9">
      <c r="A1761" s="262"/>
      <c r="B1761" s="262"/>
      <c r="C1761" s="416"/>
      <c r="D1761" s="262"/>
      <c r="E1761" s="417"/>
      <c r="F1761" s="425"/>
      <c r="G1761" s="425"/>
      <c r="H1761" s="263"/>
      <c r="I1761" s="430"/>
    </row>
    <row r="1762" spans="1:9">
      <c r="A1762" s="262"/>
      <c r="B1762" s="262"/>
      <c r="C1762" s="416"/>
      <c r="D1762" s="262"/>
      <c r="E1762" s="417"/>
      <c r="F1762" s="425"/>
      <c r="G1762" s="425"/>
      <c r="H1762" s="263"/>
      <c r="I1762" s="430"/>
    </row>
    <row r="1763" spans="1:9">
      <c r="A1763" s="262"/>
      <c r="B1763" s="262"/>
      <c r="C1763" s="416"/>
      <c r="D1763" s="262"/>
      <c r="E1763" s="417"/>
      <c r="F1763" s="425"/>
      <c r="G1763" s="425"/>
      <c r="H1763" s="263"/>
      <c r="I1763" s="430"/>
    </row>
    <row r="1764" spans="1:9">
      <c r="A1764" s="262"/>
      <c r="B1764" s="262"/>
      <c r="C1764" s="416"/>
      <c r="D1764" s="262"/>
      <c r="E1764" s="417"/>
      <c r="F1764" s="425"/>
      <c r="G1764" s="425"/>
      <c r="H1764" s="263"/>
      <c r="I1764" s="430"/>
    </row>
    <row r="1765" spans="1:9">
      <c r="A1765" s="262"/>
      <c r="B1765" s="262"/>
      <c r="C1765" s="416"/>
      <c r="D1765" s="262"/>
      <c r="E1765" s="417"/>
      <c r="F1765" s="425"/>
      <c r="G1765" s="425"/>
      <c r="H1765" s="263"/>
      <c r="I1765" s="430"/>
    </row>
    <row r="1766" spans="1:9">
      <c r="A1766" s="262"/>
      <c r="B1766" s="262"/>
      <c r="C1766" s="416"/>
      <c r="D1766" s="262"/>
      <c r="E1766" s="417"/>
      <c r="F1766" s="425"/>
      <c r="G1766" s="425"/>
      <c r="H1766" s="263"/>
      <c r="I1766" s="430"/>
    </row>
    <row r="1767" spans="1:9">
      <c r="A1767" s="262"/>
      <c r="B1767" s="262"/>
      <c r="C1767" s="416"/>
      <c r="D1767" s="262"/>
      <c r="E1767" s="417"/>
      <c r="F1767" s="425"/>
      <c r="G1767" s="425"/>
      <c r="H1767" s="263"/>
      <c r="I1767" s="430"/>
    </row>
    <row r="1768" spans="1:9">
      <c r="A1768" s="262"/>
      <c r="B1768" s="262"/>
      <c r="C1768" s="416"/>
      <c r="D1768" s="262"/>
      <c r="E1768" s="417"/>
      <c r="F1768" s="425"/>
      <c r="G1768" s="425"/>
      <c r="H1768" s="263"/>
      <c r="I1768" s="430"/>
    </row>
    <row r="1769" spans="1:9">
      <c r="A1769" s="262"/>
      <c r="B1769" s="262"/>
      <c r="C1769" s="416"/>
      <c r="D1769" s="262"/>
      <c r="E1769" s="417"/>
      <c r="F1769" s="425"/>
      <c r="G1769" s="425"/>
      <c r="H1769" s="263"/>
      <c r="I1769" s="430"/>
    </row>
    <row r="1770" spans="1:9">
      <c r="A1770" s="262"/>
      <c r="B1770" s="262"/>
      <c r="C1770" s="416"/>
      <c r="D1770" s="262"/>
      <c r="E1770" s="417"/>
      <c r="F1770" s="425"/>
      <c r="G1770" s="425"/>
      <c r="H1770" s="263"/>
      <c r="I1770" s="430"/>
    </row>
    <row r="1771" spans="1:9">
      <c r="A1771" s="262"/>
      <c r="B1771" s="262"/>
      <c r="C1771" s="416"/>
      <c r="D1771" s="262"/>
      <c r="E1771" s="417"/>
      <c r="F1771" s="425"/>
      <c r="G1771" s="425"/>
      <c r="H1771" s="263"/>
      <c r="I1771" s="430"/>
    </row>
    <row r="1772" spans="1:9">
      <c r="A1772" s="262"/>
      <c r="B1772" s="262"/>
      <c r="C1772" s="416"/>
      <c r="D1772" s="262"/>
      <c r="E1772" s="417"/>
      <c r="F1772" s="425"/>
      <c r="G1772" s="425"/>
      <c r="H1772" s="263"/>
      <c r="I1772" s="430"/>
    </row>
    <row r="1773" spans="1:9">
      <c r="A1773" s="262"/>
      <c r="B1773" s="262"/>
      <c r="C1773" s="416"/>
      <c r="D1773" s="262"/>
      <c r="E1773" s="417"/>
      <c r="F1773" s="425"/>
      <c r="G1773" s="425"/>
      <c r="H1773" s="263"/>
      <c r="I1773" s="430"/>
    </row>
    <row r="1774" spans="1:9">
      <c r="A1774" s="262"/>
      <c r="B1774" s="262"/>
      <c r="C1774" s="416"/>
      <c r="D1774" s="262"/>
      <c r="E1774" s="417"/>
      <c r="F1774" s="425"/>
      <c r="G1774" s="425"/>
      <c r="H1774" s="263"/>
      <c r="I1774" s="430"/>
    </row>
    <row r="1775" spans="1:9">
      <c r="A1775" s="262"/>
      <c r="B1775" s="262"/>
      <c r="C1775" s="416"/>
      <c r="D1775" s="262"/>
      <c r="E1775" s="417"/>
      <c r="F1775" s="425"/>
      <c r="G1775" s="425"/>
      <c r="H1775" s="263"/>
      <c r="I1775" s="430"/>
    </row>
    <row r="1776" spans="1:9">
      <c r="A1776" s="262"/>
      <c r="B1776" s="262"/>
      <c r="C1776" s="416"/>
      <c r="D1776" s="262"/>
      <c r="E1776" s="417"/>
      <c r="F1776" s="425"/>
      <c r="G1776" s="425"/>
      <c r="H1776" s="263"/>
      <c r="I1776" s="430"/>
    </row>
    <row r="1777" spans="1:9">
      <c r="A1777" s="262"/>
      <c r="B1777" s="262"/>
      <c r="C1777" s="416"/>
      <c r="D1777" s="262"/>
      <c r="E1777" s="417"/>
      <c r="F1777" s="425"/>
      <c r="G1777" s="425"/>
      <c r="H1777" s="263"/>
      <c r="I1777" s="430"/>
    </row>
    <row r="1778" spans="1:9">
      <c r="A1778" s="262"/>
      <c r="B1778" s="262"/>
      <c r="C1778" s="416"/>
      <c r="D1778" s="262"/>
      <c r="E1778" s="417"/>
      <c r="F1778" s="425"/>
      <c r="G1778" s="425"/>
      <c r="H1778" s="263"/>
      <c r="I1778" s="430"/>
    </row>
    <row r="1779" spans="1:9">
      <c r="A1779" s="262"/>
      <c r="B1779" s="262"/>
      <c r="C1779" s="416"/>
      <c r="D1779" s="262"/>
      <c r="E1779" s="417"/>
      <c r="F1779" s="425"/>
      <c r="G1779" s="425"/>
      <c r="H1779" s="263"/>
      <c r="I1779" s="430"/>
    </row>
    <row r="1780" spans="1:9">
      <c r="A1780" s="262"/>
      <c r="B1780" s="262"/>
      <c r="C1780" s="416"/>
      <c r="D1780" s="262"/>
      <c r="E1780" s="417"/>
      <c r="F1780" s="425"/>
      <c r="G1780" s="425"/>
      <c r="H1780" s="263"/>
      <c r="I1780" s="430"/>
    </row>
    <row r="1781" spans="1:9">
      <c r="A1781" s="262"/>
      <c r="B1781" s="262"/>
      <c r="C1781" s="416"/>
      <c r="D1781" s="262"/>
      <c r="E1781" s="417"/>
      <c r="F1781" s="425"/>
      <c r="G1781" s="425"/>
      <c r="H1781" s="263"/>
      <c r="I1781" s="430"/>
    </row>
    <row r="1782" spans="1:9">
      <c r="A1782" s="262"/>
      <c r="B1782" s="262"/>
      <c r="C1782" s="416"/>
      <c r="D1782" s="262"/>
      <c r="E1782" s="417"/>
      <c r="F1782" s="425"/>
      <c r="G1782" s="425"/>
      <c r="H1782" s="263"/>
      <c r="I1782" s="430"/>
    </row>
    <row r="1783" spans="1:9">
      <c r="A1783" s="262"/>
      <c r="B1783" s="262"/>
      <c r="C1783" s="416"/>
      <c r="D1783" s="262"/>
      <c r="E1783" s="417"/>
      <c r="F1783" s="425"/>
      <c r="G1783" s="425"/>
      <c r="H1783" s="263"/>
      <c r="I1783" s="430"/>
    </row>
    <row r="1784" spans="1:9">
      <c r="A1784" s="262"/>
      <c r="B1784" s="262"/>
      <c r="C1784" s="416"/>
      <c r="D1784" s="262"/>
      <c r="E1784" s="417"/>
      <c r="F1784" s="425"/>
      <c r="G1784" s="425"/>
      <c r="H1784" s="263"/>
      <c r="I1784" s="430"/>
    </row>
    <row r="1785" spans="1:9">
      <c r="A1785" s="262"/>
      <c r="B1785" s="262"/>
      <c r="C1785" s="416"/>
      <c r="D1785" s="262"/>
      <c r="E1785" s="417"/>
      <c r="F1785" s="425"/>
      <c r="G1785" s="425"/>
      <c r="H1785" s="263"/>
      <c r="I1785" s="430"/>
    </row>
    <row r="1786" spans="1:9">
      <c r="A1786" s="262"/>
      <c r="B1786" s="262"/>
      <c r="C1786" s="416"/>
      <c r="D1786" s="262"/>
      <c r="E1786" s="417"/>
      <c r="F1786" s="425"/>
      <c r="G1786" s="425"/>
      <c r="H1786" s="263"/>
      <c r="I1786" s="430"/>
    </row>
    <row r="1787" spans="1:9">
      <c r="A1787" s="262"/>
      <c r="B1787" s="262"/>
      <c r="C1787" s="416"/>
      <c r="D1787" s="262"/>
      <c r="E1787" s="417"/>
      <c r="F1787" s="425"/>
      <c r="G1787" s="425"/>
      <c r="H1787" s="263"/>
      <c r="I1787" s="430"/>
    </row>
    <row r="1788" spans="1:9">
      <c r="A1788" s="262"/>
      <c r="B1788" s="262"/>
      <c r="C1788" s="416"/>
      <c r="D1788" s="262"/>
      <c r="E1788" s="417"/>
      <c r="F1788" s="425"/>
      <c r="G1788" s="425"/>
      <c r="H1788" s="263"/>
      <c r="I1788" s="430"/>
    </row>
    <row r="1789" spans="1:9">
      <c r="A1789" s="262"/>
      <c r="B1789" s="262"/>
      <c r="C1789" s="416"/>
      <c r="D1789" s="262"/>
      <c r="E1789" s="417"/>
      <c r="F1789" s="425"/>
      <c r="G1789" s="425"/>
      <c r="H1789" s="263"/>
      <c r="I1789" s="430"/>
    </row>
    <row r="1790" spans="1:9">
      <c r="A1790" s="262"/>
      <c r="B1790" s="262"/>
      <c r="C1790" s="416"/>
      <c r="D1790" s="262"/>
      <c r="E1790" s="417"/>
      <c r="F1790" s="425"/>
      <c r="G1790" s="425"/>
      <c r="H1790" s="263"/>
      <c r="I1790" s="430"/>
    </row>
    <row r="1791" spans="1:9">
      <c r="A1791" s="262"/>
      <c r="B1791" s="262"/>
      <c r="C1791" s="416"/>
      <c r="D1791" s="262"/>
      <c r="E1791" s="417"/>
      <c r="F1791" s="425"/>
      <c r="G1791" s="425"/>
      <c r="H1791" s="263"/>
      <c r="I1791" s="430"/>
    </row>
    <row r="1792" spans="1:9">
      <c r="A1792" s="262"/>
      <c r="B1792" s="262"/>
      <c r="C1792" s="416"/>
      <c r="D1792" s="262"/>
      <c r="E1792" s="417"/>
      <c r="F1792" s="425"/>
      <c r="G1792" s="425"/>
      <c r="H1792" s="263"/>
      <c r="I1792" s="430"/>
    </row>
    <row r="1793" spans="1:9">
      <c r="A1793" s="262"/>
      <c r="B1793" s="262"/>
      <c r="C1793" s="416"/>
      <c r="D1793" s="262"/>
      <c r="E1793" s="417"/>
      <c r="F1793" s="425"/>
      <c r="G1793" s="425"/>
      <c r="H1793" s="263"/>
      <c r="I1793" s="430"/>
    </row>
    <row r="1794" spans="1:9">
      <c r="A1794" s="262"/>
      <c r="B1794" s="262"/>
      <c r="C1794" s="416"/>
      <c r="D1794" s="262"/>
      <c r="E1794" s="417"/>
      <c r="F1794" s="425"/>
      <c r="G1794" s="425"/>
      <c r="H1794" s="263"/>
      <c r="I1794" s="430"/>
    </row>
    <row r="1795" spans="1:9">
      <c r="A1795" s="262"/>
      <c r="B1795" s="262"/>
      <c r="C1795" s="416"/>
      <c r="D1795" s="262"/>
      <c r="E1795" s="417"/>
      <c r="F1795" s="425"/>
      <c r="G1795" s="425"/>
      <c r="H1795" s="263"/>
      <c r="I1795" s="430"/>
    </row>
    <row r="1796" spans="1:9">
      <c r="A1796" s="262"/>
      <c r="B1796" s="262"/>
      <c r="C1796" s="416"/>
      <c r="D1796" s="262"/>
      <c r="E1796" s="417"/>
      <c r="F1796" s="425"/>
      <c r="G1796" s="425"/>
      <c r="H1796" s="263"/>
      <c r="I1796" s="430"/>
    </row>
    <row r="1797" spans="1:9">
      <c r="A1797" s="262"/>
      <c r="B1797" s="262"/>
      <c r="C1797" s="416"/>
      <c r="D1797" s="262"/>
      <c r="E1797" s="417"/>
      <c r="F1797" s="425"/>
      <c r="G1797" s="425"/>
      <c r="H1797" s="263"/>
      <c r="I1797" s="430"/>
    </row>
    <row r="1798" spans="1:9">
      <c r="A1798" s="262"/>
      <c r="B1798" s="262"/>
      <c r="C1798" s="416"/>
      <c r="D1798" s="262"/>
      <c r="E1798" s="417"/>
      <c r="F1798" s="425"/>
      <c r="G1798" s="425"/>
      <c r="H1798" s="263"/>
      <c r="I1798" s="430"/>
    </row>
    <row r="1799" spans="1:9">
      <c r="A1799" s="262"/>
      <c r="B1799" s="262"/>
      <c r="C1799" s="416"/>
      <c r="D1799" s="262"/>
      <c r="E1799" s="417"/>
      <c r="F1799" s="425"/>
      <c r="G1799" s="425"/>
      <c r="H1799" s="263"/>
      <c r="I1799" s="430"/>
    </row>
    <row r="1800" spans="1:9">
      <c r="A1800" s="262"/>
      <c r="B1800" s="262"/>
      <c r="C1800" s="416"/>
      <c r="D1800" s="262"/>
      <c r="E1800" s="417"/>
      <c r="F1800" s="425"/>
      <c r="G1800" s="425"/>
      <c r="H1800" s="263"/>
      <c r="I1800" s="430"/>
    </row>
    <row r="1801" spans="1:9">
      <c r="A1801" s="262"/>
      <c r="B1801" s="262"/>
      <c r="C1801" s="416"/>
      <c r="D1801" s="262"/>
      <c r="E1801" s="417"/>
      <c r="F1801" s="425"/>
      <c r="G1801" s="425"/>
      <c r="H1801" s="263"/>
      <c r="I1801" s="430"/>
    </row>
    <row r="1802" spans="1:9">
      <c r="A1802" s="262"/>
      <c r="B1802" s="262"/>
      <c r="C1802" s="416"/>
      <c r="D1802" s="262"/>
      <c r="E1802" s="417"/>
      <c r="F1802" s="425"/>
      <c r="G1802" s="425"/>
      <c r="H1802" s="263"/>
      <c r="I1802" s="430"/>
    </row>
    <row r="1803" spans="1:9">
      <c r="A1803" s="262"/>
      <c r="B1803" s="262"/>
      <c r="C1803" s="416"/>
      <c r="D1803" s="262"/>
      <c r="E1803" s="417"/>
      <c r="F1803" s="425"/>
      <c r="G1803" s="425"/>
      <c r="H1803" s="263"/>
      <c r="I1803" s="430"/>
    </row>
    <row r="1804" spans="1:9">
      <c r="A1804" s="262"/>
      <c r="B1804" s="262"/>
      <c r="C1804" s="416"/>
      <c r="D1804" s="262"/>
      <c r="E1804" s="417"/>
      <c r="F1804" s="425"/>
      <c r="G1804" s="425"/>
      <c r="H1804" s="263"/>
      <c r="I1804" s="430"/>
    </row>
    <row r="1805" spans="1:9">
      <c r="A1805" s="262"/>
      <c r="B1805" s="262"/>
      <c r="C1805" s="416"/>
      <c r="D1805" s="262"/>
      <c r="E1805" s="417"/>
      <c r="F1805" s="425"/>
      <c r="G1805" s="425"/>
      <c r="H1805" s="263"/>
      <c r="I1805" s="430"/>
    </row>
    <row r="1806" spans="1:9">
      <c r="A1806" s="262"/>
      <c r="B1806" s="262"/>
      <c r="C1806" s="416"/>
      <c r="D1806" s="262"/>
      <c r="E1806" s="417"/>
      <c r="F1806" s="425"/>
      <c r="G1806" s="425"/>
      <c r="H1806" s="263"/>
      <c r="I1806" s="430"/>
    </row>
    <row r="1807" spans="1:9">
      <c r="A1807" s="262"/>
      <c r="B1807" s="262"/>
      <c r="C1807" s="416"/>
      <c r="D1807" s="262"/>
      <c r="E1807" s="417"/>
      <c r="F1807" s="425"/>
      <c r="G1807" s="425"/>
      <c r="H1807" s="263"/>
      <c r="I1807" s="430"/>
    </row>
    <row r="1808" spans="1:9">
      <c r="A1808" s="262"/>
      <c r="B1808" s="262"/>
      <c r="C1808" s="416"/>
      <c r="D1808" s="262"/>
      <c r="E1808" s="417"/>
      <c r="F1808" s="425"/>
      <c r="G1808" s="425"/>
      <c r="H1808" s="263"/>
      <c r="I1808" s="430"/>
    </row>
    <row r="1809" spans="1:9">
      <c r="A1809" s="262"/>
      <c r="B1809" s="262"/>
      <c r="C1809" s="416"/>
      <c r="D1809" s="262"/>
      <c r="E1809" s="417"/>
      <c r="F1809" s="425"/>
      <c r="G1809" s="425"/>
      <c r="H1809" s="263"/>
      <c r="I1809" s="430"/>
    </row>
    <row r="1810" spans="1:9">
      <c r="A1810" s="262"/>
      <c r="B1810" s="262"/>
      <c r="C1810" s="416"/>
      <c r="D1810" s="262"/>
      <c r="E1810" s="417"/>
      <c r="F1810" s="425"/>
      <c r="G1810" s="425"/>
      <c r="H1810" s="263"/>
      <c r="I1810" s="430"/>
    </row>
    <row r="1811" spans="1:9">
      <c r="A1811" s="262"/>
      <c r="B1811" s="262"/>
      <c r="C1811" s="416"/>
      <c r="D1811" s="262"/>
      <c r="E1811" s="417"/>
      <c r="F1811" s="425"/>
      <c r="G1811" s="425"/>
      <c r="H1811" s="263"/>
      <c r="I1811" s="430"/>
    </row>
    <row r="1812" spans="1:9">
      <c r="A1812" s="262"/>
      <c r="B1812" s="262"/>
      <c r="C1812" s="416"/>
      <c r="D1812" s="262"/>
      <c r="E1812" s="417"/>
      <c r="F1812" s="425"/>
      <c r="G1812" s="425"/>
      <c r="H1812" s="263"/>
      <c r="I1812" s="430"/>
    </row>
    <row r="1813" spans="1:9">
      <c r="A1813" s="262"/>
      <c r="B1813" s="262"/>
      <c r="C1813" s="416"/>
      <c r="D1813" s="262"/>
      <c r="E1813" s="417"/>
      <c r="F1813" s="425"/>
      <c r="G1813" s="425"/>
      <c r="H1813" s="263"/>
      <c r="I1813" s="430"/>
    </row>
    <row r="1814" spans="1:9">
      <c r="A1814" s="262"/>
      <c r="B1814" s="262"/>
      <c r="C1814" s="416"/>
      <c r="D1814" s="262"/>
      <c r="E1814" s="417"/>
      <c r="F1814" s="425"/>
      <c r="G1814" s="425"/>
      <c r="H1814" s="263"/>
      <c r="I1814" s="430"/>
    </row>
    <row r="1815" spans="1:9">
      <c r="A1815" s="262"/>
      <c r="B1815" s="262"/>
      <c r="C1815" s="416"/>
      <c r="D1815" s="262"/>
      <c r="E1815" s="417"/>
      <c r="F1815" s="425"/>
      <c r="G1815" s="425"/>
      <c r="H1815" s="263"/>
      <c r="I1815" s="430"/>
    </row>
    <row r="1816" spans="1:9">
      <c r="A1816" s="262"/>
      <c r="B1816" s="262"/>
      <c r="C1816" s="416"/>
      <c r="D1816" s="262"/>
      <c r="E1816" s="417"/>
      <c r="F1816" s="425"/>
      <c r="G1816" s="425"/>
      <c r="H1816" s="263"/>
      <c r="I1816" s="430"/>
    </row>
    <row r="1817" spans="1:9">
      <c r="A1817" s="262"/>
      <c r="B1817" s="262"/>
      <c r="C1817" s="416"/>
      <c r="D1817" s="262"/>
      <c r="E1817" s="417"/>
      <c r="F1817" s="425"/>
      <c r="G1817" s="425"/>
      <c r="H1817" s="263"/>
      <c r="I1817" s="430"/>
    </row>
    <row r="1818" spans="1:9">
      <c r="A1818" s="262"/>
      <c r="B1818" s="262"/>
      <c r="C1818" s="416"/>
      <c r="D1818" s="262"/>
      <c r="E1818" s="417"/>
      <c r="F1818" s="425"/>
      <c r="G1818" s="425"/>
      <c r="H1818" s="263"/>
      <c r="I1818" s="430"/>
    </row>
    <row r="1819" spans="1:9">
      <c r="A1819" s="262"/>
      <c r="B1819" s="262"/>
      <c r="C1819" s="416"/>
      <c r="D1819" s="262"/>
      <c r="E1819" s="417"/>
      <c r="F1819" s="425"/>
      <c r="G1819" s="425"/>
      <c r="H1819" s="263"/>
      <c r="I1819" s="430"/>
    </row>
    <row r="1820" spans="1:9">
      <c r="A1820" s="262"/>
      <c r="B1820" s="262"/>
      <c r="C1820" s="416"/>
      <c r="D1820" s="262"/>
      <c r="E1820" s="417"/>
      <c r="F1820" s="425"/>
      <c r="G1820" s="425"/>
      <c r="H1820" s="263"/>
      <c r="I1820" s="430"/>
    </row>
    <row r="1821" spans="1:9">
      <c r="A1821" s="262"/>
      <c r="B1821" s="262"/>
      <c r="C1821" s="416"/>
      <c r="D1821" s="262"/>
      <c r="E1821" s="417"/>
      <c r="F1821" s="425"/>
      <c r="G1821" s="425"/>
      <c r="H1821" s="263"/>
      <c r="I1821" s="430"/>
    </row>
    <row r="1822" spans="1:9">
      <c r="A1822" s="262"/>
      <c r="B1822" s="262"/>
      <c r="C1822" s="416"/>
      <c r="D1822" s="262"/>
      <c r="E1822" s="417"/>
      <c r="F1822" s="425"/>
      <c r="G1822" s="425"/>
      <c r="H1822" s="263"/>
      <c r="I1822" s="430"/>
    </row>
    <row r="1823" spans="1:9">
      <c r="A1823" s="262"/>
      <c r="B1823" s="262"/>
      <c r="C1823" s="416"/>
      <c r="D1823" s="262"/>
      <c r="E1823" s="417"/>
      <c r="F1823" s="425"/>
      <c r="G1823" s="425"/>
      <c r="H1823" s="263"/>
      <c r="I1823" s="430"/>
    </row>
    <row r="1824" spans="1:9">
      <c r="A1824" s="262"/>
      <c r="B1824" s="262"/>
      <c r="C1824" s="416"/>
      <c r="D1824" s="262"/>
      <c r="E1824" s="417"/>
      <c r="F1824" s="425"/>
      <c r="G1824" s="425"/>
      <c r="H1824" s="263"/>
      <c r="I1824" s="430"/>
    </row>
    <row r="1825" spans="1:9">
      <c r="A1825" s="262"/>
      <c r="B1825" s="262"/>
      <c r="C1825" s="416"/>
      <c r="D1825" s="262"/>
      <c r="E1825" s="417"/>
      <c r="F1825" s="425"/>
      <c r="G1825" s="425"/>
      <c r="H1825" s="263"/>
      <c r="I1825" s="430"/>
    </row>
    <row r="1826" spans="1:9">
      <c r="A1826" s="262"/>
      <c r="B1826" s="262"/>
      <c r="C1826" s="416"/>
      <c r="D1826" s="262"/>
      <c r="E1826" s="417"/>
      <c r="F1826" s="425"/>
      <c r="G1826" s="425"/>
      <c r="H1826" s="263"/>
      <c r="I1826" s="430"/>
    </row>
    <row r="1827" spans="1:9">
      <c r="A1827" s="262"/>
      <c r="B1827" s="262"/>
      <c r="C1827" s="416"/>
      <c r="D1827" s="262"/>
      <c r="E1827" s="417"/>
      <c r="F1827" s="425"/>
      <c r="G1827" s="425"/>
      <c r="H1827" s="263"/>
      <c r="I1827" s="430"/>
    </row>
    <row r="1828" spans="1:9">
      <c r="A1828" s="262"/>
      <c r="B1828" s="262"/>
      <c r="C1828" s="416"/>
      <c r="D1828" s="262"/>
      <c r="E1828" s="417"/>
      <c r="F1828" s="425"/>
      <c r="G1828" s="425"/>
      <c r="H1828" s="263"/>
      <c r="I1828" s="430"/>
    </row>
    <row r="1829" spans="1:9">
      <c r="A1829" s="262"/>
      <c r="B1829" s="262"/>
      <c r="C1829" s="416"/>
      <c r="D1829" s="262"/>
      <c r="E1829" s="417"/>
      <c r="F1829" s="425"/>
      <c r="G1829" s="425"/>
      <c r="H1829" s="263"/>
      <c r="I1829" s="430"/>
    </row>
    <row r="1830" spans="1:9">
      <c r="A1830" s="262"/>
      <c r="B1830" s="262"/>
      <c r="C1830" s="416"/>
      <c r="D1830" s="262"/>
      <c r="E1830" s="417"/>
      <c r="F1830" s="425"/>
      <c r="G1830" s="425"/>
      <c r="H1830" s="263"/>
      <c r="I1830" s="430"/>
    </row>
    <row r="1831" spans="1:9">
      <c r="A1831" s="262"/>
      <c r="B1831" s="262"/>
      <c r="C1831" s="416"/>
      <c r="D1831" s="262"/>
      <c r="E1831" s="417"/>
      <c r="F1831" s="425"/>
      <c r="G1831" s="425"/>
      <c r="H1831" s="263"/>
      <c r="I1831" s="430"/>
    </row>
    <row r="1832" spans="1:9">
      <c r="A1832" s="262"/>
      <c r="B1832" s="262"/>
      <c r="C1832" s="416"/>
      <c r="D1832" s="262"/>
      <c r="E1832" s="417"/>
      <c r="F1832" s="425"/>
      <c r="G1832" s="425"/>
      <c r="H1832" s="263"/>
      <c r="I1832" s="430"/>
    </row>
    <row r="1833" spans="1:9">
      <c r="A1833" s="262"/>
      <c r="B1833" s="262"/>
      <c r="C1833" s="416"/>
      <c r="D1833" s="262"/>
      <c r="E1833" s="417"/>
      <c r="F1833" s="425"/>
      <c r="G1833" s="425"/>
      <c r="H1833" s="263"/>
      <c r="I1833" s="430"/>
    </row>
    <row r="1834" spans="1:9">
      <c r="A1834" s="262"/>
      <c r="B1834" s="262"/>
      <c r="C1834" s="416"/>
      <c r="D1834" s="262"/>
      <c r="E1834" s="417"/>
      <c r="F1834" s="425"/>
      <c r="G1834" s="425"/>
      <c r="H1834" s="263"/>
      <c r="I1834" s="430"/>
    </row>
    <row r="1835" spans="1:9">
      <c r="A1835" s="262"/>
      <c r="B1835" s="262"/>
      <c r="C1835" s="416"/>
      <c r="D1835" s="262"/>
      <c r="E1835" s="417"/>
      <c r="F1835" s="425"/>
      <c r="G1835" s="425"/>
      <c r="H1835" s="263"/>
      <c r="I1835" s="430"/>
    </row>
    <row r="1836" spans="1:9">
      <c r="A1836" s="262"/>
      <c r="B1836" s="262"/>
      <c r="C1836" s="416"/>
      <c r="D1836" s="262"/>
      <c r="E1836" s="417"/>
      <c r="F1836" s="425"/>
      <c r="G1836" s="425"/>
      <c r="H1836" s="263"/>
      <c r="I1836" s="430"/>
    </row>
    <row r="1837" spans="1:9">
      <c r="A1837" s="262"/>
      <c r="B1837" s="262"/>
      <c r="C1837" s="416"/>
      <c r="D1837" s="262"/>
      <c r="E1837" s="417"/>
      <c r="F1837" s="425"/>
      <c r="G1837" s="425"/>
      <c r="H1837" s="263"/>
      <c r="I1837" s="430"/>
    </row>
    <row r="1838" spans="1:9">
      <c r="A1838" s="262"/>
      <c r="B1838" s="262"/>
      <c r="C1838" s="416"/>
      <c r="D1838" s="262"/>
      <c r="E1838" s="417"/>
      <c r="F1838" s="425"/>
      <c r="G1838" s="425"/>
      <c r="H1838" s="263"/>
      <c r="I1838" s="430"/>
    </row>
    <row r="1839" spans="1:9">
      <c r="A1839" s="262"/>
      <c r="B1839" s="262"/>
      <c r="C1839" s="416"/>
      <c r="D1839" s="262"/>
      <c r="E1839" s="417"/>
      <c r="F1839" s="425"/>
      <c r="G1839" s="425"/>
      <c r="H1839" s="263"/>
      <c r="I1839" s="430"/>
    </row>
    <row r="1840" spans="1:9">
      <c r="A1840" s="262"/>
      <c r="B1840" s="262"/>
      <c r="C1840" s="416"/>
      <c r="D1840" s="262"/>
      <c r="E1840" s="417"/>
      <c r="F1840" s="425"/>
      <c r="G1840" s="425"/>
      <c r="H1840" s="263"/>
      <c r="I1840" s="430"/>
    </row>
    <row r="1841" spans="1:9">
      <c r="A1841" s="262"/>
      <c r="B1841" s="262"/>
      <c r="C1841" s="416"/>
      <c r="D1841" s="262"/>
      <c r="E1841" s="417"/>
      <c r="F1841" s="425"/>
      <c r="G1841" s="425"/>
      <c r="H1841" s="263"/>
      <c r="I1841" s="430"/>
    </row>
    <row r="1842" spans="1:9">
      <c r="A1842" s="262"/>
      <c r="B1842" s="262"/>
      <c r="C1842" s="416"/>
      <c r="D1842" s="262"/>
      <c r="E1842" s="417"/>
      <c r="F1842" s="425"/>
      <c r="G1842" s="425"/>
      <c r="H1842" s="263"/>
      <c r="I1842" s="430"/>
    </row>
    <row r="1843" spans="1:9">
      <c r="A1843" s="262"/>
      <c r="B1843" s="262"/>
      <c r="C1843" s="416"/>
      <c r="D1843" s="262"/>
      <c r="E1843" s="417"/>
      <c r="F1843" s="425"/>
      <c r="G1843" s="425"/>
      <c r="H1843" s="263"/>
      <c r="I1843" s="430"/>
    </row>
    <row r="1844" spans="1:9">
      <c r="A1844" s="262"/>
      <c r="B1844" s="262"/>
      <c r="C1844" s="416"/>
      <c r="D1844" s="262"/>
      <c r="E1844" s="417"/>
      <c r="F1844" s="425"/>
      <c r="G1844" s="425"/>
      <c r="H1844" s="263"/>
      <c r="I1844" s="430"/>
    </row>
    <row r="1845" spans="1:9">
      <c r="A1845" s="262"/>
      <c r="B1845" s="262"/>
      <c r="C1845" s="416"/>
      <c r="D1845" s="262"/>
      <c r="E1845" s="417"/>
      <c r="F1845" s="425"/>
      <c r="G1845" s="425"/>
      <c r="H1845" s="263"/>
      <c r="I1845" s="430"/>
    </row>
    <row r="1846" spans="1:9">
      <c r="A1846" s="262"/>
      <c r="B1846" s="262"/>
      <c r="C1846" s="416"/>
      <c r="D1846" s="262"/>
      <c r="E1846" s="417"/>
      <c r="F1846" s="425"/>
      <c r="G1846" s="425"/>
      <c r="H1846" s="263"/>
      <c r="I1846" s="430"/>
    </row>
    <row r="1847" spans="1:9">
      <c r="A1847" s="262"/>
      <c r="B1847" s="262"/>
      <c r="C1847" s="416"/>
      <c r="D1847" s="262"/>
      <c r="E1847" s="417"/>
      <c r="F1847" s="425"/>
      <c r="G1847" s="425"/>
      <c r="H1847" s="263"/>
      <c r="I1847" s="430"/>
    </row>
    <row r="1848" spans="1:9">
      <c r="A1848" s="262"/>
      <c r="B1848" s="262"/>
      <c r="C1848" s="416"/>
      <c r="D1848" s="262"/>
      <c r="E1848" s="417"/>
      <c r="F1848" s="425"/>
      <c r="G1848" s="425"/>
      <c r="H1848" s="263"/>
      <c r="I1848" s="430"/>
    </row>
    <row r="1849" spans="1:9">
      <c r="A1849" s="262"/>
      <c r="B1849" s="262"/>
      <c r="C1849" s="416"/>
      <c r="D1849" s="262"/>
      <c r="E1849" s="417"/>
      <c r="F1849" s="425"/>
      <c r="G1849" s="425"/>
      <c r="H1849" s="263"/>
      <c r="I1849" s="430"/>
    </row>
    <row r="1850" spans="1:9">
      <c r="A1850" s="262"/>
      <c r="B1850" s="262"/>
      <c r="C1850" s="416"/>
      <c r="D1850" s="262"/>
      <c r="E1850" s="417"/>
      <c r="F1850" s="425"/>
      <c r="G1850" s="425"/>
      <c r="H1850" s="263"/>
      <c r="I1850" s="430"/>
    </row>
    <row r="1851" spans="1:9">
      <c r="A1851" s="262"/>
      <c r="B1851" s="262"/>
      <c r="C1851" s="416"/>
      <c r="D1851" s="262"/>
      <c r="E1851" s="417"/>
      <c r="F1851" s="425"/>
      <c r="G1851" s="425"/>
      <c r="H1851" s="263"/>
      <c r="I1851" s="430"/>
    </row>
    <row r="1852" spans="1:9">
      <c r="A1852" s="262"/>
      <c r="B1852" s="262"/>
      <c r="C1852" s="416"/>
      <c r="D1852" s="262"/>
      <c r="E1852" s="417"/>
      <c r="F1852" s="425"/>
      <c r="G1852" s="425"/>
      <c r="H1852" s="263"/>
      <c r="I1852" s="430"/>
    </row>
    <row r="1853" spans="1:9">
      <c r="A1853" s="262"/>
      <c r="B1853" s="262"/>
      <c r="C1853" s="416"/>
      <c r="D1853" s="262"/>
      <c r="E1853" s="417"/>
      <c r="F1853" s="425"/>
      <c r="G1853" s="425"/>
      <c r="H1853" s="263"/>
      <c r="I1853" s="430"/>
    </row>
    <row r="1854" spans="1:9">
      <c r="A1854" s="262"/>
      <c r="B1854" s="262"/>
      <c r="C1854" s="416"/>
      <c r="D1854" s="262"/>
      <c r="E1854" s="417"/>
      <c r="F1854" s="425"/>
      <c r="G1854" s="425"/>
      <c r="H1854" s="263"/>
      <c r="I1854" s="430"/>
    </row>
    <row r="1855" spans="1:9">
      <c r="A1855" s="262"/>
      <c r="B1855" s="262"/>
      <c r="C1855" s="416"/>
      <c r="D1855" s="262"/>
      <c r="E1855" s="417"/>
      <c r="F1855" s="425"/>
      <c r="G1855" s="425"/>
      <c r="H1855" s="263"/>
      <c r="I1855" s="430"/>
    </row>
    <row r="1856" spans="1:9">
      <c r="A1856" s="262"/>
      <c r="B1856" s="262"/>
      <c r="C1856" s="416"/>
      <c r="D1856" s="262"/>
      <c r="E1856" s="417"/>
      <c r="F1856" s="425"/>
      <c r="G1856" s="425"/>
      <c r="H1856" s="263"/>
      <c r="I1856" s="430"/>
    </row>
    <row r="1857" spans="1:9">
      <c r="A1857" s="262"/>
      <c r="B1857" s="262"/>
      <c r="C1857" s="416"/>
      <c r="D1857" s="262"/>
      <c r="E1857" s="417"/>
      <c r="F1857" s="425"/>
      <c r="G1857" s="425"/>
      <c r="H1857" s="263"/>
      <c r="I1857" s="430"/>
    </row>
    <row r="1858" spans="1:9">
      <c r="A1858" s="262"/>
      <c r="B1858" s="262"/>
      <c r="C1858" s="416"/>
      <c r="D1858" s="262"/>
      <c r="E1858" s="417"/>
      <c r="F1858" s="425"/>
      <c r="G1858" s="425"/>
      <c r="H1858" s="263"/>
      <c r="I1858" s="430"/>
    </row>
    <row r="1859" spans="1:9">
      <c r="A1859" s="262"/>
      <c r="B1859" s="262"/>
      <c r="C1859" s="416"/>
      <c r="D1859" s="262"/>
      <c r="E1859" s="417"/>
      <c r="F1859" s="425"/>
      <c r="G1859" s="425"/>
      <c r="H1859" s="263"/>
      <c r="I1859" s="430"/>
    </row>
    <row r="1860" spans="1:9">
      <c r="A1860" s="262"/>
      <c r="B1860" s="262"/>
      <c r="C1860" s="416"/>
      <c r="D1860" s="262"/>
      <c r="E1860" s="417"/>
      <c r="F1860" s="425"/>
      <c r="G1860" s="425"/>
      <c r="H1860" s="263"/>
      <c r="I1860" s="430"/>
    </row>
    <row r="1861" spans="1:9">
      <c r="A1861" s="262"/>
      <c r="B1861" s="262"/>
      <c r="C1861" s="416"/>
      <c r="D1861" s="262"/>
      <c r="E1861" s="417"/>
      <c r="F1861" s="425"/>
      <c r="G1861" s="425"/>
      <c r="H1861" s="263"/>
      <c r="I1861" s="430"/>
    </row>
    <row r="1862" spans="1:9">
      <c r="A1862" s="262"/>
      <c r="B1862" s="262"/>
      <c r="C1862" s="416"/>
      <c r="D1862" s="262"/>
      <c r="E1862" s="417"/>
      <c r="F1862" s="425"/>
      <c r="G1862" s="425"/>
      <c r="H1862" s="263"/>
      <c r="I1862" s="430"/>
    </row>
    <row r="1863" spans="1:9">
      <c r="A1863" s="262"/>
      <c r="B1863" s="262"/>
      <c r="C1863" s="416"/>
      <c r="D1863" s="262"/>
      <c r="E1863" s="417"/>
      <c r="F1863" s="425"/>
      <c r="G1863" s="425"/>
      <c r="H1863" s="263"/>
      <c r="I1863" s="430"/>
    </row>
    <row r="1864" spans="1:9">
      <c r="A1864" s="262"/>
      <c r="B1864" s="262"/>
      <c r="C1864" s="416"/>
      <c r="D1864" s="262"/>
      <c r="E1864" s="417"/>
      <c r="F1864" s="425"/>
      <c r="G1864" s="425"/>
      <c r="H1864" s="263"/>
      <c r="I1864" s="430"/>
    </row>
    <row r="1865" spans="1:9">
      <c r="A1865" s="262"/>
      <c r="B1865" s="262"/>
      <c r="C1865" s="416"/>
      <c r="D1865" s="262"/>
      <c r="E1865" s="417"/>
      <c r="F1865" s="425"/>
      <c r="G1865" s="425"/>
      <c r="H1865" s="263"/>
      <c r="I1865" s="430"/>
    </row>
    <row r="1866" spans="1:9">
      <c r="A1866" s="262"/>
      <c r="B1866" s="262"/>
      <c r="C1866" s="416"/>
      <c r="D1866" s="262"/>
      <c r="E1866" s="417"/>
      <c r="F1866" s="425"/>
      <c r="G1866" s="425"/>
      <c r="H1866" s="263"/>
      <c r="I1866" s="430"/>
    </row>
    <row r="1867" spans="1:9">
      <c r="A1867" s="262"/>
      <c r="B1867" s="262"/>
      <c r="C1867" s="416"/>
      <c r="D1867" s="262"/>
      <c r="E1867" s="417"/>
      <c r="F1867" s="425"/>
      <c r="G1867" s="425"/>
      <c r="H1867" s="263"/>
      <c r="I1867" s="430"/>
    </row>
    <row r="1868" spans="1:9">
      <c r="A1868" s="262"/>
      <c r="B1868" s="262"/>
      <c r="C1868" s="416"/>
      <c r="D1868" s="262"/>
      <c r="E1868" s="417"/>
      <c r="F1868" s="425"/>
      <c r="G1868" s="425"/>
      <c r="H1868" s="263"/>
      <c r="I1868" s="430"/>
    </row>
    <row r="1869" spans="1:9">
      <c r="A1869" s="262"/>
      <c r="B1869" s="262"/>
      <c r="C1869" s="416"/>
      <c r="D1869" s="262"/>
      <c r="E1869" s="417"/>
      <c r="F1869" s="425"/>
      <c r="G1869" s="425"/>
      <c r="H1869" s="263"/>
      <c r="I1869" s="430"/>
    </row>
    <row r="1870" spans="1:9">
      <c r="A1870" s="262"/>
      <c r="B1870" s="262"/>
      <c r="C1870" s="416"/>
      <c r="D1870" s="262"/>
      <c r="E1870" s="417"/>
      <c r="F1870" s="425"/>
      <c r="G1870" s="425"/>
      <c r="H1870" s="263"/>
      <c r="I1870" s="430"/>
    </row>
    <row r="1871" spans="1:9">
      <c r="A1871" s="262"/>
      <c r="B1871" s="262"/>
      <c r="C1871" s="416"/>
      <c r="D1871" s="262"/>
      <c r="E1871" s="417"/>
      <c r="F1871" s="425"/>
      <c r="G1871" s="425"/>
      <c r="H1871" s="263"/>
      <c r="I1871" s="430"/>
    </row>
    <row r="1872" spans="1:9">
      <c r="A1872" s="262"/>
      <c r="B1872" s="262"/>
      <c r="C1872" s="416"/>
      <c r="D1872" s="262"/>
      <c r="E1872" s="417"/>
      <c r="F1872" s="425"/>
      <c r="G1872" s="425"/>
      <c r="H1872" s="263"/>
      <c r="I1872" s="430"/>
    </row>
    <row r="1873" spans="1:9">
      <c r="A1873" s="262"/>
      <c r="B1873" s="262"/>
      <c r="C1873" s="416"/>
      <c r="D1873" s="262"/>
      <c r="E1873" s="417"/>
      <c r="F1873" s="425"/>
      <c r="G1873" s="425"/>
      <c r="H1873" s="263"/>
      <c r="I1873" s="430"/>
    </row>
    <row r="1874" spans="1:9">
      <c r="A1874" s="262"/>
      <c r="B1874" s="262"/>
      <c r="C1874" s="416"/>
      <c r="D1874" s="262"/>
      <c r="E1874" s="417"/>
      <c r="F1874" s="425"/>
      <c r="G1874" s="425"/>
      <c r="H1874" s="263"/>
      <c r="I1874" s="430"/>
    </row>
    <row r="1875" spans="1:9">
      <c r="A1875" s="262"/>
      <c r="B1875" s="262"/>
      <c r="C1875" s="416"/>
      <c r="D1875" s="262"/>
      <c r="E1875" s="417"/>
      <c r="F1875" s="425"/>
      <c r="G1875" s="425"/>
      <c r="H1875" s="263"/>
      <c r="I1875" s="430"/>
    </row>
    <row r="1876" spans="1:9">
      <c r="A1876" s="262"/>
      <c r="B1876" s="262"/>
      <c r="C1876" s="416"/>
      <c r="D1876" s="262"/>
      <c r="E1876" s="417"/>
      <c r="F1876" s="425"/>
      <c r="G1876" s="425"/>
      <c r="H1876" s="263"/>
      <c r="I1876" s="430"/>
    </row>
    <row r="1877" spans="1:9">
      <c r="A1877" s="262"/>
      <c r="B1877" s="262"/>
      <c r="C1877" s="416"/>
      <c r="D1877" s="262"/>
      <c r="E1877" s="417"/>
      <c r="F1877" s="425"/>
      <c r="G1877" s="425"/>
      <c r="H1877" s="263"/>
      <c r="I1877" s="430"/>
    </row>
    <row r="1878" spans="1:9">
      <c r="A1878" s="262"/>
      <c r="B1878" s="262"/>
      <c r="C1878" s="416"/>
      <c r="D1878" s="262"/>
      <c r="E1878" s="417"/>
      <c r="F1878" s="425"/>
      <c r="G1878" s="425"/>
      <c r="H1878" s="263"/>
      <c r="I1878" s="430"/>
    </row>
    <row r="1879" spans="1:9">
      <c r="A1879" s="262"/>
      <c r="B1879" s="262"/>
      <c r="C1879" s="416"/>
      <c r="D1879" s="262"/>
      <c r="E1879" s="417"/>
      <c r="F1879" s="425"/>
      <c r="G1879" s="425"/>
      <c r="H1879" s="263"/>
      <c r="I1879" s="430"/>
    </row>
    <row r="1880" spans="1:9">
      <c r="A1880" s="262"/>
      <c r="B1880" s="262"/>
      <c r="C1880" s="416"/>
      <c r="D1880" s="262"/>
      <c r="E1880" s="417"/>
      <c r="F1880" s="425"/>
      <c r="G1880" s="425"/>
      <c r="H1880" s="263"/>
      <c r="I1880" s="430"/>
    </row>
    <row r="1881" spans="1:9">
      <c r="A1881" s="262"/>
      <c r="B1881" s="262"/>
      <c r="C1881" s="416"/>
      <c r="D1881" s="262"/>
      <c r="E1881" s="417"/>
      <c r="F1881" s="425"/>
      <c r="G1881" s="425"/>
      <c r="H1881" s="263"/>
      <c r="I1881" s="430"/>
    </row>
    <row r="1882" spans="1:9">
      <c r="A1882" s="262"/>
      <c r="B1882" s="262"/>
      <c r="C1882" s="416"/>
      <c r="D1882" s="262"/>
      <c r="E1882" s="417"/>
      <c r="F1882" s="425"/>
      <c r="G1882" s="425"/>
      <c r="H1882" s="263"/>
      <c r="I1882" s="430"/>
    </row>
    <row r="1883" spans="1:9">
      <c r="A1883" s="262"/>
      <c r="B1883" s="262"/>
      <c r="C1883" s="416"/>
      <c r="D1883" s="262"/>
      <c r="E1883" s="417"/>
      <c r="F1883" s="425"/>
      <c r="G1883" s="425"/>
      <c r="H1883" s="263"/>
      <c r="I1883" s="430"/>
    </row>
    <row r="1884" spans="1:9">
      <c r="A1884" s="262"/>
      <c r="B1884" s="262"/>
      <c r="C1884" s="416"/>
      <c r="D1884" s="262"/>
      <c r="E1884" s="417"/>
      <c r="F1884" s="425"/>
      <c r="G1884" s="425"/>
      <c r="H1884" s="263"/>
      <c r="I1884" s="430"/>
    </row>
    <row r="1885" spans="1:9">
      <c r="A1885" s="262"/>
      <c r="B1885" s="262"/>
      <c r="C1885" s="416"/>
      <c r="D1885" s="262"/>
      <c r="E1885" s="417"/>
      <c r="F1885" s="425"/>
      <c r="G1885" s="425"/>
      <c r="H1885" s="263"/>
      <c r="I1885" s="430"/>
    </row>
    <row r="1886" spans="1:9">
      <c r="A1886" s="262"/>
      <c r="B1886" s="262"/>
      <c r="C1886" s="416"/>
      <c r="D1886" s="262"/>
      <c r="E1886" s="417"/>
      <c r="F1886" s="425"/>
      <c r="G1886" s="425"/>
      <c r="H1886" s="263"/>
      <c r="I1886" s="430"/>
    </row>
    <row r="1887" spans="1:9">
      <c r="A1887" s="262"/>
      <c r="B1887" s="262"/>
      <c r="C1887" s="416"/>
      <c r="D1887" s="262"/>
      <c r="E1887" s="417"/>
      <c r="F1887" s="425"/>
      <c r="G1887" s="425"/>
      <c r="H1887" s="263"/>
      <c r="I1887" s="430"/>
    </row>
    <row r="1888" spans="1:9">
      <c r="A1888" s="262"/>
      <c r="B1888" s="262"/>
      <c r="C1888" s="416"/>
      <c r="D1888" s="262"/>
      <c r="E1888" s="417"/>
      <c r="F1888" s="425"/>
      <c r="G1888" s="425"/>
      <c r="H1888" s="263"/>
      <c r="I1888" s="430"/>
    </row>
    <row r="1889" spans="1:9">
      <c r="A1889" s="262"/>
      <c r="B1889" s="262"/>
      <c r="C1889" s="416"/>
      <c r="D1889" s="262"/>
      <c r="E1889" s="417"/>
      <c r="F1889" s="425"/>
      <c r="G1889" s="425"/>
      <c r="H1889" s="263"/>
      <c r="I1889" s="430"/>
    </row>
    <row r="1890" spans="1:9">
      <c r="A1890" s="262"/>
      <c r="B1890" s="262"/>
      <c r="C1890" s="416"/>
      <c r="D1890" s="262"/>
      <c r="E1890" s="417"/>
      <c r="F1890" s="425"/>
      <c r="G1890" s="425"/>
      <c r="H1890" s="263"/>
      <c r="I1890" s="430"/>
    </row>
    <row r="1891" spans="1:9">
      <c r="A1891" s="262"/>
      <c r="B1891" s="262"/>
      <c r="C1891" s="416"/>
      <c r="D1891" s="262"/>
      <c r="E1891" s="417"/>
      <c r="F1891" s="425"/>
      <c r="G1891" s="425"/>
      <c r="H1891" s="263"/>
      <c r="I1891" s="430"/>
    </row>
    <row r="1892" spans="1:9">
      <c r="A1892" s="262"/>
      <c r="B1892" s="262"/>
      <c r="C1892" s="416"/>
      <c r="D1892" s="262"/>
      <c r="E1892" s="417"/>
      <c r="F1892" s="425"/>
      <c r="G1892" s="425"/>
      <c r="H1892" s="263"/>
      <c r="I1892" s="430"/>
    </row>
    <row r="1893" spans="1:9">
      <c r="A1893" s="262"/>
      <c r="B1893" s="262"/>
      <c r="C1893" s="416"/>
      <c r="D1893" s="262"/>
      <c r="E1893" s="417"/>
      <c r="F1893" s="425"/>
      <c r="G1893" s="425"/>
      <c r="H1893" s="263"/>
      <c r="I1893" s="430"/>
    </row>
    <row r="1894" spans="1:9">
      <c r="A1894" s="262"/>
      <c r="B1894" s="262"/>
      <c r="C1894" s="416"/>
      <c r="D1894" s="262"/>
      <c r="E1894" s="417"/>
      <c r="F1894" s="425"/>
      <c r="G1894" s="425"/>
      <c r="H1894" s="263"/>
      <c r="I1894" s="430"/>
    </row>
    <row r="1895" spans="1:9">
      <c r="A1895" s="262"/>
      <c r="B1895" s="262"/>
      <c r="C1895" s="416"/>
      <c r="D1895" s="262"/>
      <c r="E1895" s="417"/>
      <c r="F1895" s="425"/>
      <c r="G1895" s="425"/>
      <c r="H1895" s="263"/>
      <c r="I1895" s="430"/>
    </row>
    <row r="1896" spans="1:9">
      <c r="A1896" s="262"/>
      <c r="B1896" s="262"/>
      <c r="C1896" s="416"/>
      <c r="D1896" s="262"/>
      <c r="E1896" s="417"/>
      <c r="F1896" s="425"/>
      <c r="G1896" s="425"/>
      <c r="H1896" s="263"/>
      <c r="I1896" s="430"/>
    </row>
    <row r="1897" spans="1:9">
      <c r="A1897" s="262"/>
      <c r="B1897" s="262"/>
      <c r="C1897" s="416"/>
      <c r="D1897" s="262"/>
      <c r="E1897" s="417"/>
      <c r="F1897" s="425"/>
      <c r="G1897" s="425"/>
      <c r="H1897" s="263"/>
      <c r="I1897" s="430"/>
    </row>
    <row r="1898" spans="1:9">
      <c r="A1898" s="262"/>
      <c r="B1898" s="262"/>
      <c r="C1898" s="416"/>
      <c r="D1898" s="262"/>
      <c r="E1898" s="417"/>
      <c r="F1898" s="425"/>
      <c r="G1898" s="425"/>
      <c r="H1898" s="263"/>
      <c r="I1898" s="430"/>
    </row>
    <row r="1899" spans="1:9">
      <c r="A1899" s="262"/>
      <c r="B1899" s="262"/>
      <c r="C1899" s="416"/>
      <c r="D1899" s="262"/>
      <c r="E1899" s="417"/>
      <c r="F1899" s="425"/>
      <c r="G1899" s="425"/>
      <c r="H1899" s="263"/>
      <c r="I1899" s="430"/>
    </row>
    <row r="1900" spans="1:9">
      <c r="A1900" s="262"/>
      <c r="B1900" s="262"/>
      <c r="C1900" s="416"/>
      <c r="D1900" s="262"/>
      <c r="E1900" s="417"/>
      <c r="F1900" s="425"/>
      <c r="G1900" s="425"/>
      <c r="H1900" s="263"/>
      <c r="I1900" s="430"/>
    </row>
    <row r="1901" spans="1:9">
      <c r="A1901" s="262"/>
      <c r="B1901" s="262"/>
      <c r="C1901" s="416"/>
      <c r="D1901" s="262"/>
      <c r="E1901" s="417"/>
      <c r="F1901" s="425"/>
      <c r="G1901" s="425"/>
      <c r="H1901" s="263"/>
      <c r="I1901" s="430"/>
    </row>
    <row r="1902" spans="1:9">
      <c r="A1902" s="262"/>
      <c r="B1902" s="262"/>
      <c r="C1902" s="416"/>
      <c r="D1902" s="262"/>
      <c r="E1902" s="417"/>
      <c r="F1902" s="425"/>
      <c r="G1902" s="425"/>
      <c r="H1902" s="263"/>
      <c r="I1902" s="430"/>
    </row>
    <row r="1903" spans="1:9">
      <c r="A1903" s="262"/>
      <c r="B1903" s="262"/>
      <c r="C1903" s="416"/>
      <c r="D1903" s="262"/>
      <c r="E1903" s="417"/>
      <c r="F1903" s="425"/>
      <c r="G1903" s="425"/>
      <c r="H1903" s="263"/>
      <c r="I1903" s="430"/>
    </row>
    <row r="1904" spans="1:9">
      <c r="A1904" s="262"/>
      <c r="B1904" s="262"/>
      <c r="C1904" s="416"/>
      <c r="D1904" s="262"/>
      <c r="E1904" s="417"/>
      <c r="F1904" s="425"/>
      <c r="G1904" s="425"/>
      <c r="H1904" s="263"/>
      <c r="I1904" s="430"/>
    </row>
    <row r="1905" spans="1:9">
      <c r="A1905" s="262"/>
      <c r="B1905" s="262"/>
      <c r="C1905" s="416"/>
      <c r="D1905" s="262"/>
      <c r="E1905" s="417"/>
      <c r="F1905" s="425"/>
      <c r="G1905" s="425"/>
      <c r="H1905" s="263"/>
      <c r="I1905" s="430"/>
    </row>
    <row r="1906" spans="1:9">
      <c r="A1906" s="262"/>
      <c r="B1906" s="262"/>
      <c r="C1906" s="416"/>
      <c r="D1906" s="262"/>
      <c r="E1906" s="417"/>
      <c r="F1906" s="425"/>
      <c r="G1906" s="425"/>
      <c r="H1906" s="263"/>
      <c r="I1906" s="430"/>
    </row>
    <row r="1907" spans="1:9">
      <c r="A1907" s="262"/>
      <c r="B1907" s="262"/>
      <c r="C1907" s="416"/>
      <c r="D1907" s="262"/>
      <c r="E1907" s="417"/>
      <c r="F1907" s="425"/>
      <c r="G1907" s="425"/>
      <c r="H1907" s="263"/>
      <c r="I1907" s="430"/>
    </row>
    <row r="1908" spans="1:9">
      <c r="A1908" s="262"/>
      <c r="B1908" s="262"/>
      <c r="C1908" s="416"/>
      <c r="D1908" s="262"/>
      <c r="E1908" s="417"/>
      <c r="F1908" s="425"/>
      <c r="G1908" s="425"/>
      <c r="H1908" s="263"/>
      <c r="I1908" s="430"/>
    </row>
    <row r="1909" spans="1:9">
      <c r="A1909" s="262"/>
      <c r="B1909" s="262"/>
      <c r="C1909" s="416"/>
      <c r="D1909" s="262"/>
      <c r="E1909" s="417"/>
      <c r="F1909" s="425"/>
      <c r="G1909" s="425"/>
      <c r="H1909" s="263"/>
      <c r="I1909" s="430"/>
    </row>
    <row r="1910" spans="1:9">
      <c r="A1910" s="262"/>
      <c r="B1910" s="262"/>
      <c r="C1910" s="416"/>
      <c r="D1910" s="262"/>
      <c r="E1910" s="417"/>
      <c r="F1910" s="425"/>
      <c r="G1910" s="425"/>
      <c r="H1910" s="263"/>
      <c r="I1910" s="430"/>
    </row>
    <row r="1911" spans="1:9">
      <c r="A1911" s="262"/>
      <c r="B1911" s="262"/>
      <c r="C1911" s="416"/>
      <c r="D1911" s="262"/>
      <c r="E1911" s="417"/>
      <c r="F1911" s="425"/>
      <c r="G1911" s="425"/>
      <c r="H1911" s="263"/>
      <c r="I1911" s="430"/>
    </row>
    <row r="1912" spans="1:9">
      <c r="A1912" s="262"/>
      <c r="B1912" s="262"/>
      <c r="C1912" s="416"/>
      <c r="D1912" s="262"/>
      <c r="E1912" s="417"/>
      <c r="F1912" s="425"/>
      <c r="G1912" s="425"/>
      <c r="H1912" s="263"/>
      <c r="I1912" s="430"/>
    </row>
    <row r="1913" spans="1:9">
      <c r="A1913" s="262"/>
      <c r="B1913" s="262"/>
      <c r="C1913" s="416"/>
      <c r="D1913" s="262"/>
      <c r="E1913" s="417"/>
      <c r="F1913" s="425"/>
      <c r="G1913" s="425"/>
      <c r="H1913" s="263"/>
      <c r="I1913" s="430"/>
    </row>
    <row r="1914" spans="1:9">
      <c r="A1914" s="262"/>
      <c r="B1914" s="262"/>
      <c r="C1914" s="416"/>
      <c r="D1914" s="262"/>
      <c r="E1914" s="417"/>
      <c r="F1914" s="425"/>
      <c r="G1914" s="425"/>
      <c r="H1914" s="263"/>
      <c r="I1914" s="430"/>
    </row>
    <row r="1915" spans="1:9">
      <c r="A1915" s="262"/>
      <c r="B1915" s="262"/>
      <c r="C1915" s="416"/>
      <c r="D1915" s="262"/>
      <c r="E1915" s="417"/>
      <c r="F1915" s="425"/>
      <c r="G1915" s="425"/>
      <c r="H1915" s="263"/>
      <c r="I1915" s="430"/>
    </row>
    <row r="1916" spans="1:9">
      <c r="A1916" s="262"/>
      <c r="B1916" s="262"/>
      <c r="C1916" s="416"/>
      <c r="D1916" s="262"/>
      <c r="E1916" s="417"/>
      <c r="F1916" s="425"/>
      <c r="G1916" s="425"/>
      <c r="H1916" s="263"/>
      <c r="I1916" s="430"/>
    </row>
    <row r="1917" spans="1:9">
      <c r="A1917" s="262"/>
      <c r="B1917" s="262"/>
      <c r="C1917" s="416"/>
      <c r="D1917" s="262"/>
      <c r="E1917" s="417"/>
      <c r="F1917" s="425"/>
      <c r="G1917" s="425"/>
      <c r="H1917" s="263"/>
      <c r="I1917" s="430"/>
    </row>
    <row r="1918" spans="1:9">
      <c r="A1918" s="262"/>
      <c r="B1918" s="262"/>
      <c r="C1918" s="416"/>
      <c r="D1918" s="262"/>
      <c r="E1918" s="417"/>
      <c r="F1918" s="425"/>
      <c r="G1918" s="425"/>
      <c r="H1918" s="263"/>
      <c r="I1918" s="430"/>
    </row>
    <row r="1919" spans="1:9">
      <c r="A1919" s="262"/>
      <c r="B1919" s="262"/>
      <c r="C1919" s="416"/>
      <c r="D1919" s="262"/>
      <c r="E1919" s="417"/>
      <c r="F1919" s="425"/>
      <c r="G1919" s="425"/>
      <c r="H1919" s="263"/>
      <c r="I1919" s="430"/>
    </row>
    <row r="1920" spans="1:9">
      <c r="A1920" s="262"/>
      <c r="B1920" s="262"/>
      <c r="C1920" s="416"/>
      <c r="D1920" s="262"/>
      <c r="E1920" s="417"/>
      <c r="F1920" s="425"/>
      <c r="G1920" s="425"/>
      <c r="H1920" s="263"/>
      <c r="I1920" s="430"/>
    </row>
    <row r="1921" spans="1:9">
      <c r="A1921" s="262"/>
      <c r="B1921" s="262"/>
      <c r="C1921" s="416"/>
      <c r="D1921" s="262"/>
      <c r="E1921" s="417"/>
      <c r="F1921" s="425"/>
      <c r="G1921" s="425"/>
      <c r="H1921" s="263"/>
      <c r="I1921" s="430"/>
    </row>
    <row r="1922" spans="1:9">
      <c r="A1922" s="262"/>
      <c r="B1922" s="262"/>
      <c r="C1922" s="416"/>
      <c r="D1922" s="262"/>
      <c r="E1922" s="417"/>
      <c r="F1922" s="425"/>
      <c r="G1922" s="425"/>
      <c r="H1922" s="263"/>
      <c r="I1922" s="430"/>
    </row>
    <row r="1923" spans="1:9">
      <c r="A1923" s="262"/>
      <c r="B1923" s="262"/>
      <c r="C1923" s="416"/>
      <c r="D1923" s="262"/>
      <c r="E1923" s="417"/>
      <c r="F1923" s="425"/>
      <c r="G1923" s="425"/>
      <c r="H1923" s="263"/>
      <c r="I1923" s="430"/>
    </row>
    <row r="1924" spans="1:9">
      <c r="A1924" s="262"/>
      <c r="B1924" s="262"/>
      <c r="C1924" s="416"/>
      <c r="D1924" s="262"/>
      <c r="E1924" s="417"/>
      <c r="F1924" s="425"/>
      <c r="G1924" s="425"/>
      <c r="H1924" s="263"/>
      <c r="I1924" s="430"/>
    </row>
    <row r="1925" spans="1:9">
      <c r="A1925" s="262"/>
      <c r="B1925" s="262"/>
      <c r="C1925" s="416"/>
      <c r="D1925" s="262"/>
      <c r="E1925" s="417"/>
      <c r="F1925" s="425"/>
      <c r="G1925" s="425"/>
      <c r="H1925" s="263"/>
      <c r="I1925" s="430"/>
    </row>
    <row r="1926" spans="1:9">
      <c r="A1926" s="262"/>
      <c r="B1926" s="262"/>
      <c r="C1926" s="416"/>
      <c r="D1926" s="262"/>
      <c r="E1926" s="417"/>
      <c r="F1926" s="425"/>
      <c r="G1926" s="425"/>
      <c r="H1926" s="263"/>
      <c r="I1926" s="430"/>
    </row>
    <row r="1927" spans="1:9">
      <c r="A1927" s="262"/>
      <c r="B1927" s="262"/>
      <c r="C1927" s="416"/>
      <c r="D1927" s="262"/>
      <c r="E1927" s="417"/>
      <c r="F1927" s="425"/>
      <c r="G1927" s="425"/>
      <c r="H1927" s="263"/>
      <c r="I1927" s="430"/>
    </row>
    <row r="1928" spans="1:9">
      <c r="A1928" s="262"/>
      <c r="B1928" s="262"/>
      <c r="C1928" s="416"/>
      <c r="D1928" s="262"/>
      <c r="E1928" s="417"/>
      <c r="F1928" s="425"/>
      <c r="G1928" s="425"/>
      <c r="H1928" s="263"/>
      <c r="I1928" s="430"/>
    </row>
    <row r="1929" spans="1:9">
      <c r="A1929" s="262"/>
      <c r="B1929" s="262"/>
      <c r="C1929" s="416"/>
      <c r="D1929" s="262"/>
      <c r="E1929" s="417"/>
      <c r="F1929" s="425"/>
      <c r="G1929" s="425"/>
      <c r="H1929" s="263"/>
      <c r="I1929" s="430"/>
    </row>
    <row r="1930" spans="1:9">
      <c r="A1930" s="262"/>
      <c r="B1930" s="262"/>
      <c r="C1930" s="416"/>
      <c r="D1930" s="262"/>
      <c r="E1930" s="417"/>
      <c r="F1930" s="425"/>
      <c r="G1930" s="425"/>
      <c r="H1930" s="263"/>
      <c r="I1930" s="430"/>
    </row>
    <row r="1931" spans="1:9">
      <c r="A1931" s="262"/>
      <c r="B1931" s="262"/>
      <c r="C1931" s="416"/>
      <c r="D1931" s="262"/>
      <c r="E1931" s="417"/>
      <c r="F1931" s="425"/>
      <c r="G1931" s="425"/>
      <c r="H1931" s="263"/>
      <c r="I1931" s="430"/>
    </row>
    <row r="1932" spans="1:9">
      <c r="A1932" s="262"/>
      <c r="B1932" s="262"/>
      <c r="C1932" s="416"/>
      <c r="D1932" s="262"/>
      <c r="E1932" s="417"/>
      <c r="F1932" s="425"/>
      <c r="G1932" s="425"/>
      <c r="H1932" s="263"/>
      <c r="I1932" s="430"/>
    </row>
    <row r="1933" spans="1:9">
      <c r="A1933" s="262"/>
      <c r="B1933" s="262"/>
      <c r="C1933" s="416"/>
      <c r="D1933" s="262"/>
      <c r="E1933" s="417"/>
      <c r="F1933" s="425"/>
      <c r="G1933" s="425"/>
      <c r="H1933" s="263"/>
      <c r="I1933" s="430"/>
    </row>
    <row r="1934" spans="1:9">
      <c r="A1934" s="262"/>
      <c r="B1934" s="262"/>
      <c r="C1934" s="416"/>
      <c r="D1934" s="262"/>
      <c r="E1934" s="417"/>
      <c r="F1934" s="425"/>
      <c r="G1934" s="425"/>
      <c r="H1934" s="263"/>
      <c r="I1934" s="430"/>
    </row>
    <row r="1935" spans="1:9">
      <c r="A1935" s="262"/>
      <c r="B1935" s="262"/>
      <c r="C1935" s="416"/>
      <c r="D1935" s="262"/>
      <c r="E1935" s="417"/>
      <c r="F1935" s="425"/>
      <c r="G1935" s="425"/>
      <c r="H1935" s="263"/>
      <c r="I1935" s="430"/>
    </row>
    <row r="1936" spans="1:9">
      <c r="A1936" s="262"/>
      <c r="B1936" s="262"/>
      <c r="C1936" s="416"/>
      <c r="D1936" s="262"/>
      <c r="E1936" s="417"/>
      <c r="F1936" s="425"/>
      <c r="G1936" s="425"/>
      <c r="H1936" s="263"/>
      <c r="I1936" s="430"/>
    </row>
    <row r="1937" spans="1:9">
      <c r="A1937" s="262"/>
      <c r="B1937" s="262"/>
      <c r="C1937" s="416"/>
      <c r="D1937" s="262"/>
      <c r="E1937" s="417"/>
      <c r="F1937" s="425"/>
      <c r="G1937" s="425"/>
      <c r="H1937" s="263"/>
      <c r="I1937" s="430"/>
    </row>
    <row r="1938" spans="1:9">
      <c r="A1938" s="262"/>
      <c r="B1938" s="262"/>
      <c r="C1938" s="416"/>
      <c r="D1938" s="262"/>
      <c r="E1938" s="417"/>
      <c r="F1938" s="425"/>
      <c r="G1938" s="425"/>
      <c r="H1938" s="263"/>
      <c r="I1938" s="430"/>
    </row>
    <row r="1939" spans="1:9">
      <c r="A1939" s="262"/>
      <c r="B1939" s="262"/>
      <c r="C1939" s="416"/>
      <c r="D1939" s="262"/>
      <c r="E1939" s="417"/>
      <c r="F1939" s="425"/>
      <c r="G1939" s="425"/>
      <c r="H1939" s="263"/>
      <c r="I1939" s="430"/>
    </row>
    <row r="1940" spans="1:9">
      <c r="A1940" s="262"/>
      <c r="B1940" s="262"/>
      <c r="C1940" s="416"/>
      <c r="D1940" s="262"/>
      <c r="E1940" s="417"/>
      <c r="F1940" s="425"/>
      <c r="G1940" s="425"/>
      <c r="H1940" s="263"/>
      <c r="I1940" s="430"/>
    </row>
    <row r="1941" spans="1:9">
      <c r="A1941" s="262"/>
      <c r="B1941" s="262"/>
      <c r="C1941" s="416"/>
      <c r="D1941" s="262"/>
      <c r="E1941" s="417"/>
      <c r="F1941" s="425"/>
      <c r="G1941" s="425"/>
      <c r="H1941" s="263"/>
      <c r="I1941" s="430"/>
    </row>
    <row r="1942" spans="1:9">
      <c r="A1942" s="262"/>
      <c r="B1942" s="262"/>
      <c r="C1942" s="416"/>
      <c r="D1942" s="262"/>
      <c r="E1942" s="417"/>
      <c r="F1942" s="425"/>
      <c r="G1942" s="425"/>
      <c r="H1942" s="263"/>
      <c r="I1942" s="430"/>
    </row>
    <row r="1943" spans="1:9">
      <c r="A1943" s="262"/>
      <c r="B1943" s="262"/>
      <c r="C1943" s="416"/>
      <c r="D1943" s="262"/>
      <c r="E1943" s="417"/>
      <c r="F1943" s="425"/>
      <c r="G1943" s="425"/>
      <c r="H1943" s="263"/>
      <c r="I1943" s="430"/>
    </row>
    <row r="1944" spans="1:9">
      <c r="A1944" s="262"/>
      <c r="B1944" s="262"/>
      <c r="C1944" s="416"/>
      <c r="D1944" s="262"/>
      <c r="E1944" s="417"/>
      <c r="F1944" s="425"/>
      <c r="G1944" s="425"/>
      <c r="H1944" s="263"/>
      <c r="I1944" s="430"/>
    </row>
    <row r="1945" spans="1:9">
      <c r="A1945" s="262"/>
      <c r="B1945" s="262"/>
      <c r="C1945" s="416"/>
      <c r="D1945" s="262"/>
      <c r="E1945" s="417"/>
      <c r="F1945" s="425"/>
      <c r="G1945" s="425"/>
      <c r="H1945" s="263"/>
      <c r="I1945" s="430"/>
    </row>
    <row r="1946" spans="1:9">
      <c r="A1946" s="262"/>
      <c r="B1946" s="262"/>
      <c r="C1946" s="416"/>
      <c r="D1946" s="262"/>
      <c r="E1946" s="417"/>
      <c r="F1946" s="425"/>
      <c r="G1946" s="425"/>
      <c r="H1946" s="263"/>
      <c r="I1946" s="430"/>
    </row>
    <row r="1947" spans="1:9">
      <c r="A1947" s="262"/>
      <c r="B1947" s="262"/>
      <c r="C1947" s="416"/>
      <c r="D1947" s="262"/>
      <c r="E1947" s="417"/>
      <c r="F1947" s="425"/>
      <c r="G1947" s="425"/>
      <c r="H1947" s="263"/>
      <c r="I1947" s="430"/>
    </row>
    <row r="1948" spans="1:9">
      <c r="A1948" s="262"/>
      <c r="B1948" s="262"/>
      <c r="C1948" s="416"/>
      <c r="D1948" s="262"/>
      <c r="E1948" s="417"/>
      <c r="F1948" s="425"/>
      <c r="G1948" s="425"/>
      <c r="H1948" s="263"/>
      <c r="I1948" s="430"/>
    </row>
    <row r="1949" spans="1:9">
      <c r="A1949" s="262"/>
      <c r="B1949" s="262"/>
      <c r="C1949" s="416"/>
      <c r="D1949" s="262"/>
      <c r="E1949" s="417"/>
      <c r="F1949" s="425"/>
      <c r="G1949" s="425"/>
      <c r="H1949" s="263"/>
      <c r="I1949" s="430"/>
    </row>
    <row r="1950" spans="1:9">
      <c r="A1950" s="262"/>
      <c r="B1950" s="262"/>
      <c r="C1950" s="416"/>
      <c r="D1950" s="262"/>
      <c r="E1950" s="417"/>
      <c r="F1950" s="425"/>
      <c r="G1950" s="425"/>
      <c r="H1950" s="263"/>
      <c r="I1950" s="430"/>
    </row>
    <row r="1951" spans="1:9">
      <c r="A1951" s="262"/>
      <c r="B1951" s="262"/>
      <c r="C1951" s="416"/>
      <c r="D1951" s="262"/>
      <c r="E1951" s="417"/>
      <c r="F1951" s="425"/>
      <c r="G1951" s="425"/>
      <c r="H1951" s="263"/>
      <c r="I1951" s="430"/>
    </row>
    <row r="1952" spans="1:9">
      <c r="A1952" s="262"/>
      <c r="B1952" s="262"/>
      <c r="C1952" s="416"/>
      <c r="D1952" s="262"/>
      <c r="E1952" s="417"/>
      <c r="F1952" s="425"/>
      <c r="G1952" s="425"/>
      <c r="H1952" s="263"/>
      <c r="I1952" s="430"/>
    </row>
    <row r="1953" spans="1:9">
      <c r="A1953" s="262"/>
      <c r="B1953" s="262"/>
      <c r="C1953" s="416"/>
      <c r="D1953" s="262"/>
      <c r="E1953" s="417"/>
      <c r="F1953" s="425"/>
      <c r="G1953" s="425"/>
      <c r="H1953" s="263"/>
      <c r="I1953" s="430"/>
    </row>
    <row r="1954" spans="1:9">
      <c r="A1954" s="262"/>
      <c r="B1954" s="262"/>
      <c r="C1954" s="416"/>
      <c r="D1954" s="262"/>
      <c r="E1954" s="417"/>
      <c r="F1954" s="425"/>
      <c r="G1954" s="425"/>
      <c r="H1954" s="263"/>
      <c r="I1954" s="430"/>
    </row>
    <row r="1955" spans="1:9">
      <c r="A1955" s="262"/>
      <c r="B1955" s="262"/>
      <c r="C1955" s="416"/>
      <c r="D1955" s="262"/>
      <c r="E1955" s="417"/>
      <c r="F1955" s="425"/>
      <c r="G1955" s="425"/>
      <c r="H1955" s="263"/>
      <c r="I1955" s="430"/>
    </row>
    <row r="1956" spans="1:9">
      <c r="A1956" s="262"/>
      <c r="B1956" s="262"/>
      <c r="C1956" s="416"/>
      <c r="D1956" s="262"/>
      <c r="E1956" s="417"/>
      <c r="F1956" s="425"/>
      <c r="G1956" s="425"/>
      <c r="H1956" s="263"/>
      <c r="I1956" s="430"/>
    </row>
    <row r="1957" spans="1:9">
      <c r="A1957" s="262"/>
      <c r="B1957" s="262"/>
      <c r="C1957" s="416"/>
      <c r="D1957" s="262"/>
      <c r="E1957" s="417"/>
      <c r="F1957" s="425"/>
      <c r="G1957" s="425"/>
      <c r="H1957" s="263"/>
      <c r="I1957" s="430"/>
    </row>
    <row r="1958" spans="1:9">
      <c r="A1958" s="262"/>
      <c r="B1958" s="262"/>
      <c r="C1958" s="416"/>
      <c r="D1958" s="262"/>
      <c r="E1958" s="417"/>
      <c r="F1958" s="425"/>
      <c r="G1958" s="425"/>
      <c r="H1958" s="263"/>
      <c r="I1958" s="430"/>
    </row>
    <row r="1959" spans="1:9">
      <c r="A1959" s="262"/>
      <c r="B1959" s="262"/>
      <c r="C1959" s="416"/>
      <c r="D1959" s="262"/>
      <c r="E1959" s="417"/>
      <c r="F1959" s="425"/>
      <c r="G1959" s="425"/>
      <c r="H1959" s="263"/>
      <c r="I1959" s="430"/>
    </row>
    <row r="1960" spans="1:9">
      <c r="A1960" s="262"/>
      <c r="B1960" s="262"/>
      <c r="C1960" s="416"/>
      <c r="D1960" s="262"/>
      <c r="E1960" s="417"/>
      <c r="F1960" s="425"/>
      <c r="G1960" s="425"/>
      <c r="H1960" s="263"/>
      <c r="I1960" s="430"/>
    </row>
    <row r="1961" spans="1:9">
      <c r="A1961" s="262"/>
      <c r="B1961" s="262"/>
      <c r="C1961" s="416"/>
      <c r="D1961" s="262"/>
      <c r="E1961" s="417"/>
      <c r="F1961" s="425"/>
      <c r="G1961" s="425"/>
      <c r="H1961" s="263"/>
      <c r="I1961" s="430"/>
    </row>
    <row r="1962" spans="1:9">
      <c r="A1962" s="262"/>
      <c r="B1962" s="262"/>
      <c r="C1962" s="416"/>
      <c r="D1962" s="262"/>
      <c r="E1962" s="417"/>
      <c r="F1962" s="425"/>
      <c r="G1962" s="425"/>
      <c r="H1962" s="263"/>
      <c r="I1962" s="430"/>
    </row>
    <row r="1963" spans="1:9">
      <c r="A1963" s="262"/>
      <c r="B1963" s="262"/>
      <c r="C1963" s="416"/>
      <c r="D1963" s="262"/>
      <c r="E1963" s="417"/>
      <c r="F1963" s="425"/>
      <c r="G1963" s="425"/>
      <c r="H1963" s="263"/>
      <c r="I1963" s="430"/>
    </row>
    <row r="1964" spans="1:9">
      <c r="A1964" s="262"/>
      <c r="B1964" s="262"/>
      <c r="C1964" s="416"/>
      <c r="D1964" s="262"/>
      <c r="E1964" s="417"/>
      <c r="F1964" s="425"/>
      <c r="G1964" s="425"/>
      <c r="H1964" s="263"/>
      <c r="I1964" s="430"/>
    </row>
    <row r="1965" spans="1:9">
      <c r="A1965" s="262"/>
      <c r="B1965" s="262"/>
      <c r="C1965" s="416"/>
      <c r="D1965" s="262"/>
      <c r="E1965" s="417"/>
      <c r="F1965" s="425"/>
      <c r="G1965" s="425"/>
      <c r="H1965" s="263"/>
      <c r="I1965" s="430"/>
    </row>
    <row r="1966" spans="1:9">
      <c r="A1966" s="262"/>
      <c r="B1966" s="262"/>
      <c r="C1966" s="416"/>
      <c r="D1966" s="262"/>
      <c r="E1966" s="417"/>
      <c r="F1966" s="425"/>
      <c r="G1966" s="425"/>
      <c r="H1966" s="263"/>
      <c r="I1966" s="430"/>
    </row>
    <row r="1967" spans="1:9">
      <c r="A1967" s="262"/>
      <c r="B1967" s="262"/>
      <c r="C1967" s="416"/>
      <c r="D1967" s="262"/>
      <c r="E1967" s="417"/>
      <c r="F1967" s="425"/>
      <c r="G1967" s="425"/>
      <c r="H1967" s="263"/>
      <c r="I1967" s="430"/>
    </row>
    <row r="1968" spans="1:9">
      <c r="A1968" s="262"/>
      <c r="B1968" s="262"/>
      <c r="C1968" s="416"/>
      <c r="D1968" s="262"/>
      <c r="E1968" s="417"/>
      <c r="F1968" s="425"/>
      <c r="G1968" s="425"/>
      <c r="H1968" s="263"/>
      <c r="I1968" s="430"/>
    </row>
    <row r="1969" spans="1:9">
      <c r="A1969" s="262"/>
      <c r="B1969" s="262"/>
      <c r="C1969" s="416"/>
      <c r="D1969" s="262"/>
      <c r="E1969" s="417"/>
      <c r="F1969" s="425"/>
      <c r="G1969" s="425"/>
      <c r="H1969" s="263"/>
      <c r="I1969" s="430"/>
    </row>
    <row r="1970" spans="1:9">
      <c r="A1970" s="262"/>
      <c r="B1970" s="262"/>
      <c r="C1970" s="416"/>
      <c r="D1970" s="262"/>
      <c r="E1970" s="417"/>
      <c r="F1970" s="425"/>
      <c r="G1970" s="425"/>
      <c r="H1970" s="263"/>
      <c r="I1970" s="430"/>
    </row>
    <row r="1971" spans="1:9">
      <c r="A1971" s="262"/>
      <c r="B1971" s="262"/>
      <c r="C1971" s="416"/>
      <c r="D1971" s="262"/>
      <c r="E1971" s="417"/>
      <c r="F1971" s="425"/>
      <c r="G1971" s="425"/>
      <c r="H1971" s="263"/>
      <c r="I1971" s="430"/>
    </row>
    <row r="1972" spans="1:9">
      <c r="A1972" s="262"/>
      <c r="B1972" s="262"/>
      <c r="C1972" s="416"/>
      <c r="D1972" s="262"/>
      <c r="E1972" s="417"/>
      <c r="F1972" s="425"/>
      <c r="G1972" s="425"/>
      <c r="H1972" s="263"/>
      <c r="I1972" s="430"/>
    </row>
    <row r="1973" spans="1:9">
      <c r="A1973" s="262"/>
      <c r="B1973" s="262"/>
      <c r="C1973" s="416"/>
      <c r="D1973" s="262"/>
      <c r="E1973" s="417"/>
      <c r="F1973" s="425"/>
      <c r="G1973" s="425"/>
      <c r="H1973" s="263"/>
      <c r="I1973" s="430"/>
    </row>
    <row r="1974" spans="1:9">
      <c r="A1974" s="262"/>
      <c r="B1974" s="262"/>
      <c r="C1974" s="416"/>
      <c r="D1974" s="262"/>
      <c r="E1974" s="417"/>
      <c r="F1974" s="425"/>
      <c r="G1974" s="425"/>
      <c r="H1974" s="263"/>
      <c r="I1974" s="430"/>
    </row>
    <row r="1975" spans="1:9">
      <c r="A1975" s="262"/>
      <c r="B1975" s="262"/>
      <c r="C1975" s="416"/>
      <c r="D1975" s="262"/>
      <c r="E1975" s="417"/>
      <c r="F1975" s="425"/>
      <c r="G1975" s="425"/>
      <c r="H1975" s="263"/>
      <c r="I1975" s="430"/>
    </row>
    <row r="1976" spans="1:9">
      <c r="A1976" s="262"/>
      <c r="B1976" s="262"/>
      <c r="C1976" s="416"/>
      <c r="D1976" s="262"/>
      <c r="E1976" s="417"/>
      <c r="F1976" s="425"/>
      <c r="G1976" s="425"/>
      <c r="H1976" s="263"/>
      <c r="I1976" s="430"/>
    </row>
    <row r="1977" spans="1:9">
      <c r="A1977" s="262"/>
      <c r="B1977" s="262"/>
      <c r="C1977" s="416"/>
      <c r="D1977" s="262"/>
      <c r="E1977" s="417"/>
      <c r="F1977" s="425"/>
      <c r="G1977" s="425"/>
      <c r="H1977" s="263"/>
      <c r="I1977" s="430"/>
    </row>
    <row r="1978" spans="1:9">
      <c r="A1978" s="262"/>
      <c r="B1978" s="262"/>
      <c r="C1978" s="416"/>
      <c r="D1978" s="262"/>
      <c r="E1978" s="417"/>
      <c r="F1978" s="425"/>
      <c r="G1978" s="425"/>
      <c r="H1978" s="263"/>
      <c r="I1978" s="430"/>
    </row>
    <row r="1979" spans="1:9">
      <c r="A1979" s="262"/>
      <c r="B1979" s="262"/>
      <c r="C1979" s="416"/>
      <c r="D1979" s="262"/>
      <c r="E1979" s="417"/>
      <c r="F1979" s="425"/>
      <c r="G1979" s="425"/>
      <c r="H1979" s="263"/>
      <c r="I1979" s="430"/>
    </row>
    <row r="1980" spans="1:9">
      <c r="A1980" s="262"/>
      <c r="B1980" s="262"/>
      <c r="C1980" s="416"/>
      <c r="D1980" s="262"/>
      <c r="E1980" s="417"/>
      <c r="F1980" s="425"/>
      <c r="G1980" s="425"/>
      <c r="H1980" s="263"/>
      <c r="I1980" s="430"/>
    </row>
    <row r="1981" spans="1:9">
      <c r="A1981" s="262"/>
      <c r="B1981" s="262"/>
      <c r="C1981" s="416"/>
      <c r="D1981" s="262"/>
      <c r="E1981" s="417"/>
      <c r="F1981" s="425"/>
      <c r="G1981" s="425"/>
      <c r="H1981" s="263"/>
      <c r="I1981" s="430"/>
    </row>
    <row r="1982" spans="1:9">
      <c r="A1982" s="262"/>
      <c r="B1982" s="262"/>
      <c r="C1982" s="416"/>
      <c r="D1982" s="262"/>
      <c r="E1982" s="417"/>
      <c r="F1982" s="425"/>
      <c r="G1982" s="425"/>
      <c r="H1982" s="263"/>
      <c r="I1982" s="430"/>
    </row>
    <row r="1983" spans="1:9">
      <c r="A1983" s="262"/>
      <c r="B1983" s="262"/>
      <c r="C1983" s="416"/>
      <c r="D1983" s="262"/>
      <c r="E1983" s="417"/>
      <c r="F1983" s="425"/>
      <c r="G1983" s="425"/>
      <c r="H1983" s="263"/>
      <c r="I1983" s="430"/>
    </row>
    <row r="1984" spans="1:9">
      <c r="A1984" s="262"/>
      <c r="B1984" s="262"/>
      <c r="C1984" s="416"/>
      <c r="D1984" s="262"/>
      <c r="E1984" s="417"/>
      <c r="F1984" s="425"/>
      <c r="G1984" s="425"/>
      <c r="H1984" s="263"/>
      <c r="I1984" s="430"/>
    </row>
    <row r="1985" spans="1:9">
      <c r="A1985" s="262"/>
      <c r="B1985" s="262"/>
      <c r="C1985" s="416"/>
      <c r="D1985" s="262"/>
      <c r="E1985" s="417"/>
      <c r="F1985" s="425"/>
      <c r="G1985" s="425"/>
      <c r="H1985" s="263"/>
      <c r="I1985" s="430"/>
    </row>
    <row r="1986" spans="1:9">
      <c r="A1986" s="262"/>
      <c r="B1986" s="262"/>
      <c r="C1986" s="416"/>
      <c r="D1986" s="262"/>
      <c r="E1986" s="417"/>
      <c r="F1986" s="425"/>
      <c r="G1986" s="425"/>
      <c r="H1986" s="263"/>
      <c r="I1986" s="430"/>
    </row>
    <row r="1987" spans="1:9">
      <c r="A1987" s="262"/>
      <c r="B1987" s="262"/>
      <c r="C1987" s="416"/>
      <c r="D1987" s="262"/>
      <c r="E1987" s="417"/>
      <c r="F1987" s="425"/>
      <c r="G1987" s="425"/>
      <c r="H1987" s="263"/>
      <c r="I1987" s="430"/>
    </row>
    <row r="1988" spans="1:9">
      <c r="A1988" s="262"/>
      <c r="B1988" s="262"/>
      <c r="C1988" s="416"/>
      <c r="D1988" s="262"/>
      <c r="E1988" s="417"/>
      <c r="F1988" s="425"/>
      <c r="G1988" s="425"/>
      <c r="H1988" s="263"/>
      <c r="I1988" s="430"/>
    </row>
    <row r="1989" spans="1:9">
      <c r="A1989" s="262"/>
      <c r="B1989" s="262"/>
      <c r="C1989" s="416"/>
      <c r="D1989" s="262"/>
      <c r="E1989" s="417"/>
      <c r="F1989" s="425"/>
      <c r="G1989" s="425"/>
      <c r="H1989" s="263"/>
      <c r="I1989" s="430"/>
    </row>
    <row r="1990" spans="1:9">
      <c r="A1990" s="262"/>
      <c r="B1990" s="262"/>
      <c r="C1990" s="416"/>
      <c r="D1990" s="262"/>
      <c r="E1990" s="417"/>
      <c r="F1990" s="425"/>
      <c r="G1990" s="425"/>
      <c r="H1990" s="263"/>
      <c r="I1990" s="430"/>
    </row>
    <row r="1991" spans="1:9">
      <c r="A1991" s="262"/>
      <c r="B1991" s="262"/>
      <c r="C1991" s="416"/>
      <c r="D1991" s="262"/>
      <c r="E1991" s="417"/>
      <c r="F1991" s="425"/>
      <c r="G1991" s="425"/>
      <c r="H1991" s="263"/>
      <c r="I1991" s="430"/>
    </row>
    <row r="1992" spans="1:9">
      <c r="A1992" s="262"/>
      <c r="B1992" s="262"/>
      <c r="C1992" s="416"/>
      <c r="D1992" s="262"/>
      <c r="E1992" s="417"/>
      <c r="F1992" s="425"/>
      <c r="G1992" s="425"/>
      <c r="H1992" s="263"/>
      <c r="I1992" s="430"/>
    </row>
    <row r="1993" spans="1:9">
      <c r="A1993" s="262"/>
      <c r="B1993" s="262"/>
      <c r="C1993" s="416"/>
      <c r="D1993" s="262"/>
      <c r="E1993" s="417"/>
      <c r="F1993" s="425"/>
      <c r="G1993" s="425"/>
      <c r="H1993" s="263"/>
      <c r="I1993" s="430"/>
    </row>
    <row r="1994" spans="1:9">
      <c r="A1994" s="262"/>
      <c r="B1994" s="262"/>
      <c r="C1994" s="416"/>
      <c r="D1994" s="262"/>
      <c r="E1994" s="417"/>
      <c r="F1994" s="425"/>
      <c r="G1994" s="425"/>
      <c r="H1994" s="263"/>
      <c r="I1994" s="430"/>
    </row>
    <row r="1995" spans="1:9">
      <c r="A1995" s="262"/>
      <c r="B1995" s="262"/>
      <c r="C1995" s="416"/>
      <c r="D1995" s="262"/>
      <c r="E1995" s="417"/>
      <c r="F1995" s="425"/>
      <c r="G1995" s="425"/>
      <c r="H1995" s="263"/>
      <c r="I1995" s="430"/>
    </row>
    <row r="1996" spans="1:9">
      <c r="A1996" s="262"/>
      <c r="B1996" s="262"/>
      <c r="C1996" s="416"/>
      <c r="D1996" s="262"/>
      <c r="E1996" s="417"/>
      <c r="F1996" s="425"/>
      <c r="G1996" s="425"/>
      <c r="H1996" s="263"/>
      <c r="I1996" s="430"/>
    </row>
    <row r="1997" spans="1:9">
      <c r="A1997" s="262"/>
      <c r="B1997" s="262"/>
      <c r="C1997" s="416"/>
      <c r="D1997" s="262"/>
      <c r="E1997" s="417"/>
      <c r="F1997" s="425"/>
      <c r="G1997" s="425"/>
      <c r="H1997" s="263"/>
      <c r="I1997" s="430"/>
    </row>
    <row r="1998" spans="1:9">
      <c r="A1998" s="262"/>
      <c r="B1998" s="262"/>
      <c r="C1998" s="416"/>
      <c r="D1998" s="262"/>
      <c r="E1998" s="417"/>
      <c r="F1998" s="425"/>
      <c r="G1998" s="425"/>
      <c r="H1998" s="263"/>
      <c r="I1998" s="430"/>
    </row>
    <row r="1999" spans="1:9">
      <c r="A1999" s="262"/>
      <c r="B1999" s="262"/>
      <c r="C1999" s="416"/>
      <c r="D1999" s="262"/>
      <c r="E1999" s="417"/>
      <c r="F1999" s="425"/>
      <c r="G1999" s="425"/>
      <c r="H1999" s="263"/>
      <c r="I1999" s="430"/>
    </row>
    <row r="2000" spans="1:9">
      <c r="A2000" s="262"/>
      <c r="B2000" s="262"/>
      <c r="C2000" s="416"/>
      <c r="D2000" s="262"/>
      <c r="E2000" s="417"/>
      <c r="F2000" s="425"/>
      <c r="G2000" s="425"/>
      <c r="H2000" s="263"/>
      <c r="I2000" s="430"/>
    </row>
    <row r="2001" spans="1:9">
      <c r="A2001" s="262"/>
      <c r="B2001" s="262"/>
      <c r="C2001" s="416"/>
      <c r="D2001" s="262"/>
      <c r="E2001" s="417"/>
      <c r="F2001" s="425"/>
      <c r="G2001" s="425"/>
      <c r="H2001" s="263"/>
      <c r="I2001" s="430"/>
    </row>
  </sheetData>
  <autoFilter ref="A3:I666" xr:uid="{00000000-0001-0000-0600-000000000000}"/>
  <mergeCells count="11">
    <mergeCell ref="M11:N11"/>
    <mergeCell ref="M12:N12"/>
    <mergeCell ref="M13:N13"/>
    <mergeCell ref="M14:N14"/>
    <mergeCell ref="M15:N15"/>
    <mergeCell ref="M10:N10"/>
    <mergeCell ref="A1:D1"/>
    <mergeCell ref="K4:N4"/>
    <mergeCell ref="M7:N7"/>
    <mergeCell ref="M8:N8"/>
    <mergeCell ref="M9:N9"/>
  </mergeCells>
  <conditionalFormatting sqref="I463:I494 I497:I513">
    <cfRule type="expression" dxfId="18" priority="1">
      <formula>#REF!="Yes"</formula>
    </cfRule>
    <cfRule type="expression" dxfId="17" priority="2">
      <formula>F463="Project developed"</formula>
    </cfRule>
  </conditionalFormatting>
  <conditionalFormatting sqref="I535:I549 I818:I2001">
    <cfRule type="expression" dxfId="16" priority="3">
      <formula>#REF!="Yes"</formula>
    </cfRule>
  </conditionalFormatting>
  <conditionalFormatting sqref="I535:I549 I818:I2801">
    <cfRule type="expression" dxfId="15" priority="4">
      <formula>F535="Project developed"</formula>
    </cfRule>
  </conditionalFormatting>
  <dataValidations count="1">
    <dataValidation type="date" allowBlank="1" showInputMessage="1" showErrorMessage="1" error="Please enter a date in short date format (DD/MM/YYYY)" prompt="Please enter a date in short date format (DD/MM/YYYY)" sqref="H597:H606 H523:H549 C523:C549 C597:C606" xr:uid="{6D8D3C79-8216-485B-B862-2A480A69D670}">
      <formula1>36526</formula1>
      <formula2>73051</formula2>
    </dataValidation>
  </dataValidation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635F-B6A5-48E1-9B3A-C9796FDF552C}">
  <dimension ref="A1:AO2000"/>
  <sheetViews>
    <sheetView zoomScale="80" zoomScaleNormal="80" workbookViewId="0">
      <pane xSplit="6" ySplit="4" topLeftCell="G5" activePane="bottomRight" state="frozen"/>
      <selection pane="bottomRight" activeCell="AE4" sqref="AE4"/>
      <selection pane="bottomLeft" activeCell="C36" sqref="C36"/>
      <selection pane="topRight" activeCell="C36" sqref="C36"/>
    </sheetView>
  </sheetViews>
  <sheetFormatPr defaultColWidth="9.140625" defaultRowHeight="15"/>
  <cols>
    <col min="1" max="1" width="12.7109375" customWidth="1"/>
    <col min="2" max="2" width="11.140625" customWidth="1"/>
    <col min="3" max="3" width="15" customWidth="1"/>
    <col min="4" max="4" width="15.7109375" customWidth="1"/>
    <col min="5" max="5" width="18.7109375" customWidth="1"/>
    <col min="6" max="6" width="25.28515625" customWidth="1"/>
    <col min="7" max="7" width="19.85546875" customWidth="1"/>
    <col min="8" max="8" width="12.28515625" customWidth="1"/>
    <col min="9" max="9" width="14.42578125" customWidth="1"/>
    <col min="10" max="10" width="16.7109375" customWidth="1"/>
    <col min="11" max="12" width="15" customWidth="1"/>
    <col min="13" max="13" width="12.42578125" customWidth="1"/>
    <col min="14" max="15" width="24.7109375" customWidth="1"/>
    <col min="16" max="17" width="24.5703125" customWidth="1"/>
    <col min="18" max="22" width="24.42578125" customWidth="1"/>
    <col min="23" max="23" width="109.28515625" customWidth="1"/>
    <col min="24" max="24" width="94.28515625" customWidth="1"/>
    <col min="25" max="26" width="16.28515625" customWidth="1"/>
    <col min="27" max="27" width="42.42578125" customWidth="1"/>
    <col min="28" max="28" width="11.140625" customWidth="1"/>
    <col min="29" max="29" width="18.85546875" customWidth="1"/>
    <col min="30" max="30" width="16.28515625" bestFit="1" customWidth="1"/>
    <col min="31" max="32" width="38" bestFit="1" customWidth="1"/>
    <col min="33" max="33" width="30.7109375" customWidth="1"/>
    <col min="34" max="34" width="29.5703125" customWidth="1"/>
    <col min="35" max="35" width="128.140625" customWidth="1"/>
    <col min="36" max="36" width="30.42578125" customWidth="1"/>
    <col min="37" max="37" width="4.140625" style="297" customWidth="1"/>
    <col min="38" max="38" width="8.28515625" style="298" customWidth="1"/>
    <col min="39" max="39" width="29.28515625" style="298" customWidth="1"/>
    <col min="40" max="40" width="128.5703125" style="211" customWidth="1"/>
    <col min="41" max="41" width="4.7109375" style="297" customWidth="1"/>
    <col min="42" max="16384" width="9.140625" style="161"/>
  </cols>
  <sheetData>
    <row r="1" spans="1:41" s="282" customFormat="1" ht="31.5" customHeight="1">
      <c r="A1" s="541" t="s">
        <v>904</v>
      </c>
      <c r="B1" s="542"/>
      <c r="C1" s="542"/>
      <c r="D1" s="542"/>
      <c r="E1" s="542"/>
      <c r="F1" s="542"/>
      <c r="G1" s="277"/>
      <c r="H1" s="278"/>
      <c r="I1" s="277"/>
      <c r="J1" s="277"/>
      <c r="K1" s="277"/>
      <c r="L1" s="277"/>
      <c r="M1" s="279"/>
      <c r="N1" s="277"/>
      <c r="O1" s="277"/>
      <c r="P1" s="277"/>
      <c r="Q1" s="277"/>
      <c r="R1" s="277"/>
      <c r="S1" s="277"/>
      <c r="T1" s="277"/>
      <c r="U1" s="277"/>
      <c r="V1" s="277"/>
      <c r="W1" s="278"/>
      <c r="X1" s="278"/>
      <c r="Y1" s="278"/>
      <c r="Z1" s="277"/>
      <c r="AA1" s="277"/>
      <c r="AB1" s="277"/>
      <c r="AC1" s="277"/>
      <c r="AD1" s="279"/>
      <c r="AE1" s="277"/>
      <c r="AF1" s="277"/>
      <c r="AG1" s="277"/>
      <c r="AH1" s="277"/>
      <c r="AI1" s="277"/>
      <c r="AJ1" s="277"/>
      <c r="AK1" s="280"/>
      <c r="AL1" s="281"/>
      <c r="AM1" s="281"/>
      <c r="AN1" s="281"/>
      <c r="AO1" s="280"/>
    </row>
    <row r="2" spans="1:41" s="282" customFormat="1" ht="40.9" customHeight="1">
      <c r="A2" s="542"/>
      <c r="B2" s="542"/>
      <c r="C2" s="542"/>
      <c r="D2" s="542"/>
      <c r="E2" s="542"/>
      <c r="F2" s="542"/>
      <c r="G2" s="277"/>
      <c r="H2" s="278"/>
      <c r="I2" s="278"/>
      <c r="J2" s="278"/>
      <c r="K2" s="277"/>
      <c r="L2" s="277"/>
      <c r="M2" s="279"/>
      <c r="N2" s="277"/>
      <c r="O2" s="277"/>
      <c r="P2" s="277"/>
      <c r="Q2" s="277"/>
      <c r="R2" s="277"/>
      <c r="S2" s="277"/>
      <c r="T2" s="277"/>
      <c r="U2" s="277"/>
      <c r="V2" s="277"/>
      <c r="W2" s="277"/>
      <c r="X2" s="277"/>
      <c r="Y2" s="278"/>
      <c r="Z2" s="277"/>
      <c r="AA2" s="277"/>
      <c r="AB2" s="277"/>
      <c r="AC2" s="277"/>
      <c r="AD2" s="279"/>
      <c r="AE2" s="277"/>
      <c r="AF2" s="277"/>
      <c r="AG2" s="277"/>
      <c r="AH2" s="277"/>
      <c r="AI2" s="277"/>
      <c r="AJ2" s="277"/>
      <c r="AK2" s="280"/>
      <c r="AL2" s="281"/>
      <c r="AM2" s="281"/>
      <c r="AN2" s="281"/>
      <c r="AO2" s="280"/>
    </row>
    <row r="3" spans="1:41" s="283" customFormat="1" ht="34.15" customHeight="1" thickBot="1">
      <c r="A3" s="283" t="s">
        <v>905</v>
      </c>
      <c r="B3" s="284"/>
      <c r="C3" s="284"/>
      <c r="D3" s="284"/>
      <c r="E3" s="284"/>
      <c r="G3" s="285" t="s">
        <v>906</v>
      </c>
      <c r="H3" s="286"/>
      <c r="I3" s="285"/>
      <c r="K3" s="543" t="s">
        <v>907</v>
      </c>
      <c r="L3" s="543"/>
      <c r="M3" s="284"/>
      <c r="N3" s="544" t="s">
        <v>908</v>
      </c>
      <c r="O3" s="544"/>
      <c r="P3" s="544"/>
      <c r="Q3" s="544"/>
      <c r="Y3" s="287" t="s">
        <v>909</v>
      </c>
      <c r="AD3" s="284"/>
      <c r="AK3" s="288"/>
      <c r="AL3" s="289" t="s">
        <v>670</v>
      </c>
      <c r="AM3" s="289"/>
      <c r="AN3" s="261"/>
      <c r="AO3" s="288"/>
    </row>
    <row r="4" spans="1:41" s="291" customFormat="1" ht="60.75" thickBot="1">
      <c r="A4" s="290" t="s">
        <v>910</v>
      </c>
      <c r="B4" s="290" t="s">
        <v>356</v>
      </c>
      <c r="C4" s="290" t="s">
        <v>379</v>
      </c>
      <c r="D4" s="290" t="s">
        <v>911</v>
      </c>
      <c r="E4" s="290" t="s">
        <v>912</v>
      </c>
      <c r="F4" s="291" t="s">
        <v>913</v>
      </c>
      <c r="G4" s="291" t="s">
        <v>914</v>
      </c>
      <c r="H4" s="292" t="s">
        <v>389</v>
      </c>
      <c r="I4" s="291" t="s">
        <v>915</v>
      </c>
      <c r="J4" s="291" t="s">
        <v>916</v>
      </c>
      <c r="K4" s="291" t="s">
        <v>395</v>
      </c>
      <c r="L4" s="291" t="s">
        <v>397</v>
      </c>
      <c r="M4" s="290" t="s">
        <v>917</v>
      </c>
      <c r="N4" s="291" t="s">
        <v>918</v>
      </c>
      <c r="O4" s="291" t="s">
        <v>405</v>
      </c>
      <c r="P4" s="291" t="s">
        <v>407</v>
      </c>
      <c r="Q4" s="291" t="s">
        <v>919</v>
      </c>
      <c r="R4" s="291" t="s">
        <v>411</v>
      </c>
      <c r="S4" s="291" t="s">
        <v>413</v>
      </c>
      <c r="T4" s="291" t="s">
        <v>920</v>
      </c>
      <c r="U4" s="291" t="s">
        <v>921</v>
      </c>
      <c r="V4" s="291" t="s">
        <v>922</v>
      </c>
      <c r="W4" s="291" t="s">
        <v>923</v>
      </c>
      <c r="X4" s="291" t="s">
        <v>924</v>
      </c>
      <c r="Y4" s="292" t="s">
        <v>425</v>
      </c>
      <c r="Z4" s="291" t="s">
        <v>427</v>
      </c>
      <c r="AA4" s="293" t="s">
        <v>925</v>
      </c>
      <c r="AB4" s="293" t="s">
        <v>926</v>
      </c>
      <c r="AC4" s="291" t="s">
        <v>433</v>
      </c>
      <c r="AD4" s="290" t="s">
        <v>927</v>
      </c>
      <c r="AE4" s="291" t="s">
        <v>437</v>
      </c>
      <c r="AF4" s="291" t="s">
        <v>438</v>
      </c>
      <c r="AG4" s="291" t="s">
        <v>439</v>
      </c>
      <c r="AH4" s="291" t="s">
        <v>441</v>
      </c>
      <c r="AI4" s="291" t="s">
        <v>443</v>
      </c>
      <c r="AJ4" s="291" t="s">
        <v>445</v>
      </c>
      <c r="AK4" s="294"/>
      <c r="AL4" s="431" t="s">
        <v>928</v>
      </c>
      <c r="AM4" s="431"/>
      <c r="AN4" s="431"/>
      <c r="AO4" s="294"/>
    </row>
    <row r="5" spans="1:41" s="162" customFormat="1" ht="14.25">
      <c r="A5" s="432">
        <v>2023</v>
      </c>
      <c r="B5" s="432" t="s">
        <v>3</v>
      </c>
      <c r="C5" s="432" t="s">
        <v>272</v>
      </c>
      <c r="D5" s="432" t="s">
        <v>929</v>
      </c>
      <c r="E5" s="432" t="s">
        <v>930</v>
      </c>
      <c r="F5" s="432" t="s">
        <v>931</v>
      </c>
      <c r="G5" s="432" t="s">
        <v>932</v>
      </c>
      <c r="H5" s="433">
        <v>45139</v>
      </c>
      <c r="I5" s="433">
        <v>45900</v>
      </c>
      <c r="J5" s="432" t="s">
        <v>933</v>
      </c>
      <c r="K5" s="432" t="s">
        <v>934</v>
      </c>
      <c r="L5" s="432"/>
      <c r="M5" s="432">
        <v>6</v>
      </c>
      <c r="N5" s="434">
        <v>5020674</v>
      </c>
      <c r="O5" s="434">
        <v>0</v>
      </c>
      <c r="P5" s="434">
        <v>4518605</v>
      </c>
      <c r="Q5" s="434">
        <v>36000</v>
      </c>
      <c r="R5" s="432" t="s">
        <v>935</v>
      </c>
      <c r="S5" s="434">
        <v>12128932</v>
      </c>
      <c r="T5" s="432" t="s">
        <v>936</v>
      </c>
      <c r="U5" s="435">
        <v>1292</v>
      </c>
      <c r="V5" s="432" t="s">
        <v>937</v>
      </c>
      <c r="W5" s="432" t="s">
        <v>276</v>
      </c>
      <c r="X5" s="432" t="s">
        <v>938</v>
      </c>
      <c r="Y5" s="433">
        <v>45900</v>
      </c>
      <c r="Z5" s="432">
        <v>761</v>
      </c>
      <c r="AA5" s="432"/>
      <c r="AB5" s="432"/>
      <c r="AC5" s="434">
        <v>5020671</v>
      </c>
      <c r="AD5" s="432">
        <v>8</v>
      </c>
      <c r="AE5" s="434">
        <v>12128932</v>
      </c>
      <c r="AF5" s="432"/>
      <c r="AG5" s="432"/>
      <c r="AH5" s="432"/>
      <c r="AI5" s="432"/>
      <c r="AJ5" s="432"/>
      <c r="AK5" s="418"/>
      <c r="AL5" s="545" t="s">
        <v>939</v>
      </c>
      <c r="AM5" s="545"/>
      <c r="AN5" s="546"/>
      <c r="AO5" s="418"/>
    </row>
    <row r="6" spans="1:41" s="162" customFormat="1">
      <c r="A6" s="432">
        <v>2023</v>
      </c>
      <c r="B6" s="432" t="s">
        <v>3</v>
      </c>
      <c r="C6" s="432" t="s">
        <v>272</v>
      </c>
      <c r="D6" s="432" t="s">
        <v>739</v>
      </c>
      <c r="E6" s="432" t="s">
        <v>940</v>
      </c>
      <c r="F6" s="432" t="s">
        <v>941</v>
      </c>
      <c r="G6" s="432" t="s">
        <v>942</v>
      </c>
      <c r="H6" s="433">
        <v>44986</v>
      </c>
      <c r="I6" s="433">
        <v>45380</v>
      </c>
      <c r="J6" s="432" t="s">
        <v>943</v>
      </c>
      <c r="K6" s="432" t="s">
        <v>944</v>
      </c>
      <c r="L6" s="432" t="s">
        <v>945</v>
      </c>
      <c r="M6" s="432">
        <v>2</v>
      </c>
      <c r="N6" s="434">
        <v>48593</v>
      </c>
      <c r="O6" s="434">
        <v>0</v>
      </c>
      <c r="P6" s="434">
        <v>39200</v>
      </c>
      <c r="Q6" s="434">
        <v>3920</v>
      </c>
      <c r="R6" s="432"/>
      <c r="S6" s="434">
        <v>0</v>
      </c>
      <c r="T6" s="432" t="s">
        <v>946</v>
      </c>
      <c r="U6" s="435">
        <v>0</v>
      </c>
      <c r="V6" s="432" t="s">
        <v>276</v>
      </c>
      <c r="W6" s="432" t="s">
        <v>947</v>
      </c>
      <c r="X6" s="432" t="s">
        <v>948</v>
      </c>
      <c r="Y6" s="432"/>
      <c r="Z6" s="432">
        <v>0</v>
      </c>
      <c r="AA6" s="432"/>
      <c r="AB6" s="432" t="s">
        <v>949</v>
      </c>
      <c r="AC6" s="434">
        <v>129360</v>
      </c>
      <c r="AD6" s="432">
        <v>8</v>
      </c>
      <c r="AE6" s="434"/>
      <c r="AF6" s="432"/>
      <c r="AG6" s="432"/>
      <c r="AH6" s="432"/>
      <c r="AI6" s="432"/>
      <c r="AJ6" s="432"/>
      <c r="AK6" s="418"/>
      <c r="AL6" s="295" t="s">
        <v>679</v>
      </c>
      <c r="AM6" s="296" t="s">
        <v>680</v>
      </c>
      <c r="AN6" s="296" t="s">
        <v>681</v>
      </c>
      <c r="AO6" s="418"/>
    </row>
    <row r="7" spans="1:41" s="162" customFormat="1" ht="14.25">
      <c r="A7" s="432">
        <v>2023</v>
      </c>
      <c r="B7" s="432" t="s">
        <v>3</v>
      </c>
      <c r="C7" s="432" t="s">
        <v>949</v>
      </c>
      <c r="D7" s="432" t="s">
        <v>739</v>
      </c>
      <c r="E7" s="432" t="s">
        <v>950</v>
      </c>
      <c r="F7" s="432" t="s">
        <v>951</v>
      </c>
      <c r="G7" s="432"/>
      <c r="H7" s="433">
        <v>45172</v>
      </c>
      <c r="I7" s="433">
        <v>45596</v>
      </c>
      <c r="J7" s="432" t="s">
        <v>952</v>
      </c>
      <c r="K7" s="432" t="s">
        <v>953</v>
      </c>
      <c r="L7" s="432"/>
      <c r="M7" s="432">
        <v>6</v>
      </c>
      <c r="N7" s="434">
        <v>337500</v>
      </c>
      <c r="O7" s="434">
        <v>0</v>
      </c>
      <c r="P7" s="434">
        <v>303750</v>
      </c>
      <c r="Q7" s="434">
        <v>33750</v>
      </c>
      <c r="R7" s="432"/>
      <c r="S7" s="434">
        <v>0</v>
      </c>
      <c r="T7" s="432" t="s">
        <v>954</v>
      </c>
      <c r="U7" s="435">
        <v>0</v>
      </c>
      <c r="V7" s="432" t="s">
        <v>276</v>
      </c>
      <c r="W7" s="432" t="s">
        <v>955</v>
      </c>
      <c r="X7" s="432" t="s">
        <v>276</v>
      </c>
      <c r="Y7" s="432"/>
      <c r="Z7" s="432">
        <v>0</v>
      </c>
      <c r="AA7" s="432"/>
      <c r="AB7" s="432"/>
      <c r="AC7" s="434"/>
      <c r="AD7" s="432"/>
      <c r="AE7" s="434"/>
      <c r="AF7" s="432"/>
      <c r="AG7" s="432"/>
      <c r="AH7" s="432"/>
      <c r="AI7" s="432"/>
      <c r="AJ7" s="432"/>
      <c r="AK7" s="418"/>
      <c r="AL7" s="436" t="s">
        <v>683</v>
      </c>
      <c r="AM7" s="423" t="s">
        <v>376</v>
      </c>
      <c r="AN7" s="422" t="s">
        <v>956</v>
      </c>
      <c r="AO7" s="418"/>
    </row>
    <row r="8" spans="1:41" s="162" customFormat="1" ht="14.25">
      <c r="A8" s="432">
        <v>2023</v>
      </c>
      <c r="B8" s="432" t="s">
        <v>3</v>
      </c>
      <c r="C8" s="432" t="s">
        <v>949</v>
      </c>
      <c r="D8" s="432" t="s">
        <v>739</v>
      </c>
      <c r="E8" s="432" t="s">
        <v>957</v>
      </c>
      <c r="F8" s="432" t="s">
        <v>777</v>
      </c>
      <c r="G8" s="432"/>
      <c r="H8" s="433">
        <v>45200</v>
      </c>
      <c r="I8" s="433">
        <v>45961</v>
      </c>
      <c r="J8" s="432" t="s">
        <v>958</v>
      </c>
      <c r="K8" s="432" t="s">
        <v>959</v>
      </c>
      <c r="L8" s="432" t="s">
        <v>945</v>
      </c>
      <c r="M8" s="432">
        <v>7</v>
      </c>
      <c r="N8" s="434">
        <v>2894575</v>
      </c>
      <c r="O8" s="434">
        <v>0</v>
      </c>
      <c r="P8" s="434">
        <v>2605117.5</v>
      </c>
      <c r="Q8" s="434">
        <v>289457.5</v>
      </c>
      <c r="R8" s="432" t="s">
        <v>960</v>
      </c>
      <c r="S8" s="434">
        <v>3170000</v>
      </c>
      <c r="T8" s="432" t="s">
        <v>961</v>
      </c>
      <c r="U8" s="435">
        <v>0</v>
      </c>
      <c r="V8" s="432" t="s">
        <v>276</v>
      </c>
      <c r="W8" s="432" t="s">
        <v>962</v>
      </c>
      <c r="X8" s="432" t="s">
        <v>276</v>
      </c>
      <c r="Y8" s="433">
        <v>45869</v>
      </c>
      <c r="Z8" s="432">
        <v>669</v>
      </c>
      <c r="AA8" s="432"/>
      <c r="AB8" s="432"/>
      <c r="AC8" s="434"/>
      <c r="AD8" s="432"/>
      <c r="AE8" s="434"/>
      <c r="AF8" s="432"/>
      <c r="AG8" s="432"/>
      <c r="AH8" s="432"/>
      <c r="AI8" s="432"/>
      <c r="AJ8" s="432"/>
      <c r="AK8" s="418"/>
      <c r="AL8" s="436" t="s">
        <v>686</v>
      </c>
      <c r="AM8" s="423" t="s">
        <v>356</v>
      </c>
      <c r="AN8" s="423" t="s">
        <v>449</v>
      </c>
      <c r="AO8" s="418"/>
    </row>
    <row r="9" spans="1:41" s="162" customFormat="1" ht="14.25">
      <c r="A9" s="432">
        <v>2024</v>
      </c>
      <c r="B9" s="432" t="s">
        <v>3</v>
      </c>
      <c r="C9" s="432" t="s">
        <v>949</v>
      </c>
      <c r="D9" s="432" t="s">
        <v>739</v>
      </c>
      <c r="E9" s="432" t="s">
        <v>963</v>
      </c>
      <c r="F9" s="432" t="s">
        <v>964</v>
      </c>
      <c r="G9" s="432" t="s">
        <v>963</v>
      </c>
      <c r="H9" s="433">
        <v>45366</v>
      </c>
      <c r="I9" s="433">
        <v>45747</v>
      </c>
      <c r="J9" s="432" t="s">
        <v>958</v>
      </c>
      <c r="K9" s="432" t="s">
        <v>965</v>
      </c>
      <c r="L9" s="432" t="s">
        <v>944</v>
      </c>
      <c r="M9" s="432">
        <v>3</v>
      </c>
      <c r="N9" s="434">
        <v>193000</v>
      </c>
      <c r="O9" s="434">
        <v>0</v>
      </c>
      <c r="P9" s="434">
        <v>173700</v>
      </c>
      <c r="Q9" s="434">
        <v>19300</v>
      </c>
      <c r="R9" s="432"/>
      <c r="S9" s="434">
        <v>296250000</v>
      </c>
      <c r="T9" s="432" t="s">
        <v>966</v>
      </c>
      <c r="U9" s="435">
        <v>0</v>
      </c>
      <c r="V9" s="432" t="s">
        <v>276</v>
      </c>
      <c r="W9" s="432" t="s">
        <v>276</v>
      </c>
      <c r="X9" s="432" t="s">
        <v>967</v>
      </c>
      <c r="Y9" s="432"/>
      <c r="Z9" s="432">
        <v>0</v>
      </c>
      <c r="AA9" s="432"/>
      <c r="AB9" s="432"/>
      <c r="AC9" s="434"/>
      <c r="AD9" s="432"/>
      <c r="AE9" s="434"/>
      <c r="AF9" s="432"/>
      <c r="AG9" s="432"/>
      <c r="AH9" s="432"/>
      <c r="AI9" s="432"/>
      <c r="AJ9" s="432"/>
      <c r="AK9" s="418"/>
      <c r="AL9" s="436" t="s">
        <v>689</v>
      </c>
      <c r="AM9" s="423" t="s">
        <v>379</v>
      </c>
      <c r="AN9" s="422" t="s">
        <v>968</v>
      </c>
      <c r="AO9" s="418"/>
    </row>
    <row r="10" spans="1:41" s="162" customFormat="1" ht="28.5">
      <c r="A10" s="432">
        <v>2023</v>
      </c>
      <c r="B10" s="432" t="s">
        <v>3</v>
      </c>
      <c r="C10" s="432" t="s">
        <v>949</v>
      </c>
      <c r="D10" s="432" t="s">
        <v>739</v>
      </c>
      <c r="E10" s="432" t="s">
        <v>969</v>
      </c>
      <c r="F10" s="432" t="s">
        <v>771</v>
      </c>
      <c r="G10" s="432"/>
      <c r="H10" s="433">
        <v>45110</v>
      </c>
      <c r="I10" s="433">
        <v>46022</v>
      </c>
      <c r="J10" s="432" t="s">
        <v>933</v>
      </c>
      <c r="K10" s="432" t="s">
        <v>965</v>
      </c>
      <c r="L10" s="432"/>
      <c r="M10" s="432">
        <v>5</v>
      </c>
      <c r="N10" s="434">
        <v>1410000</v>
      </c>
      <c r="O10" s="434">
        <v>0</v>
      </c>
      <c r="P10" s="434">
        <v>1269000</v>
      </c>
      <c r="Q10" s="434">
        <v>141000</v>
      </c>
      <c r="R10" s="432"/>
      <c r="S10" s="434">
        <v>1200000000</v>
      </c>
      <c r="T10" s="432" t="s">
        <v>970</v>
      </c>
      <c r="U10" s="435">
        <v>0</v>
      </c>
      <c r="V10" s="432"/>
      <c r="W10" s="432"/>
      <c r="X10" s="432"/>
      <c r="Y10" s="432"/>
      <c r="Z10" s="432">
        <v>0</v>
      </c>
      <c r="AA10" s="432"/>
      <c r="AB10" s="432"/>
      <c r="AC10" s="434"/>
      <c r="AD10" s="432"/>
      <c r="AE10" s="434"/>
      <c r="AF10" s="432"/>
      <c r="AG10" s="432"/>
      <c r="AH10" s="432"/>
      <c r="AI10" s="432"/>
      <c r="AJ10" s="432"/>
      <c r="AK10" s="418"/>
      <c r="AL10" s="436" t="s">
        <v>692</v>
      </c>
      <c r="AM10" s="423" t="s">
        <v>381</v>
      </c>
      <c r="AN10" s="422" t="s">
        <v>971</v>
      </c>
      <c r="AO10" s="418"/>
    </row>
    <row r="11" spans="1:41" s="162" customFormat="1" ht="14.25">
      <c r="A11" s="432">
        <v>2024</v>
      </c>
      <c r="B11" s="432" t="s">
        <v>3</v>
      </c>
      <c r="C11" s="432" t="s">
        <v>949</v>
      </c>
      <c r="D11" s="432" t="s">
        <v>739</v>
      </c>
      <c r="E11" s="432" t="s">
        <v>972</v>
      </c>
      <c r="F11" s="432" t="s">
        <v>973</v>
      </c>
      <c r="G11" s="432" t="s">
        <v>974</v>
      </c>
      <c r="H11" s="433">
        <v>45509</v>
      </c>
      <c r="I11" s="433">
        <v>46934</v>
      </c>
      <c r="J11" s="432" t="s">
        <v>952</v>
      </c>
      <c r="K11" s="432" t="s">
        <v>953</v>
      </c>
      <c r="L11" s="432" t="s">
        <v>934</v>
      </c>
      <c r="M11" s="432">
        <v>3</v>
      </c>
      <c r="N11" s="434">
        <v>2470000</v>
      </c>
      <c r="O11" s="434">
        <v>0</v>
      </c>
      <c r="P11" s="434">
        <v>2233000</v>
      </c>
      <c r="Q11" s="434">
        <v>2470000</v>
      </c>
      <c r="R11" s="432" t="s">
        <v>960</v>
      </c>
      <c r="S11" s="434">
        <v>280000</v>
      </c>
      <c r="T11" s="432" t="s">
        <v>975</v>
      </c>
      <c r="U11" s="435">
        <v>0</v>
      </c>
      <c r="V11" s="432" t="s">
        <v>276</v>
      </c>
      <c r="W11" s="432" t="s">
        <v>276</v>
      </c>
      <c r="X11" s="432" t="s">
        <v>276</v>
      </c>
      <c r="Y11" s="433">
        <v>46790</v>
      </c>
      <c r="Z11" s="432">
        <v>1281</v>
      </c>
      <c r="AA11" s="432"/>
      <c r="AB11" s="432"/>
      <c r="AC11" s="434">
        <v>2470000</v>
      </c>
      <c r="AD11" s="432">
        <v>8</v>
      </c>
      <c r="AE11" s="434"/>
      <c r="AF11" s="432" t="s">
        <v>976</v>
      </c>
      <c r="AG11" s="432"/>
      <c r="AH11" s="432" t="s">
        <v>276</v>
      </c>
      <c r="AI11" s="432" t="s">
        <v>977</v>
      </c>
      <c r="AJ11" s="432" t="s">
        <v>978</v>
      </c>
      <c r="AK11" s="418"/>
      <c r="AL11" s="436" t="s">
        <v>695</v>
      </c>
      <c r="AM11" s="423" t="s">
        <v>383</v>
      </c>
      <c r="AN11" s="422" t="s">
        <v>979</v>
      </c>
      <c r="AO11" s="418"/>
    </row>
    <row r="12" spans="1:41" s="162" customFormat="1" ht="14.25">
      <c r="A12" s="432">
        <v>2020</v>
      </c>
      <c r="B12" s="432" t="s">
        <v>3</v>
      </c>
      <c r="C12" s="432" t="s">
        <v>949</v>
      </c>
      <c r="D12" s="432" t="s">
        <v>739</v>
      </c>
      <c r="E12" s="432" t="s">
        <v>980</v>
      </c>
      <c r="F12" s="432" t="s">
        <v>981</v>
      </c>
      <c r="G12" s="432"/>
      <c r="H12" s="433">
        <v>43863</v>
      </c>
      <c r="I12" s="433">
        <v>45382</v>
      </c>
      <c r="J12" s="432" t="s">
        <v>943</v>
      </c>
      <c r="K12" s="432" t="s">
        <v>934</v>
      </c>
      <c r="L12" s="432"/>
      <c r="M12" s="432">
        <v>5</v>
      </c>
      <c r="N12" s="434">
        <v>820000</v>
      </c>
      <c r="O12" s="434">
        <v>0</v>
      </c>
      <c r="P12" s="434">
        <v>738000</v>
      </c>
      <c r="Q12" s="434">
        <v>82000</v>
      </c>
      <c r="R12" s="432" t="s">
        <v>960</v>
      </c>
      <c r="S12" s="434">
        <v>172048</v>
      </c>
      <c r="T12" s="432" t="s">
        <v>982</v>
      </c>
      <c r="U12" s="435">
        <v>0</v>
      </c>
      <c r="V12" s="432" t="s">
        <v>276</v>
      </c>
      <c r="W12" s="432" t="s">
        <v>983</v>
      </c>
      <c r="X12" s="432" t="s">
        <v>276</v>
      </c>
      <c r="Y12" s="433">
        <v>45382</v>
      </c>
      <c r="Z12" s="432">
        <v>1519</v>
      </c>
      <c r="AA12" s="432" t="s">
        <v>984</v>
      </c>
      <c r="AB12" s="432" t="s">
        <v>949</v>
      </c>
      <c r="AC12" s="434">
        <v>930000</v>
      </c>
      <c r="AD12" s="432">
        <v>8</v>
      </c>
      <c r="AE12" s="434">
        <v>720000</v>
      </c>
      <c r="AF12" s="432" t="s">
        <v>985</v>
      </c>
      <c r="AG12" s="432"/>
      <c r="AH12" s="432" t="s">
        <v>276</v>
      </c>
      <c r="AI12" s="432"/>
      <c r="AJ12" s="432"/>
      <c r="AK12" s="418"/>
      <c r="AL12" s="436" t="s">
        <v>698</v>
      </c>
      <c r="AM12" s="423" t="s">
        <v>385</v>
      </c>
      <c r="AN12" s="422" t="s">
        <v>386</v>
      </c>
      <c r="AO12" s="418"/>
    </row>
    <row r="13" spans="1:41" s="162" customFormat="1" ht="14.25">
      <c r="A13" s="432">
        <v>2018</v>
      </c>
      <c r="B13" s="432" t="s">
        <v>3</v>
      </c>
      <c r="C13" s="432" t="s">
        <v>949</v>
      </c>
      <c r="D13" s="432" t="s">
        <v>739</v>
      </c>
      <c r="E13" s="432" t="s">
        <v>986</v>
      </c>
      <c r="F13" s="432" t="s">
        <v>987</v>
      </c>
      <c r="G13" s="432"/>
      <c r="H13" s="433">
        <v>43318</v>
      </c>
      <c r="I13" s="433">
        <v>45382</v>
      </c>
      <c r="J13" s="432" t="s">
        <v>933</v>
      </c>
      <c r="K13" s="432" t="s">
        <v>934</v>
      </c>
      <c r="L13" s="432"/>
      <c r="M13" s="432">
        <v>6</v>
      </c>
      <c r="N13" s="434">
        <v>1458218</v>
      </c>
      <c r="O13" s="434">
        <v>0</v>
      </c>
      <c r="P13" s="434">
        <v>1312396</v>
      </c>
      <c r="Q13" s="434">
        <v>145822</v>
      </c>
      <c r="R13" s="432" t="s">
        <v>960</v>
      </c>
      <c r="S13" s="434">
        <v>9310000</v>
      </c>
      <c r="T13" s="432" t="s">
        <v>988</v>
      </c>
      <c r="U13" s="435">
        <v>0</v>
      </c>
      <c r="V13" s="432" t="s">
        <v>989</v>
      </c>
      <c r="W13" s="432"/>
      <c r="X13" s="432"/>
      <c r="Y13" s="433">
        <v>45382</v>
      </c>
      <c r="Z13" s="432">
        <v>2064</v>
      </c>
      <c r="AA13" s="432" t="s">
        <v>984</v>
      </c>
      <c r="AB13" s="432" t="s">
        <v>949</v>
      </c>
      <c r="AC13" s="434">
        <v>930000</v>
      </c>
      <c r="AD13" s="432">
        <v>8</v>
      </c>
      <c r="AE13" s="434">
        <v>9310000</v>
      </c>
      <c r="AF13" s="432" t="s">
        <v>990</v>
      </c>
      <c r="AG13" s="432"/>
      <c r="AH13" s="432" t="s">
        <v>276</v>
      </c>
      <c r="AI13" s="432" t="s">
        <v>276</v>
      </c>
      <c r="AJ13" s="432" t="s">
        <v>276</v>
      </c>
      <c r="AK13" s="418"/>
      <c r="AL13" s="436" t="s">
        <v>701</v>
      </c>
      <c r="AM13" s="423" t="s">
        <v>387</v>
      </c>
      <c r="AN13" s="423" t="s">
        <v>991</v>
      </c>
      <c r="AO13" s="418"/>
    </row>
    <row r="14" spans="1:41" s="162" customFormat="1" ht="14.25">
      <c r="A14" s="432">
        <v>2020</v>
      </c>
      <c r="B14" s="432" t="s">
        <v>3</v>
      </c>
      <c r="C14" s="432" t="s">
        <v>272</v>
      </c>
      <c r="D14" s="432" t="s">
        <v>739</v>
      </c>
      <c r="E14" s="432" t="s">
        <v>992</v>
      </c>
      <c r="F14" s="432" t="s">
        <v>993</v>
      </c>
      <c r="G14" s="432" t="s">
        <v>994</v>
      </c>
      <c r="H14" s="433">
        <v>44166</v>
      </c>
      <c r="I14" s="433">
        <v>45382</v>
      </c>
      <c r="J14" s="432" t="s">
        <v>933</v>
      </c>
      <c r="K14" s="432" t="s">
        <v>934</v>
      </c>
      <c r="L14" s="432"/>
      <c r="M14" s="432">
        <v>6</v>
      </c>
      <c r="N14" s="434">
        <v>661140</v>
      </c>
      <c r="O14" s="434">
        <v>33814</v>
      </c>
      <c r="P14" s="434">
        <v>595026</v>
      </c>
      <c r="Q14" s="434">
        <v>32300</v>
      </c>
      <c r="R14" s="432" t="s">
        <v>960</v>
      </c>
      <c r="S14" s="434">
        <v>225616</v>
      </c>
      <c r="T14" s="432" t="s">
        <v>995</v>
      </c>
      <c r="U14" s="435">
        <v>0</v>
      </c>
      <c r="V14" s="432" t="s">
        <v>276</v>
      </c>
      <c r="W14" s="432" t="s">
        <v>996</v>
      </c>
      <c r="X14" s="432" t="s">
        <v>276</v>
      </c>
      <c r="Y14" s="433">
        <v>45382</v>
      </c>
      <c r="Z14" s="432">
        <v>1216</v>
      </c>
      <c r="AA14" s="432" t="s">
        <v>984</v>
      </c>
      <c r="AB14" s="432" t="s">
        <v>949</v>
      </c>
      <c r="AC14" s="434">
        <v>1160432</v>
      </c>
      <c r="AD14" s="432">
        <v>8</v>
      </c>
      <c r="AE14" s="434">
        <v>225616</v>
      </c>
      <c r="AF14" s="432"/>
      <c r="AG14" s="432"/>
      <c r="AH14" s="432"/>
      <c r="AI14" s="432"/>
      <c r="AJ14" s="432"/>
      <c r="AK14" s="418"/>
      <c r="AL14" s="436" t="s">
        <v>704</v>
      </c>
      <c r="AM14" s="423" t="s">
        <v>389</v>
      </c>
      <c r="AN14" s="423" t="s">
        <v>390</v>
      </c>
      <c r="AO14" s="418"/>
    </row>
    <row r="15" spans="1:41" s="162" customFormat="1" ht="14.25">
      <c r="A15" s="432">
        <v>2019</v>
      </c>
      <c r="B15" s="432" t="s">
        <v>3</v>
      </c>
      <c r="C15" s="432" t="s">
        <v>272</v>
      </c>
      <c r="D15" s="432" t="s">
        <v>739</v>
      </c>
      <c r="E15" s="432" t="s">
        <v>997</v>
      </c>
      <c r="F15" s="432" t="s">
        <v>998</v>
      </c>
      <c r="G15" s="432"/>
      <c r="H15" s="433">
        <v>43497</v>
      </c>
      <c r="I15" s="433">
        <v>45016</v>
      </c>
      <c r="J15" s="432" t="s">
        <v>933</v>
      </c>
      <c r="K15" s="432" t="s">
        <v>934</v>
      </c>
      <c r="L15" s="432"/>
      <c r="M15" s="432">
        <v>6</v>
      </c>
      <c r="N15" s="434">
        <v>1769311</v>
      </c>
      <c r="O15" s="434">
        <v>112177</v>
      </c>
      <c r="P15" s="434">
        <v>1592406</v>
      </c>
      <c r="Q15" s="434">
        <v>64756</v>
      </c>
      <c r="R15" s="432" t="s">
        <v>935</v>
      </c>
      <c r="S15" s="434">
        <v>426750</v>
      </c>
      <c r="T15" s="432" t="s">
        <v>999</v>
      </c>
      <c r="U15" s="435">
        <v>0</v>
      </c>
      <c r="V15" s="432" t="s">
        <v>1000</v>
      </c>
      <c r="W15" s="432" t="s">
        <v>1001</v>
      </c>
      <c r="X15" s="432" t="s">
        <v>1002</v>
      </c>
      <c r="Y15" s="433">
        <v>45382</v>
      </c>
      <c r="Z15" s="432">
        <v>1885</v>
      </c>
      <c r="AA15" s="432" t="s">
        <v>984</v>
      </c>
      <c r="AB15" s="432" t="s">
        <v>949</v>
      </c>
      <c r="AC15" s="434"/>
      <c r="AD15" s="432">
        <v>8</v>
      </c>
      <c r="AE15" s="434">
        <v>11850000</v>
      </c>
      <c r="AF15" s="432" t="s">
        <v>1003</v>
      </c>
      <c r="AG15" s="432"/>
      <c r="AH15" s="432" t="s">
        <v>276</v>
      </c>
      <c r="AI15" s="432" t="s">
        <v>276</v>
      </c>
      <c r="AJ15" s="432" t="s">
        <v>276</v>
      </c>
      <c r="AK15" s="418"/>
      <c r="AL15" s="436" t="s">
        <v>706</v>
      </c>
      <c r="AM15" s="423" t="s">
        <v>391</v>
      </c>
      <c r="AN15" s="423" t="s">
        <v>392</v>
      </c>
      <c r="AO15" s="418"/>
    </row>
    <row r="16" spans="1:41" s="162" customFormat="1" ht="14.25">
      <c r="A16" s="432">
        <v>2022</v>
      </c>
      <c r="B16" s="432" t="s">
        <v>3</v>
      </c>
      <c r="C16" s="432" t="s">
        <v>949</v>
      </c>
      <c r="D16" s="432" t="s">
        <v>739</v>
      </c>
      <c r="E16" s="432" t="s">
        <v>1004</v>
      </c>
      <c r="F16" s="432" t="s">
        <v>1005</v>
      </c>
      <c r="G16" s="432"/>
      <c r="H16" s="433">
        <v>44896</v>
      </c>
      <c r="I16" s="433">
        <v>45382</v>
      </c>
      <c r="J16" s="432" t="s">
        <v>933</v>
      </c>
      <c r="K16" s="432" t="s">
        <v>934</v>
      </c>
      <c r="L16" s="432"/>
      <c r="M16" s="432">
        <v>3</v>
      </c>
      <c r="N16" s="434">
        <v>137500</v>
      </c>
      <c r="O16" s="434">
        <v>0</v>
      </c>
      <c r="P16" s="434">
        <v>123750</v>
      </c>
      <c r="Q16" s="434">
        <v>13500</v>
      </c>
      <c r="R16" s="432" t="s">
        <v>935</v>
      </c>
      <c r="S16" s="434">
        <v>412000</v>
      </c>
      <c r="T16" s="432" t="s">
        <v>1006</v>
      </c>
      <c r="U16" s="435">
        <v>0</v>
      </c>
      <c r="V16" s="432"/>
      <c r="W16" s="432"/>
      <c r="X16" s="432"/>
      <c r="Y16" s="433">
        <v>45382</v>
      </c>
      <c r="Z16" s="432">
        <v>486</v>
      </c>
      <c r="AA16" s="432" t="s">
        <v>984</v>
      </c>
      <c r="AB16" s="432" t="s">
        <v>949</v>
      </c>
      <c r="AC16" s="434">
        <v>134451</v>
      </c>
      <c r="AD16" s="432">
        <v>7</v>
      </c>
      <c r="AE16" s="434">
        <v>412000</v>
      </c>
      <c r="AF16" s="432" t="s">
        <v>1006</v>
      </c>
      <c r="AG16" s="432"/>
      <c r="AH16" s="432" t="s">
        <v>276</v>
      </c>
      <c r="AI16" s="432" t="s">
        <v>1007</v>
      </c>
      <c r="AJ16" s="432" t="s">
        <v>276</v>
      </c>
      <c r="AK16" s="418"/>
      <c r="AL16" s="436" t="s">
        <v>1008</v>
      </c>
      <c r="AM16" s="423" t="s">
        <v>393</v>
      </c>
      <c r="AN16" s="423" t="s">
        <v>394</v>
      </c>
      <c r="AO16" s="418"/>
    </row>
    <row r="17" spans="1:41" s="162" customFormat="1" ht="14.25">
      <c r="A17" s="432">
        <v>2018</v>
      </c>
      <c r="B17" s="432" t="s">
        <v>3</v>
      </c>
      <c r="C17" s="432" t="s">
        <v>949</v>
      </c>
      <c r="D17" s="432" t="s">
        <v>739</v>
      </c>
      <c r="E17" s="432" t="s">
        <v>1009</v>
      </c>
      <c r="F17" s="432" t="s">
        <v>1010</v>
      </c>
      <c r="G17" s="432" t="s">
        <v>276</v>
      </c>
      <c r="H17" s="433">
        <v>43102</v>
      </c>
      <c r="I17" s="433">
        <v>43586</v>
      </c>
      <c r="J17" s="432" t="s">
        <v>958</v>
      </c>
      <c r="K17" s="432" t="s">
        <v>934</v>
      </c>
      <c r="L17" s="432"/>
      <c r="M17" s="432">
        <v>7</v>
      </c>
      <c r="N17" s="434">
        <v>153000</v>
      </c>
      <c r="O17" s="434">
        <v>0</v>
      </c>
      <c r="P17" s="434">
        <v>137700</v>
      </c>
      <c r="Q17" s="434">
        <v>15300</v>
      </c>
      <c r="R17" s="432" t="s">
        <v>935</v>
      </c>
      <c r="S17" s="434">
        <v>255039</v>
      </c>
      <c r="T17" s="432" t="s">
        <v>1011</v>
      </c>
      <c r="U17" s="435">
        <v>0</v>
      </c>
      <c r="V17" s="432" t="s">
        <v>1012</v>
      </c>
      <c r="W17" s="432" t="s">
        <v>1013</v>
      </c>
      <c r="X17" s="432" t="s">
        <v>1014</v>
      </c>
      <c r="Y17" s="433">
        <v>43586</v>
      </c>
      <c r="Z17" s="432">
        <v>484</v>
      </c>
      <c r="AA17" s="432" t="s">
        <v>984</v>
      </c>
      <c r="AB17" s="432" t="s">
        <v>949</v>
      </c>
      <c r="AC17" s="434"/>
      <c r="AD17" s="432">
        <v>8</v>
      </c>
      <c r="AE17" s="434"/>
      <c r="AF17" s="432"/>
      <c r="AG17" s="432"/>
      <c r="AH17" s="432" t="s">
        <v>1015</v>
      </c>
      <c r="AI17" s="432" t="s">
        <v>1016</v>
      </c>
      <c r="AJ17" s="432" t="s">
        <v>1017</v>
      </c>
      <c r="AK17" s="418"/>
      <c r="AL17" s="436" t="s">
        <v>1018</v>
      </c>
      <c r="AM17" s="423" t="s">
        <v>395</v>
      </c>
      <c r="AN17" s="423" t="s">
        <v>396</v>
      </c>
      <c r="AO17" s="418"/>
    </row>
    <row r="18" spans="1:41" s="162" customFormat="1" ht="14.25">
      <c r="A18" s="432">
        <v>2022</v>
      </c>
      <c r="B18" s="432" t="s">
        <v>3</v>
      </c>
      <c r="C18" s="432" t="s">
        <v>949</v>
      </c>
      <c r="D18" s="432" t="s">
        <v>739</v>
      </c>
      <c r="E18" s="432" t="s">
        <v>1019</v>
      </c>
      <c r="F18" s="432" t="s">
        <v>1020</v>
      </c>
      <c r="G18" s="432" t="s">
        <v>276</v>
      </c>
      <c r="H18" s="433">
        <v>44713</v>
      </c>
      <c r="I18" s="433">
        <v>45443</v>
      </c>
      <c r="J18" s="432" t="s">
        <v>952</v>
      </c>
      <c r="K18" s="432" t="s">
        <v>965</v>
      </c>
      <c r="L18" s="432" t="s">
        <v>944</v>
      </c>
      <c r="M18" s="432">
        <v>2</v>
      </c>
      <c r="N18" s="434">
        <v>331000</v>
      </c>
      <c r="O18" s="434">
        <v>0</v>
      </c>
      <c r="P18" s="434">
        <v>297900</v>
      </c>
      <c r="Q18" s="434">
        <v>33100</v>
      </c>
      <c r="R18" s="432"/>
      <c r="S18" s="434">
        <v>0</v>
      </c>
      <c r="T18" s="432" t="s">
        <v>1021</v>
      </c>
      <c r="U18" s="435">
        <v>0</v>
      </c>
      <c r="V18" s="432" t="s">
        <v>1021</v>
      </c>
      <c r="W18" s="432" t="s">
        <v>1022</v>
      </c>
      <c r="X18" s="432" t="s">
        <v>1023</v>
      </c>
      <c r="Y18" s="432"/>
      <c r="Z18" s="432">
        <v>0</v>
      </c>
      <c r="AA18" s="432" t="s">
        <v>1024</v>
      </c>
      <c r="AB18" s="432" t="s">
        <v>949</v>
      </c>
      <c r="AC18" s="434"/>
      <c r="AD18" s="432">
        <v>9</v>
      </c>
      <c r="AE18" s="434"/>
      <c r="AF18" s="432" t="s">
        <v>1025</v>
      </c>
      <c r="AG18" s="432"/>
      <c r="AH18" s="432" t="s">
        <v>1021</v>
      </c>
      <c r="AI18" s="432" t="s">
        <v>1026</v>
      </c>
      <c r="AJ18" s="432" t="s">
        <v>1026</v>
      </c>
      <c r="AK18" s="418"/>
      <c r="AL18" s="436" t="s">
        <v>1027</v>
      </c>
      <c r="AM18" s="423" t="s">
        <v>397</v>
      </c>
      <c r="AN18" s="423" t="s">
        <v>398</v>
      </c>
      <c r="AO18" s="418"/>
    </row>
    <row r="19" spans="1:41" s="162" customFormat="1" ht="14.25">
      <c r="A19" s="432">
        <v>2022</v>
      </c>
      <c r="B19" s="432" t="s">
        <v>3</v>
      </c>
      <c r="C19" s="432" t="s">
        <v>272</v>
      </c>
      <c r="D19" s="432" t="s">
        <v>739</v>
      </c>
      <c r="E19" s="432" t="s">
        <v>1028</v>
      </c>
      <c r="F19" s="432" t="s">
        <v>1029</v>
      </c>
      <c r="G19" s="432" t="s">
        <v>1030</v>
      </c>
      <c r="H19" s="433">
        <v>44593</v>
      </c>
      <c r="I19" s="433">
        <v>45016</v>
      </c>
      <c r="J19" s="432" t="s">
        <v>933</v>
      </c>
      <c r="K19" s="432" t="s">
        <v>944</v>
      </c>
      <c r="L19" s="432" t="s">
        <v>934</v>
      </c>
      <c r="M19" s="432">
        <v>4</v>
      </c>
      <c r="N19" s="434">
        <v>328119</v>
      </c>
      <c r="O19" s="434">
        <v>29774.560000000001</v>
      </c>
      <c r="P19" s="434">
        <v>246100</v>
      </c>
      <c r="Q19" s="434">
        <v>52244.44</v>
      </c>
      <c r="R19" s="432"/>
      <c r="S19" s="434">
        <v>0</v>
      </c>
      <c r="T19" s="432" t="s">
        <v>1031</v>
      </c>
      <c r="U19" s="435">
        <v>0</v>
      </c>
      <c r="V19" s="432" t="s">
        <v>1031</v>
      </c>
      <c r="W19" s="432" t="s">
        <v>1032</v>
      </c>
      <c r="X19" s="432" t="s">
        <v>276</v>
      </c>
      <c r="Y19" s="433">
        <v>45044</v>
      </c>
      <c r="Z19" s="432">
        <v>451</v>
      </c>
      <c r="AA19" s="432" t="s">
        <v>1024</v>
      </c>
      <c r="AB19" s="432" t="s">
        <v>949</v>
      </c>
      <c r="AC19" s="434">
        <v>328119</v>
      </c>
      <c r="AD19" s="432">
        <v>6</v>
      </c>
      <c r="AE19" s="434"/>
      <c r="AF19" s="432" t="s">
        <v>1031</v>
      </c>
      <c r="AG19" s="432"/>
      <c r="AH19" s="432" t="s">
        <v>1031</v>
      </c>
      <c r="AI19" s="432" t="s">
        <v>1033</v>
      </c>
      <c r="AJ19" s="432" t="s">
        <v>1034</v>
      </c>
      <c r="AK19" s="418"/>
      <c r="AL19" s="436" t="s">
        <v>1035</v>
      </c>
      <c r="AM19" s="423" t="s">
        <v>399</v>
      </c>
      <c r="AN19" s="423" t="s">
        <v>400</v>
      </c>
      <c r="AO19" s="418"/>
    </row>
    <row r="20" spans="1:41" s="162" customFormat="1" ht="14.25">
      <c r="A20" s="432">
        <v>2020</v>
      </c>
      <c r="B20" s="432" t="s">
        <v>3</v>
      </c>
      <c r="C20" s="432" t="s">
        <v>949</v>
      </c>
      <c r="D20" s="432" t="s">
        <v>739</v>
      </c>
      <c r="E20" s="432" t="s">
        <v>1036</v>
      </c>
      <c r="F20" s="432" t="s">
        <v>1037</v>
      </c>
      <c r="G20" s="432" t="s">
        <v>1038</v>
      </c>
      <c r="H20" s="433">
        <v>43831</v>
      </c>
      <c r="I20" s="433">
        <v>45107</v>
      </c>
      <c r="J20" s="432" t="s">
        <v>952</v>
      </c>
      <c r="K20" s="432" t="s">
        <v>959</v>
      </c>
      <c r="L20" s="432" t="s">
        <v>965</v>
      </c>
      <c r="M20" s="432">
        <v>6</v>
      </c>
      <c r="N20" s="434">
        <v>1300000</v>
      </c>
      <c r="O20" s="434">
        <v>0</v>
      </c>
      <c r="P20" s="434">
        <v>130000</v>
      </c>
      <c r="Q20" s="434">
        <v>1170000</v>
      </c>
      <c r="R20" s="432"/>
      <c r="S20" s="434">
        <v>0</v>
      </c>
      <c r="T20" s="432" t="s">
        <v>1039</v>
      </c>
      <c r="U20" s="435">
        <v>0</v>
      </c>
      <c r="V20" s="432" t="s">
        <v>1040</v>
      </c>
      <c r="W20" s="432" t="s">
        <v>1041</v>
      </c>
      <c r="X20" s="432" t="s">
        <v>1041</v>
      </c>
      <c r="Y20" s="433">
        <v>45078</v>
      </c>
      <c r="Z20" s="432">
        <v>1247</v>
      </c>
      <c r="AA20" s="432" t="s">
        <v>1024</v>
      </c>
      <c r="AB20" s="432" t="s">
        <v>949</v>
      </c>
      <c r="AC20" s="434">
        <v>1300000</v>
      </c>
      <c r="AD20" s="432">
        <v>7</v>
      </c>
      <c r="AE20" s="434"/>
      <c r="AF20" s="432" t="s">
        <v>1042</v>
      </c>
      <c r="AG20" s="432"/>
      <c r="AH20" s="432" t="s">
        <v>1043</v>
      </c>
      <c r="AI20" s="432" t="s">
        <v>1044</v>
      </c>
      <c r="AJ20" s="432" t="s">
        <v>1045</v>
      </c>
      <c r="AK20" s="418"/>
      <c r="AL20" s="436" t="s">
        <v>1046</v>
      </c>
      <c r="AM20" s="423" t="s">
        <v>402</v>
      </c>
      <c r="AN20" s="423" t="s">
        <v>403</v>
      </c>
      <c r="AO20" s="418"/>
    </row>
    <row r="21" spans="1:41" s="162" customFormat="1" ht="14.25">
      <c r="A21" s="432">
        <v>2021</v>
      </c>
      <c r="B21" s="432" t="s">
        <v>3</v>
      </c>
      <c r="C21" s="432" t="s">
        <v>272</v>
      </c>
      <c r="D21" s="432" t="s">
        <v>739</v>
      </c>
      <c r="E21" s="432" t="s">
        <v>1047</v>
      </c>
      <c r="F21" s="432" t="s">
        <v>1048</v>
      </c>
      <c r="G21" s="432"/>
      <c r="H21" s="433">
        <v>44409</v>
      </c>
      <c r="I21" s="433">
        <v>45169</v>
      </c>
      <c r="J21" s="432" t="s">
        <v>952</v>
      </c>
      <c r="K21" s="432" t="s">
        <v>953</v>
      </c>
      <c r="L21" s="432" t="s">
        <v>944</v>
      </c>
      <c r="M21" s="432">
        <v>7</v>
      </c>
      <c r="N21" s="434">
        <v>625000</v>
      </c>
      <c r="O21" s="434">
        <v>52083.33</v>
      </c>
      <c r="P21" s="434">
        <v>562500</v>
      </c>
      <c r="Q21" s="434">
        <v>10416.67</v>
      </c>
      <c r="R21" s="432" t="s">
        <v>960</v>
      </c>
      <c r="S21" s="434">
        <v>10800000</v>
      </c>
      <c r="T21" s="432" t="s">
        <v>1049</v>
      </c>
      <c r="U21" s="435">
        <v>0</v>
      </c>
      <c r="V21" s="432" t="s">
        <v>1050</v>
      </c>
      <c r="W21" s="432" t="s">
        <v>1051</v>
      </c>
      <c r="X21" s="432" t="s">
        <v>1002</v>
      </c>
      <c r="Y21" s="433">
        <v>45169</v>
      </c>
      <c r="Z21" s="432">
        <v>760</v>
      </c>
      <c r="AA21" s="432" t="s">
        <v>1024</v>
      </c>
      <c r="AB21" s="432" t="s">
        <v>949</v>
      </c>
      <c r="AC21" s="434">
        <v>625000</v>
      </c>
      <c r="AD21" s="432">
        <v>8</v>
      </c>
      <c r="AE21" s="434">
        <v>75600000</v>
      </c>
      <c r="AF21" s="432" t="s">
        <v>1052</v>
      </c>
      <c r="AG21" s="432"/>
      <c r="AH21" s="432" t="s">
        <v>276</v>
      </c>
      <c r="AI21" s="432" t="s">
        <v>276</v>
      </c>
      <c r="AJ21" s="432" t="s">
        <v>276</v>
      </c>
      <c r="AK21" s="418"/>
      <c r="AL21" s="436" t="s">
        <v>1053</v>
      </c>
      <c r="AM21" s="423" t="s">
        <v>405</v>
      </c>
      <c r="AN21" s="423" t="s">
        <v>406</v>
      </c>
      <c r="AO21" s="418"/>
    </row>
    <row r="22" spans="1:41" s="162" customFormat="1" ht="14.25">
      <c r="A22" s="432">
        <v>2020</v>
      </c>
      <c r="B22" s="432" t="s">
        <v>3</v>
      </c>
      <c r="C22" s="432" t="s">
        <v>949</v>
      </c>
      <c r="D22" s="432" t="s">
        <v>739</v>
      </c>
      <c r="E22" s="432" t="s">
        <v>1054</v>
      </c>
      <c r="F22" s="432" t="s">
        <v>1055</v>
      </c>
      <c r="G22" s="432"/>
      <c r="H22" s="433">
        <v>44136</v>
      </c>
      <c r="I22" s="433">
        <v>45382</v>
      </c>
      <c r="J22" s="432" t="s">
        <v>933</v>
      </c>
      <c r="K22" s="432" t="s">
        <v>953</v>
      </c>
      <c r="L22" s="432" t="s">
        <v>959</v>
      </c>
      <c r="M22" s="432">
        <v>4</v>
      </c>
      <c r="N22" s="434">
        <v>1001207</v>
      </c>
      <c r="O22" s="434">
        <v>0</v>
      </c>
      <c r="P22" s="434">
        <v>901087</v>
      </c>
      <c r="Q22" s="434">
        <v>100120</v>
      </c>
      <c r="R22" s="432"/>
      <c r="S22" s="434">
        <v>0</v>
      </c>
      <c r="T22" s="432" t="s">
        <v>1056</v>
      </c>
      <c r="U22" s="435">
        <v>0</v>
      </c>
      <c r="V22" s="432" t="s">
        <v>1057</v>
      </c>
      <c r="W22" s="432" t="s">
        <v>1058</v>
      </c>
      <c r="X22" s="432" t="s">
        <v>1059</v>
      </c>
      <c r="Y22" s="433">
        <v>45382</v>
      </c>
      <c r="Z22" s="432">
        <v>1246</v>
      </c>
      <c r="AA22" s="432" t="s">
        <v>1024</v>
      </c>
      <c r="AB22" s="432" t="s">
        <v>949</v>
      </c>
      <c r="AC22" s="434">
        <v>744105</v>
      </c>
      <c r="AD22" s="432">
        <v>7</v>
      </c>
      <c r="AE22" s="434"/>
      <c r="AF22" s="432" t="s">
        <v>1060</v>
      </c>
      <c r="AG22" s="432"/>
      <c r="AH22" s="432" t="s">
        <v>1061</v>
      </c>
      <c r="AI22" s="432" t="s">
        <v>1062</v>
      </c>
      <c r="AJ22" s="432" t="s">
        <v>1063</v>
      </c>
      <c r="AK22" s="418"/>
      <c r="AL22" s="436" t="s">
        <v>1064</v>
      </c>
      <c r="AM22" s="423" t="s">
        <v>407</v>
      </c>
      <c r="AN22" s="423" t="s">
        <v>408</v>
      </c>
      <c r="AO22" s="418"/>
    </row>
    <row r="23" spans="1:41" s="162" customFormat="1" ht="14.25">
      <c r="A23" s="432">
        <v>2022</v>
      </c>
      <c r="B23" s="432" t="s">
        <v>3</v>
      </c>
      <c r="C23" s="432" t="s">
        <v>949</v>
      </c>
      <c r="D23" s="432" t="s">
        <v>739</v>
      </c>
      <c r="E23" s="432" t="s">
        <v>1065</v>
      </c>
      <c r="F23" s="432" t="s">
        <v>1066</v>
      </c>
      <c r="G23" s="432" t="s">
        <v>1067</v>
      </c>
      <c r="H23" s="433">
        <v>44652</v>
      </c>
      <c r="I23" s="433">
        <v>44895</v>
      </c>
      <c r="J23" s="432" t="s">
        <v>952</v>
      </c>
      <c r="K23" s="432" t="s">
        <v>944</v>
      </c>
      <c r="L23" s="432"/>
      <c r="M23" s="432">
        <v>2</v>
      </c>
      <c r="N23" s="434">
        <v>159800</v>
      </c>
      <c r="O23" s="434">
        <v>0</v>
      </c>
      <c r="P23" s="434">
        <v>143820</v>
      </c>
      <c r="Q23" s="434">
        <v>15900</v>
      </c>
      <c r="R23" s="432"/>
      <c r="S23" s="434">
        <v>0</v>
      </c>
      <c r="T23" s="432" t="s">
        <v>1068</v>
      </c>
      <c r="U23" s="435">
        <v>0</v>
      </c>
      <c r="V23" s="432" t="s">
        <v>1069</v>
      </c>
      <c r="W23" s="432" t="s">
        <v>1070</v>
      </c>
      <c r="X23" s="432" t="s">
        <v>1071</v>
      </c>
      <c r="Y23" s="433">
        <v>44895</v>
      </c>
      <c r="Z23" s="432">
        <v>243</v>
      </c>
      <c r="AA23" s="432" t="s">
        <v>1072</v>
      </c>
      <c r="AB23" s="432" t="s">
        <v>949</v>
      </c>
      <c r="AC23" s="434"/>
      <c r="AD23" s="432"/>
      <c r="AE23" s="434"/>
      <c r="AF23" s="432" t="s">
        <v>1068</v>
      </c>
      <c r="AG23" s="432"/>
      <c r="AH23" s="432" t="s">
        <v>1069</v>
      </c>
      <c r="AI23" s="432" t="s">
        <v>1073</v>
      </c>
      <c r="AJ23" s="432" t="s">
        <v>1074</v>
      </c>
      <c r="AK23" s="418"/>
      <c r="AL23" s="436" t="s">
        <v>1075</v>
      </c>
      <c r="AM23" s="423" t="s">
        <v>409</v>
      </c>
      <c r="AN23" s="423" t="s">
        <v>410</v>
      </c>
      <c r="AO23" s="418"/>
    </row>
    <row r="24" spans="1:41" s="162" customFormat="1" ht="14.25">
      <c r="A24" s="432">
        <v>2019</v>
      </c>
      <c r="B24" s="432" t="s">
        <v>3</v>
      </c>
      <c r="C24" s="432" t="s">
        <v>949</v>
      </c>
      <c r="D24" s="432" t="s">
        <v>739</v>
      </c>
      <c r="E24" s="432" t="s">
        <v>1076</v>
      </c>
      <c r="F24" s="432" t="s">
        <v>1077</v>
      </c>
      <c r="G24" s="432"/>
      <c r="H24" s="433">
        <v>43525</v>
      </c>
      <c r="I24" s="433">
        <v>45351</v>
      </c>
      <c r="J24" s="432" t="s">
        <v>958</v>
      </c>
      <c r="K24" s="432" t="s">
        <v>934</v>
      </c>
      <c r="L24" s="432"/>
      <c r="M24" s="432">
        <v>1</v>
      </c>
      <c r="N24" s="434">
        <v>521000</v>
      </c>
      <c r="O24" s="434">
        <v>0</v>
      </c>
      <c r="P24" s="434">
        <v>468900</v>
      </c>
      <c r="Q24" s="434">
        <v>52100</v>
      </c>
      <c r="R24" s="432" t="s">
        <v>960</v>
      </c>
      <c r="S24" s="434">
        <v>3000000</v>
      </c>
      <c r="T24" s="432" t="s">
        <v>1078</v>
      </c>
      <c r="U24" s="435">
        <v>0</v>
      </c>
      <c r="V24" s="432" t="s">
        <v>276</v>
      </c>
      <c r="W24" s="432" t="s">
        <v>1079</v>
      </c>
      <c r="X24" s="432" t="s">
        <v>276</v>
      </c>
      <c r="Y24" s="433">
        <v>45107</v>
      </c>
      <c r="Z24" s="432">
        <v>1582</v>
      </c>
      <c r="AA24" s="432" t="s">
        <v>984</v>
      </c>
      <c r="AB24" s="432" t="s">
        <v>949</v>
      </c>
      <c r="AC24" s="434">
        <v>521000</v>
      </c>
      <c r="AD24" s="432">
        <v>9</v>
      </c>
      <c r="AE24" s="434">
        <v>1691000</v>
      </c>
      <c r="AF24" s="432" t="s">
        <v>1080</v>
      </c>
      <c r="AG24" s="432"/>
      <c r="AH24" s="432" t="s">
        <v>276</v>
      </c>
      <c r="AI24" s="432" t="s">
        <v>1081</v>
      </c>
      <c r="AJ24" s="432" t="s">
        <v>276</v>
      </c>
      <c r="AK24" s="418"/>
      <c r="AL24" s="436" t="s">
        <v>1082</v>
      </c>
      <c r="AM24" s="423" t="s">
        <v>411</v>
      </c>
      <c r="AN24" s="423" t="s">
        <v>1083</v>
      </c>
      <c r="AO24" s="418"/>
    </row>
    <row r="25" spans="1:41" s="162" customFormat="1" ht="14.25">
      <c r="A25" s="432">
        <v>2022</v>
      </c>
      <c r="B25" s="432" t="s">
        <v>3</v>
      </c>
      <c r="C25" s="432" t="s">
        <v>272</v>
      </c>
      <c r="D25" s="432" t="s">
        <v>739</v>
      </c>
      <c r="E25" s="432" t="s">
        <v>1084</v>
      </c>
      <c r="F25" s="432" t="s">
        <v>1085</v>
      </c>
      <c r="G25" s="432"/>
      <c r="H25" s="433">
        <v>44593</v>
      </c>
      <c r="I25" s="433">
        <v>44895</v>
      </c>
      <c r="J25" s="432" t="s">
        <v>1086</v>
      </c>
      <c r="K25" s="432" t="s">
        <v>953</v>
      </c>
      <c r="L25" s="432" t="s">
        <v>959</v>
      </c>
      <c r="M25" s="432">
        <v>2</v>
      </c>
      <c r="N25" s="434">
        <v>117920</v>
      </c>
      <c r="O25" s="434">
        <v>0</v>
      </c>
      <c r="P25" s="434">
        <v>117920</v>
      </c>
      <c r="Q25" s="434">
        <v>0</v>
      </c>
      <c r="R25" s="432"/>
      <c r="S25" s="434">
        <v>0</v>
      </c>
      <c r="T25" s="432" t="s">
        <v>1087</v>
      </c>
      <c r="U25" s="435">
        <v>0</v>
      </c>
      <c r="V25" s="432" t="s">
        <v>1088</v>
      </c>
      <c r="W25" s="432" t="s">
        <v>1089</v>
      </c>
      <c r="X25" s="432" t="s">
        <v>276</v>
      </c>
      <c r="Y25" s="433">
        <v>45016</v>
      </c>
      <c r="Z25" s="432">
        <v>423</v>
      </c>
      <c r="AA25" s="432" t="s">
        <v>1090</v>
      </c>
      <c r="AB25" s="432" t="s">
        <v>949</v>
      </c>
      <c r="AC25" s="434">
        <v>117920</v>
      </c>
      <c r="AD25" s="432">
        <v>4</v>
      </c>
      <c r="AE25" s="434"/>
      <c r="AF25" s="432" t="s">
        <v>1091</v>
      </c>
      <c r="AG25" s="432"/>
      <c r="AH25" s="432" t="s">
        <v>1092</v>
      </c>
      <c r="AI25" s="432" t="s">
        <v>1093</v>
      </c>
      <c r="AJ25" s="432" t="s">
        <v>1094</v>
      </c>
      <c r="AK25" s="418"/>
      <c r="AL25" s="436" t="s">
        <v>1095</v>
      </c>
      <c r="AM25" s="423" t="s">
        <v>413</v>
      </c>
      <c r="AN25" s="423" t="s">
        <v>414</v>
      </c>
      <c r="AO25" s="418"/>
    </row>
    <row r="26" spans="1:41" s="162" customFormat="1" ht="48" customHeight="1">
      <c r="A26" s="432">
        <v>2021</v>
      </c>
      <c r="B26" s="432" t="s">
        <v>3</v>
      </c>
      <c r="C26" s="432" t="s">
        <v>949</v>
      </c>
      <c r="D26" s="432" t="s">
        <v>739</v>
      </c>
      <c r="E26" s="432" t="s">
        <v>974</v>
      </c>
      <c r="F26" s="432" t="s">
        <v>1096</v>
      </c>
      <c r="G26" s="432" t="s">
        <v>1067</v>
      </c>
      <c r="H26" s="433">
        <v>44378</v>
      </c>
      <c r="I26" s="433">
        <v>44895</v>
      </c>
      <c r="J26" s="432" t="s">
        <v>952</v>
      </c>
      <c r="K26" s="432" t="s">
        <v>934</v>
      </c>
      <c r="L26" s="432" t="s">
        <v>945</v>
      </c>
      <c r="M26" s="432">
        <v>1</v>
      </c>
      <c r="N26" s="434">
        <v>92934</v>
      </c>
      <c r="O26" s="434">
        <v>0</v>
      </c>
      <c r="P26" s="434">
        <v>83154.600000000006</v>
      </c>
      <c r="Q26" s="434">
        <v>9779.4</v>
      </c>
      <c r="R26" s="432"/>
      <c r="S26" s="434">
        <v>0</v>
      </c>
      <c r="T26" s="432" t="s">
        <v>1097</v>
      </c>
      <c r="U26" s="435">
        <v>0</v>
      </c>
      <c r="V26" s="432" t="s">
        <v>1098</v>
      </c>
      <c r="W26" s="432" t="s">
        <v>1099</v>
      </c>
      <c r="X26" s="432" t="s">
        <v>1002</v>
      </c>
      <c r="Y26" s="433">
        <v>44743</v>
      </c>
      <c r="Z26" s="432">
        <v>365</v>
      </c>
      <c r="AA26" s="432" t="s">
        <v>1024</v>
      </c>
      <c r="AB26" s="432" t="s">
        <v>949</v>
      </c>
      <c r="AC26" s="434">
        <v>118000</v>
      </c>
      <c r="AD26" s="432">
        <v>3</v>
      </c>
      <c r="AE26" s="434"/>
      <c r="AF26" s="432" t="s">
        <v>1100</v>
      </c>
      <c r="AG26" s="432"/>
      <c r="AH26" s="432" t="s">
        <v>1101</v>
      </c>
      <c r="AI26" s="432" t="s">
        <v>1102</v>
      </c>
      <c r="AJ26" s="432" t="s">
        <v>276</v>
      </c>
      <c r="AK26" s="418"/>
      <c r="AL26" s="436" t="s">
        <v>1103</v>
      </c>
      <c r="AM26" s="423" t="s">
        <v>415</v>
      </c>
      <c r="AN26" s="423" t="s">
        <v>416</v>
      </c>
      <c r="AO26" s="418"/>
    </row>
    <row r="27" spans="1:41" s="162" customFormat="1" ht="14.25">
      <c r="A27" s="432">
        <v>2020</v>
      </c>
      <c r="B27" s="432" t="s">
        <v>3</v>
      </c>
      <c r="C27" s="432" t="s">
        <v>949</v>
      </c>
      <c r="D27" s="432" t="s">
        <v>739</v>
      </c>
      <c r="E27" s="432" t="s">
        <v>1104</v>
      </c>
      <c r="F27" s="432" t="s">
        <v>1105</v>
      </c>
      <c r="G27" s="432"/>
      <c r="H27" s="433">
        <v>43952</v>
      </c>
      <c r="I27" s="433">
        <v>45382</v>
      </c>
      <c r="J27" s="432" t="s">
        <v>958</v>
      </c>
      <c r="K27" s="432" t="s">
        <v>934</v>
      </c>
      <c r="L27" s="432"/>
      <c r="M27" s="432">
        <v>2</v>
      </c>
      <c r="N27" s="434">
        <v>408169</v>
      </c>
      <c r="O27" s="434">
        <v>0</v>
      </c>
      <c r="P27" s="434">
        <v>367369</v>
      </c>
      <c r="Q27" s="434">
        <v>40800</v>
      </c>
      <c r="R27" s="432" t="s">
        <v>935</v>
      </c>
      <c r="S27" s="434">
        <v>368166</v>
      </c>
      <c r="T27" s="432" t="s">
        <v>1106</v>
      </c>
      <c r="U27" s="435">
        <v>0</v>
      </c>
      <c r="V27" s="432" t="s">
        <v>1002</v>
      </c>
      <c r="W27" s="432" t="s">
        <v>1002</v>
      </c>
      <c r="X27" s="432" t="s">
        <v>1002</v>
      </c>
      <c r="Y27" s="433">
        <v>45382</v>
      </c>
      <c r="Z27" s="432">
        <v>1430</v>
      </c>
      <c r="AA27" s="432" t="s">
        <v>984</v>
      </c>
      <c r="AB27" s="432" t="s">
        <v>949</v>
      </c>
      <c r="AC27" s="434">
        <v>408169</v>
      </c>
      <c r="AD27" s="432">
        <v>7</v>
      </c>
      <c r="AE27" s="434">
        <v>368166</v>
      </c>
      <c r="AF27" s="432"/>
      <c r="AG27" s="432"/>
      <c r="AH27" s="432"/>
      <c r="AI27" s="432"/>
      <c r="AJ27" s="432"/>
      <c r="AK27" s="418"/>
      <c r="AL27" s="436" t="s">
        <v>1107</v>
      </c>
      <c r="AM27" s="423" t="s">
        <v>417</v>
      </c>
      <c r="AN27" s="423" t="s">
        <v>1108</v>
      </c>
      <c r="AO27" s="418"/>
    </row>
    <row r="28" spans="1:41" s="162" customFormat="1" ht="14.25">
      <c r="A28" s="432">
        <v>2022</v>
      </c>
      <c r="B28" s="432" t="s">
        <v>3</v>
      </c>
      <c r="C28" s="432" t="s">
        <v>949</v>
      </c>
      <c r="D28" s="432" t="s">
        <v>739</v>
      </c>
      <c r="E28" s="432" t="s">
        <v>1109</v>
      </c>
      <c r="F28" s="432" t="s">
        <v>1110</v>
      </c>
      <c r="G28" s="432" t="s">
        <v>276</v>
      </c>
      <c r="H28" s="433">
        <v>44792</v>
      </c>
      <c r="I28" s="433">
        <v>45382</v>
      </c>
      <c r="J28" s="432" t="s">
        <v>943</v>
      </c>
      <c r="K28" s="432" t="s">
        <v>944</v>
      </c>
      <c r="L28" s="432" t="s">
        <v>945</v>
      </c>
      <c r="M28" s="432">
        <v>2</v>
      </c>
      <c r="N28" s="434">
        <v>144000</v>
      </c>
      <c r="O28" s="434">
        <v>0</v>
      </c>
      <c r="P28" s="434">
        <v>129600</v>
      </c>
      <c r="Q28" s="434">
        <v>14400</v>
      </c>
      <c r="R28" s="432"/>
      <c r="S28" s="434">
        <v>0</v>
      </c>
      <c r="T28" s="432" t="s">
        <v>1111</v>
      </c>
      <c r="U28" s="435">
        <v>0</v>
      </c>
      <c r="V28" s="432" t="s">
        <v>1112</v>
      </c>
      <c r="W28" s="432" t="s">
        <v>1113</v>
      </c>
      <c r="X28" s="432" t="s">
        <v>1114</v>
      </c>
      <c r="Y28" s="433">
        <v>45198</v>
      </c>
      <c r="Z28" s="432">
        <v>406</v>
      </c>
      <c r="AA28" s="432" t="s">
        <v>984</v>
      </c>
      <c r="AB28" s="432" t="s">
        <v>949</v>
      </c>
      <c r="AC28" s="434">
        <v>144000</v>
      </c>
      <c r="AD28" s="432">
        <v>4</v>
      </c>
      <c r="AE28" s="434"/>
      <c r="AF28" s="432" t="s">
        <v>1115</v>
      </c>
      <c r="AG28" s="432"/>
      <c r="AH28" s="432" t="s">
        <v>1116</v>
      </c>
      <c r="AI28" s="432" t="s">
        <v>1117</v>
      </c>
      <c r="AJ28" s="432" t="s">
        <v>1118</v>
      </c>
      <c r="AK28" s="418"/>
      <c r="AL28" s="436" t="s">
        <v>1119</v>
      </c>
      <c r="AM28" s="423" t="s">
        <v>419</v>
      </c>
      <c r="AN28" s="423" t="s">
        <v>1120</v>
      </c>
      <c r="AO28" s="418"/>
    </row>
    <row r="29" spans="1:41" s="162" customFormat="1" ht="14.25">
      <c r="A29" s="432">
        <v>2019</v>
      </c>
      <c r="B29" s="432" t="s">
        <v>3</v>
      </c>
      <c r="C29" s="432" t="s">
        <v>949</v>
      </c>
      <c r="D29" s="432" t="s">
        <v>739</v>
      </c>
      <c r="E29" s="432" t="s">
        <v>1121</v>
      </c>
      <c r="F29" s="432" t="s">
        <v>1122</v>
      </c>
      <c r="G29" s="432"/>
      <c r="H29" s="433">
        <v>43647</v>
      </c>
      <c r="I29" s="433">
        <v>44805</v>
      </c>
      <c r="J29" s="432" t="s">
        <v>1086</v>
      </c>
      <c r="K29" s="432" t="s">
        <v>953</v>
      </c>
      <c r="L29" s="432" t="s">
        <v>965</v>
      </c>
      <c r="M29" s="432">
        <v>3</v>
      </c>
      <c r="N29" s="434">
        <v>401000</v>
      </c>
      <c r="O29" s="434">
        <v>0</v>
      </c>
      <c r="P29" s="434">
        <v>360900</v>
      </c>
      <c r="Q29" s="434">
        <v>40100</v>
      </c>
      <c r="R29" s="432"/>
      <c r="S29" s="434">
        <v>0</v>
      </c>
      <c r="T29" s="432" t="s">
        <v>1123</v>
      </c>
      <c r="U29" s="435">
        <v>0</v>
      </c>
      <c r="V29" s="432" t="s">
        <v>1021</v>
      </c>
      <c r="W29" s="432" t="s">
        <v>1124</v>
      </c>
      <c r="X29" s="432" t="s">
        <v>276</v>
      </c>
      <c r="Y29" s="433">
        <v>44826</v>
      </c>
      <c r="Z29" s="432">
        <v>1179</v>
      </c>
      <c r="AA29" s="432" t="s">
        <v>984</v>
      </c>
      <c r="AB29" s="432" t="s">
        <v>949</v>
      </c>
      <c r="AC29" s="434">
        <v>401000</v>
      </c>
      <c r="AD29" s="432"/>
      <c r="AE29" s="434"/>
      <c r="AF29" s="432" t="s">
        <v>1125</v>
      </c>
      <c r="AG29" s="432"/>
      <c r="AH29" s="432" t="s">
        <v>1123</v>
      </c>
      <c r="AI29" s="432" t="s">
        <v>1124</v>
      </c>
      <c r="AJ29" s="432" t="s">
        <v>276</v>
      </c>
      <c r="AK29" s="418"/>
      <c r="AL29" s="436" t="s">
        <v>1126</v>
      </c>
      <c r="AM29" s="423" t="s">
        <v>421</v>
      </c>
      <c r="AN29" s="423" t="s">
        <v>1127</v>
      </c>
      <c r="AO29" s="418"/>
    </row>
    <row r="30" spans="1:41" s="162" customFormat="1" ht="14.25">
      <c r="A30" s="432">
        <v>2023</v>
      </c>
      <c r="B30" s="432" t="s">
        <v>3</v>
      </c>
      <c r="C30" s="432" t="s">
        <v>949</v>
      </c>
      <c r="D30" s="432" t="s">
        <v>929</v>
      </c>
      <c r="E30" s="432" t="s">
        <v>1128</v>
      </c>
      <c r="F30" s="432" t="s">
        <v>1129</v>
      </c>
      <c r="G30" s="432" t="s">
        <v>1067</v>
      </c>
      <c r="H30" s="433">
        <v>45019</v>
      </c>
      <c r="I30" s="433">
        <v>45108</v>
      </c>
      <c r="J30" s="432" t="s">
        <v>943</v>
      </c>
      <c r="K30" s="432" t="s">
        <v>944</v>
      </c>
      <c r="L30" s="432" t="s">
        <v>945</v>
      </c>
      <c r="M30" s="432"/>
      <c r="N30" s="434">
        <v>104954.4</v>
      </c>
      <c r="O30" s="434">
        <v>0</v>
      </c>
      <c r="P30" s="434">
        <v>94459.4</v>
      </c>
      <c r="Q30" s="434">
        <v>10495</v>
      </c>
      <c r="R30" s="432"/>
      <c r="S30" s="434">
        <v>0</v>
      </c>
      <c r="T30" s="432" t="s">
        <v>276</v>
      </c>
      <c r="U30" s="435">
        <v>0</v>
      </c>
      <c r="V30" s="432" t="s">
        <v>276</v>
      </c>
      <c r="W30" s="432" t="s">
        <v>1130</v>
      </c>
      <c r="X30" s="432" t="s">
        <v>1131</v>
      </c>
      <c r="Y30" s="433">
        <v>45107</v>
      </c>
      <c r="Z30" s="432">
        <v>88</v>
      </c>
      <c r="AA30" s="432" t="s">
        <v>1024</v>
      </c>
      <c r="AB30" s="432" t="s">
        <v>949</v>
      </c>
      <c r="AC30" s="434">
        <v>104954.4</v>
      </c>
      <c r="AD30" s="432">
        <v>2</v>
      </c>
      <c r="AE30" s="434"/>
      <c r="AF30" s="432" t="s">
        <v>276</v>
      </c>
      <c r="AG30" s="432"/>
      <c r="AH30" s="432" t="s">
        <v>276</v>
      </c>
      <c r="AI30" s="432" t="s">
        <v>1132</v>
      </c>
      <c r="AJ30" s="432" t="s">
        <v>276</v>
      </c>
      <c r="AK30" s="418"/>
      <c r="AL30" s="436" t="s">
        <v>1133</v>
      </c>
      <c r="AM30" s="423" t="s">
        <v>423</v>
      </c>
      <c r="AN30" s="423" t="s">
        <v>1134</v>
      </c>
      <c r="AO30" s="418"/>
    </row>
    <row r="31" spans="1:41" s="162" customFormat="1" ht="14.25">
      <c r="A31" s="432">
        <v>2022</v>
      </c>
      <c r="B31" s="432" t="s">
        <v>3</v>
      </c>
      <c r="C31" s="432" t="s">
        <v>272</v>
      </c>
      <c r="D31" s="432" t="s">
        <v>929</v>
      </c>
      <c r="E31" s="432" t="s">
        <v>276</v>
      </c>
      <c r="F31" s="432" t="s">
        <v>1135</v>
      </c>
      <c r="G31" s="432"/>
      <c r="H31" s="433">
        <v>44599</v>
      </c>
      <c r="I31" s="433">
        <v>45218</v>
      </c>
      <c r="J31" s="432" t="s">
        <v>958</v>
      </c>
      <c r="K31" s="432" t="s">
        <v>944</v>
      </c>
      <c r="L31" s="432" t="s">
        <v>945</v>
      </c>
      <c r="M31" s="432">
        <v>1</v>
      </c>
      <c r="N31" s="434">
        <v>250000</v>
      </c>
      <c r="O31" s="434">
        <v>0</v>
      </c>
      <c r="P31" s="434">
        <v>0</v>
      </c>
      <c r="Q31" s="434">
        <v>4033</v>
      </c>
      <c r="R31" s="432"/>
      <c r="S31" s="434">
        <v>0</v>
      </c>
      <c r="T31" s="432" t="s">
        <v>276</v>
      </c>
      <c r="U31" s="435">
        <v>0</v>
      </c>
      <c r="V31" s="432" t="s">
        <v>276</v>
      </c>
      <c r="W31" s="432" t="s">
        <v>1136</v>
      </c>
      <c r="X31" s="432" t="s">
        <v>1137</v>
      </c>
      <c r="Y31" s="433">
        <v>45218</v>
      </c>
      <c r="Z31" s="432">
        <v>619</v>
      </c>
      <c r="AA31" s="432" t="s">
        <v>984</v>
      </c>
      <c r="AB31" s="432" t="s">
        <v>949</v>
      </c>
      <c r="AC31" s="434">
        <v>55450</v>
      </c>
      <c r="AD31" s="432">
        <v>9</v>
      </c>
      <c r="AE31" s="434"/>
      <c r="AF31" s="432" t="s">
        <v>1067</v>
      </c>
      <c r="AG31" s="432"/>
      <c r="AH31" s="432" t="s">
        <v>276</v>
      </c>
      <c r="AI31" s="432" t="s">
        <v>1138</v>
      </c>
      <c r="AJ31" s="432" t="s">
        <v>276</v>
      </c>
      <c r="AK31" s="418"/>
      <c r="AL31" s="436" t="s">
        <v>1139</v>
      </c>
      <c r="AM31" s="423" t="s">
        <v>425</v>
      </c>
      <c r="AN31" s="423" t="s">
        <v>426</v>
      </c>
      <c r="AO31" s="418"/>
    </row>
    <row r="32" spans="1:41" s="162" customFormat="1" ht="14.25">
      <c r="A32" s="432">
        <v>2023</v>
      </c>
      <c r="B32" s="432" t="s">
        <v>3</v>
      </c>
      <c r="C32" s="432" t="s">
        <v>272</v>
      </c>
      <c r="D32" s="432" t="s">
        <v>929</v>
      </c>
      <c r="E32" s="432" t="s">
        <v>1140</v>
      </c>
      <c r="F32" s="432" t="s">
        <v>1141</v>
      </c>
      <c r="G32" s="432" t="s">
        <v>1142</v>
      </c>
      <c r="H32" s="433">
        <v>45201</v>
      </c>
      <c r="I32" s="433">
        <v>45382</v>
      </c>
      <c r="J32" s="432" t="s">
        <v>943</v>
      </c>
      <c r="K32" s="432" t="s">
        <v>934</v>
      </c>
      <c r="L32" s="432" t="s">
        <v>945</v>
      </c>
      <c r="M32" s="432">
        <v>1</v>
      </c>
      <c r="N32" s="434">
        <v>574921</v>
      </c>
      <c r="O32" s="434">
        <v>0</v>
      </c>
      <c r="P32" s="434">
        <v>499879</v>
      </c>
      <c r="Q32" s="434">
        <v>506</v>
      </c>
      <c r="R32" s="432" t="s">
        <v>935</v>
      </c>
      <c r="S32" s="434">
        <v>0</v>
      </c>
      <c r="T32" s="432" t="s">
        <v>1143</v>
      </c>
      <c r="U32" s="435">
        <v>0</v>
      </c>
      <c r="V32" s="432" t="s">
        <v>276</v>
      </c>
      <c r="W32" s="432" t="s">
        <v>276</v>
      </c>
      <c r="X32" s="432" t="s">
        <v>1144</v>
      </c>
      <c r="Y32" s="433">
        <v>45382</v>
      </c>
      <c r="Z32" s="432">
        <v>181</v>
      </c>
      <c r="AA32" s="432"/>
      <c r="AB32" s="432" t="s">
        <v>949</v>
      </c>
      <c r="AC32" s="434"/>
      <c r="AD32" s="432"/>
      <c r="AE32" s="434"/>
      <c r="AF32" s="432" t="s">
        <v>1145</v>
      </c>
      <c r="AG32" s="432"/>
      <c r="AH32" s="432" t="s">
        <v>1145</v>
      </c>
      <c r="AI32" s="432" t="s">
        <v>276</v>
      </c>
      <c r="AJ32" s="432" t="s">
        <v>276</v>
      </c>
      <c r="AK32" s="418"/>
      <c r="AL32" s="436" t="s">
        <v>1146</v>
      </c>
      <c r="AM32" s="423" t="s">
        <v>427</v>
      </c>
      <c r="AN32" s="423" t="s">
        <v>428</v>
      </c>
      <c r="AO32" s="418"/>
    </row>
    <row r="33" spans="1:41" s="162" customFormat="1" ht="14.25">
      <c r="A33" s="432">
        <v>2023</v>
      </c>
      <c r="B33" s="432" t="s">
        <v>3</v>
      </c>
      <c r="C33" s="432" t="s">
        <v>272</v>
      </c>
      <c r="D33" s="432" t="s">
        <v>929</v>
      </c>
      <c r="E33" s="432" t="s">
        <v>1147</v>
      </c>
      <c r="F33" s="432" t="s">
        <v>1148</v>
      </c>
      <c r="G33" s="432" t="s">
        <v>1149</v>
      </c>
      <c r="H33" s="433">
        <v>45201</v>
      </c>
      <c r="I33" s="433">
        <v>45380</v>
      </c>
      <c r="J33" s="432" t="s">
        <v>943</v>
      </c>
      <c r="K33" s="432" t="s">
        <v>944</v>
      </c>
      <c r="L33" s="432" t="s">
        <v>945</v>
      </c>
      <c r="M33" s="432">
        <v>2</v>
      </c>
      <c r="N33" s="434">
        <v>516490</v>
      </c>
      <c r="O33" s="434">
        <v>57335</v>
      </c>
      <c r="P33" s="434">
        <v>448525</v>
      </c>
      <c r="Q33" s="434">
        <v>10630</v>
      </c>
      <c r="R33" s="432"/>
      <c r="S33" s="434">
        <v>0</v>
      </c>
      <c r="T33" s="432" t="s">
        <v>276</v>
      </c>
      <c r="U33" s="435">
        <v>0</v>
      </c>
      <c r="V33" s="432" t="s">
        <v>276</v>
      </c>
      <c r="W33" s="432"/>
      <c r="X33" s="432"/>
      <c r="Y33" s="433">
        <v>45380</v>
      </c>
      <c r="Z33" s="432">
        <v>179</v>
      </c>
      <c r="AA33" s="432" t="s">
        <v>1024</v>
      </c>
      <c r="AB33" s="432" t="s">
        <v>949</v>
      </c>
      <c r="AC33" s="434"/>
      <c r="AD33" s="432"/>
      <c r="AE33" s="434"/>
      <c r="AF33" s="432"/>
      <c r="AG33" s="432"/>
      <c r="AH33" s="432"/>
      <c r="AI33" s="432"/>
      <c r="AJ33" s="432"/>
      <c r="AK33" s="418"/>
      <c r="AL33" s="436" t="s">
        <v>1150</v>
      </c>
      <c r="AM33" s="423" t="s">
        <v>429</v>
      </c>
      <c r="AN33" s="423" t="s">
        <v>430</v>
      </c>
      <c r="AO33" s="418"/>
    </row>
    <row r="34" spans="1:41" s="162" customFormat="1" ht="14.25">
      <c r="A34" s="432">
        <v>2023</v>
      </c>
      <c r="B34" s="432" t="s">
        <v>3</v>
      </c>
      <c r="C34" s="432" t="s">
        <v>949</v>
      </c>
      <c r="D34" s="432" t="s">
        <v>739</v>
      </c>
      <c r="E34" s="432" t="s">
        <v>1151</v>
      </c>
      <c r="F34" s="432" t="s">
        <v>1152</v>
      </c>
      <c r="G34" s="432"/>
      <c r="H34" s="433">
        <v>45121</v>
      </c>
      <c r="I34" s="433">
        <v>45382</v>
      </c>
      <c r="J34" s="432" t="s">
        <v>933</v>
      </c>
      <c r="K34" s="432" t="s">
        <v>934</v>
      </c>
      <c r="L34" s="432"/>
      <c r="M34" s="432">
        <v>3</v>
      </c>
      <c r="N34" s="434">
        <v>75000</v>
      </c>
      <c r="O34" s="434">
        <v>0</v>
      </c>
      <c r="P34" s="434">
        <v>67950</v>
      </c>
      <c r="Q34" s="434">
        <v>7050</v>
      </c>
      <c r="R34" s="432" t="s">
        <v>960</v>
      </c>
      <c r="S34" s="434">
        <v>0</v>
      </c>
      <c r="T34" s="432" t="s">
        <v>1153</v>
      </c>
      <c r="U34" s="435">
        <v>0</v>
      </c>
      <c r="V34" s="432" t="s">
        <v>276</v>
      </c>
      <c r="W34" s="432" t="s">
        <v>276</v>
      </c>
      <c r="X34" s="432" t="s">
        <v>1154</v>
      </c>
      <c r="Y34" s="433">
        <v>45382</v>
      </c>
      <c r="Z34" s="432">
        <v>261</v>
      </c>
      <c r="AA34" s="432" t="s">
        <v>984</v>
      </c>
      <c r="AB34" s="432" t="s">
        <v>949</v>
      </c>
      <c r="AC34" s="434">
        <v>75500</v>
      </c>
      <c r="AD34" s="432">
        <v>8</v>
      </c>
      <c r="AE34" s="434">
        <v>4522000</v>
      </c>
      <c r="AF34" s="432" t="s">
        <v>1155</v>
      </c>
      <c r="AG34" s="432"/>
      <c r="AH34" s="432" t="s">
        <v>276</v>
      </c>
      <c r="AI34" s="432" t="s">
        <v>276</v>
      </c>
      <c r="AJ34" s="432" t="s">
        <v>276</v>
      </c>
      <c r="AK34" s="418"/>
      <c r="AL34" s="436" t="s">
        <v>1156</v>
      </c>
      <c r="AM34" s="423" t="s">
        <v>431</v>
      </c>
      <c r="AN34" s="423" t="s">
        <v>432</v>
      </c>
      <c r="AO34" s="418"/>
    </row>
    <row r="35" spans="1:41" s="162" customFormat="1" ht="14.25">
      <c r="A35" s="432">
        <v>2024</v>
      </c>
      <c r="B35" s="432" t="s">
        <v>3</v>
      </c>
      <c r="C35" s="432" t="s">
        <v>949</v>
      </c>
      <c r="D35" s="432" t="s">
        <v>929</v>
      </c>
      <c r="E35" s="432" t="s">
        <v>1157</v>
      </c>
      <c r="F35" s="432" t="s">
        <v>1158</v>
      </c>
      <c r="G35" s="432" t="s">
        <v>1067</v>
      </c>
      <c r="H35" s="433">
        <v>45352</v>
      </c>
      <c r="I35" s="433">
        <v>45443</v>
      </c>
      <c r="J35" s="432" t="s">
        <v>952</v>
      </c>
      <c r="K35" s="432" t="s">
        <v>965</v>
      </c>
      <c r="L35" s="432" t="s">
        <v>945</v>
      </c>
      <c r="M35" s="432"/>
      <c r="N35" s="434">
        <v>112637</v>
      </c>
      <c r="O35" s="434">
        <v>0</v>
      </c>
      <c r="P35" s="434">
        <v>101373</v>
      </c>
      <c r="Q35" s="434">
        <v>11264</v>
      </c>
      <c r="R35" s="432" t="s">
        <v>960</v>
      </c>
      <c r="S35" s="434">
        <v>0</v>
      </c>
      <c r="T35" s="432" t="s">
        <v>1159</v>
      </c>
      <c r="U35" s="435">
        <v>0</v>
      </c>
      <c r="V35" s="432" t="s">
        <v>1160</v>
      </c>
      <c r="W35" s="432" t="s">
        <v>1161</v>
      </c>
      <c r="X35" s="432" t="s">
        <v>1162</v>
      </c>
      <c r="Y35" s="432"/>
      <c r="Z35" s="432">
        <v>0</v>
      </c>
      <c r="AA35" s="432" t="s">
        <v>1024</v>
      </c>
      <c r="AB35" s="432" t="s">
        <v>949</v>
      </c>
      <c r="AC35" s="434">
        <v>109716</v>
      </c>
      <c r="AD35" s="432">
        <v>2</v>
      </c>
      <c r="AE35" s="434"/>
      <c r="AF35" s="432" t="s">
        <v>1163</v>
      </c>
      <c r="AG35" s="432"/>
      <c r="AH35" s="432" t="s">
        <v>1163</v>
      </c>
      <c r="AI35" s="432"/>
      <c r="AJ35" s="432"/>
      <c r="AK35" s="418"/>
      <c r="AL35" s="436" t="s">
        <v>1164</v>
      </c>
      <c r="AM35" s="423" t="s">
        <v>433</v>
      </c>
      <c r="AN35" s="423" t="s">
        <v>434</v>
      </c>
      <c r="AO35" s="418"/>
    </row>
    <row r="36" spans="1:41" s="162" customFormat="1" ht="14.25">
      <c r="A36" s="432">
        <v>2022</v>
      </c>
      <c r="B36" s="432" t="s">
        <v>3</v>
      </c>
      <c r="C36" s="432" t="s">
        <v>272</v>
      </c>
      <c r="D36" s="432" t="s">
        <v>739</v>
      </c>
      <c r="E36" s="432" t="s">
        <v>1165</v>
      </c>
      <c r="F36" s="432" t="s">
        <v>1166</v>
      </c>
      <c r="G36" s="432"/>
      <c r="H36" s="433">
        <v>44570</v>
      </c>
      <c r="I36" s="433">
        <v>45351</v>
      </c>
      <c r="J36" s="432" t="s">
        <v>952</v>
      </c>
      <c r="K36" s="432" t="s">
        <v>934</v>
      </c>
      <c r="L36" s="432" t="s">
        <v>945</v>
      </c>
      <c r="M36" s="432">
        <v>4</v>
      </c>
      <c r="N36" s="434">
        <v>439611</v>
      </c>
      <c r="O36" s="434">
        <v>0</v>
      </c>
      <c r="P36" s="434">
        <v>395649</v>
      </c>
      <c r="Q36" s="434">
        <v>16100</v>
      </c>
      <c r="R36" s="432"/>
      <c r="S36" s="434">
        <v>506000</v>
      </c>
      <c r="T36" s="432" t="s">
        <v>1167</v>
      </c>
      <c r="U36" s="435">
        <v>0</v>
      </c>
      <c r="V36" s="432" t="s">
        <v>276</v>
      </c>
      <c r="W36" s="432" t="s">
        <v>276</v>
      </c>
      <c r="X36" s="432" t="s">
        <v>276</v>
      </c>
      <c r="Y36" s="433">
        <v>45351</v>
      </c>
      <c r="Z36" s="432">
        <v>781</v>
      </c>
      <c r="AA36" s="432" t="s">
        <v>1090</v>
      </c>
      <c r="AB36" s="432" t="s">
        <v>949</v>
      </c>
      <c r="AC36" s="434">
        <v>439611</v>
      </c>
      <c r="AD36" s="432">
        <v>5</v>
      </c>
      <c r="AE36" s="434"/>
      <c r="AF36" s="432" t="s">
        <v>1168</v>
      </c>
      <c r="AG36" s="432"/>
      <c r="AH36" s="432" t="s">
        <v>1169</v>
      </c>
      <c r="AI36" s="432" t="s">
        <v>276</v>
      </c>
      <c r="AJ36" s="432" t="s">
        <v>276</v>
      </c>
      <c r="AK36" s="418"/>
      <c r="AL36" s="436" t="s">
        <v>1170</v>
      </c>
      <c r="AM36" s="423" t="s">
        <v>435</v>
      </c>
      <c r="AN36" s="423" t="s">
        <v>436</v>
      </c>
      <c r="AO36" s="418"/>
    </row>
    <row r="37" spans="1:41" s="162" customFormat="1" ht="14.25">
      <c r="A37" s="432">
        <v>2022</v>
      </c>
      <c r="B37" s="432" t="s">
        <v>3</v>
      </c>
      <c r="C37" s="432" t="s">
        <v>272</v>
      </c>
      <c r="D37" s="432" t="s">
        <v>739</v>
      </c>
      <c r="E37" s="432" t="s">
        <v>1171</v>
      </c>
      <c r="F37" s="432" t="s">
        <v>1172</v>
      </c>
      <c r="G37" s="432"/>
      <c r="H37" s="433">
        <v>44805</v>
      </c>
      <c r="I37" s="433">
        <v>45322</v>
      </c>
      <c r="J37" s="432" t="s">
        <v>952</v>
      </c>
      <c r="K37" s="432" t="s">
        <v>934</v>
      </c>
      <c r="L37" s="432" t="s">
        <v>945</v>
      </c>
      <c r="M37" s="432">
        <v>3</v>
      </c>
      <c r="N37" s="434">
        <v>437219</v>
      </c>
      <c r="O37" s="434">
        <v>0</v>
      </c>
      <c r="P37" s="434">
        <v>393497</v>
      </c>
      <c r="Q37" s="434">
        <v>14800</v>
      </c>
      <c r="R37" s="432"/>
      <c r="S37" s="434">
        <v>1013000</v>
      </c>
      <c r="T37" s="432" t="s">
        <v>1173</v>
      </c>
      <c r="U37" s="435">
        <v>0</v>
      </c>
      <c r="V37" s="432" t="s">
        <v>276</v>
      </c>
      <c r="W37" s="432" t="s">
        <v>1002</v>
      </c>
      <c r="X37" s="432" t="s">
        <v>1002</v>
      </c>
      <c r="Y37" s="433">
        <v>45322</v>
      </c>
      <c r="Z37" s="432">
        <v>517</v>
      </c>
      <c r="AA37" s="432" t="s">
        <v>1090</v>
      </c>
      <c r="AB37" s="432" t="s">
        <v>949</v>
      </c>
      <c r="AC37" s="434">
        <v>437219</v>
      </c>
      <c r="AD37" s="432">
        <v>4</v>
      </c>
      <c r="AE37" s="434"/>
      <c r="AF37" s="432" t="s">
        <v>1174</v>
      </c>
      <c r="AG37" s="432"/>
      <c r="AH37" s="432" t="s">
        <v>1175</v>
      </c>
      <c r="AI37" s="432" t="s">
        <v>276</v>
      </c>
      <c r="AJ37" s="432" t="s">
        <v>276</v>
      </c>
      <c r="AK37" s="418"/>
      <c r="AL37" s="436" t="s">
        <v>1176</v>
      </c>
      <c r="AM37" s="423" t="s">
        <v>437</v>
      </c>
      <c r="AN37" s="423" t="s">
        <v>414</v>
      </c>
      <c r="AO37" s="418"/>
    </row>
    <row r="38" spans="1:41" s="162" customFormat="1" ht="14.25">
      <c r="A38" s="432">
        <v>2019</v>
      </c>
      <c r="B38" s="432" t="s">
        <v>3</v>
      </c>
      <c r="C38" s="432" t="s">
        <v>949</v>
      </c>
      <c r="D38" s="432" t="s">
        <v>1177</v>
      </c>
      <c r="E38" s="432" t="s">
        <v>1178</v>
      </c>
      <c r="F38" s="432" t="s">
        <v>1179</v>
      </c>
      <c r="G38" s="432"/>
      <c r="H38" s="433">
        <v>43817</v>
      </c>
      <c r="I38" s="433">
        <v>46142</v>
      </c>
      <c r="J38" s="432" t="s">
        <v>933</v>
      </c>
      <c r="K38" s="432" t="s">
        <v>965</v>
      </c>
      <c r="L38" s="432" t="s">
        <v>934</v>
      </c>
      <c r="M38" s="432">
        <v>6</v>
      </c>
      <c r="N38" s="434">
        <v>10931107.390000001</v>
      </c>
      <c r="O38" s="434">
        <v>0</v>
      </c>
      <c r="P38" s="434">
        <v>9696262</v>
      </c>
      <c r="Q38" s="434">
        <v>1093111</v>
      </c>
      <c r="R38" s="432" t="s">
        <v>935</v>
      </c>
      <c r="S38" s="434">
        <v>240000000</v>
      </c>
      <c r="T38" s="432" t="s">
        <v>1180</v>
      </c>
      <c r="U38" s="435">
        <v>16600</v>
      </c>
      <c r="V38" s="432" t="s">
        <v>1181</v>
      </c>
      <c r="W38" s="432" t="s">
        <v>1182</v>
      </c>
      <c r="X38" s="432"/>
      <c r="Y38" s="432"/>
      <c r="Z38" s="432">
        <v>0</v>
      </c>
      <c r="AA38" s="432"/>
      <c r="AB38" s="432"/>
      <c r="AC38" s="434"/>
      <c r="AD38" s="432"/>
      <c r="AE38" s="434"/>
      <c r="AF38" s="432"/>
      <c r="AG38" s="432"/>
      <c r="AH38" s="432"/>
      <c r="AI38" s="432"/>
      <c r="AJ38" s="432"/>
      <c r="AK38" s="418"/>
      <c r="AL38" s="436" t="s">
        <v>1183</v>
      </c>
      <c r="AM38" s="423" t="s">
        <v>438</v>
      </c>
      <c r="AN38" s="423" t="s">
        <v>416</v>
      </c>
      <c r="AO38" s="418"/>
    </row>
    <row r="39" spans="1:41" s="162" customFormat="1" ht="14.25">
      <c r="A39" s="432">
        <v>2023</v>
      </c>
      <c r="B39" s="432" t="s">
        <v>3</v>
      </c>
      <c r="C39" s="432" t="s">
        <v>949</v>
      </c>
      <c r="D39" s="432" t="s">
        <v>739</v>
      </c>
      <c r="E39" s="432" t="s">
        <v>1184</v>
      </c>
      <c r="F39" s="432" t="s">
        <v>1185</v>
      </c>
      <c r="G39" s="432" t="s">
        <v>1054</v>
      </c>
      <c r="H39" s="433">
        <v>45139</v>
      </c>
      <c r="I39" s="433">
        <v>45716</v>
      </c>
      <c r="J39" s="432" t="s">
        <v>943</v>
      </c>
      <c r="K39" s="432" t="s">
        <v>953</v>
      </c>
      <c r="L39" s="432"/>
      <c r="M39" s="432">
        <v>7</v>
      </c>
      <c r="N39" s="434">
        <v>495000</v>
      </c>
      <c r="O39" s="434">
        <v>0</v>
      </c>
      <c r="P39" s="434">
        <v>445500</v>
      </c>
      <c r="Q39" s="434">
        <v>49500</v>
      </c>
      <c r="R39" s="432" t="s">
        <v>960</v>
      </c>
      <c r="S39" s="434">
        <v>1000000</v>
      </c>
      <c r="T39" s="432" t="s">
        <v>1186</v>
      </c>
      <c r="U39" s="435">
        <v>0</v>
      </c>
      <c r="V39" s="432" t="s">
        <v>276</v>
      </c>
      <c r="W39" s="432" t="s">
        <v>276</v>
      </c>
      <c r="X39" s="432" t="s">
        <v>276</v>
      </c>
      <c r="Y39" s="432"/>
      <c r="Z39" s="432">
        <v>0</v>
      </c>
      <c r="AA39" s="432"/>
      <c r="AB39" s="432"/>
      <c r="AC39" s="434"/>
      <c r="AD39" s="432"/>
      <c r="AE39" s="434"/>
      <c r="AF39" s="432"/>
      <c r="AG39" s="432"/>
      <c r="AH39" s="432"/>
      <c r="AI39" s="432"/>
      <c r="AJ39" s="432"/>
      <c r="AK39" s="418"/>
      <c r="AL39" s="436" t="s">
        <v>1187</v>
      </c>
      <c r="AM39" s="423" t="s">
        <v>439</v>
      </c>
      <c r="AN39" s="423" t="s">
        <v>440</v>
      </c>
      <c r="AO39" s="418"/>
    </row>
    <row r="40" spans="1:41" s="162" customFormat="1" ht="14.25">
      <c r="A40" s="432">
        <v>2023</v>
      </c>
      <c r="B40" s="432" t="s">
        <v>3</v>
      </c>
      <c r="C40" s="432" t="s">
        <v>949</v>
      </c>
      <c r="D40" s="432" t="s">
        <v>739</v>
      </c>
      <c r="E40" s="432" t="s">
        <v>1188</v>
      </c>
      <c r="F40" s="432" t="s">
        <v>1189</v>
      </c>
      <c r="G40" s="432"/>
      <c r="H40" s="433">
        <v>45139</v>
      </c>
      <c r="I40" s="433">
        <v>46173</v>
      </c>
      <c r="J40" s="432" t="s">
        <v>943</v>
      </c>
      <c r="K40" s="432" t="s">
        <v>953</v>
      </c>
      <c r="L40" s="432" t="s">
        <v>934</v>
      </c>
      <c r="M40" s="432">
        <v>8</v>
      </c>
      <c r="N40" s="434">
        <v>1018539.5</v>
      </c>
      <c r="O40" s="434">
        <v>0</v>
      </c>
      <c r="P40" s="434">
        <v>916685.55</v>
      </c>
      <c r="Q40" s="434">
        <v>101853.95000000001</v>
      </c>
      <c r="R40" s="432" t="s">
        <v>960</v>
      </c>
      <c r="S40" s="434">
        <v>2604000</v>
      </c>
      <c r="T40" s="432" t="s">
        <v>1190</v>
      </c>
      <c r="U40" s="435">
        <v>0</v>
      </c>
      <c r="V40" s="432" t="s">
        <v>276</v>
      </c>
      <c r="W40" s="432" t="s">
        <v>1191</v>
      </c>
      <c r="X40" s="432" t="s">
        <v>1192</v>
      </c>
      <c r="Y40" s="432"/>
      <c r="Z40" s="432">
        <v>0</v>
      </c>
      <c r="AA40" s="432"/>
      <c r="AB40" s="432"/>
      <c r="AC40" s="434"/>
      <c r="AD40" s="432"/>
      <c r="AE40" s="434"/>
      <c r="AF40" s="432"/>
      <c r="AG40" s="432"/>
      <c r="AH40" s="432" t="s">
        <v>276</v>
      </c>
      <c r="AI40" s="432"/>
      <c r="AJ40" s="432"/>
      <c r="AK40" s="418"/>
      <c r="AL40" s="436" t="s">
        <v>1193</v>
      </c>
      <c r="AM40" s="423" t="s">
        <v>441</v>
      </c>
      <c r="AN40" s="423" t="s">
        <v>1194</v>
      </c>
      <c r="AO40" s="418"/>
    </row>
    <row r="41" spans="1:41" s="162" customFormat="1" ht="14.25">
      <c r="A41" s="432"/>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18"/>
      <c r="AL41" s="436"/>
      <c r="AM41" s="423"/>
      <c r="AN41" s="423"/>
      <c r="AO41" s="418"/>
    </row>
    <row r="42" spans="1:41" s="162" customFormat="1" ht="14.25">
      <c r="A42" s="432"/>
      <c r="B42" s="437"/>
      <c r="C42" s="437"/>
      <c r="D42" s="437"/>
      <c r="E42" s="432"/>
      <c r="F42" s="438"/>
      <c r="G42" s="439"/>
      <c r="H42" s="428"/>
      <c r="I42" s="425"/>
      <c r="J42" s="440"/>
      <c r="K42" s="441"/>
      <c r="L42" s="441"/>
      <c r="M42" s="442"/>
      <c r="N42" s="443"/>
      <c r="O42" s="444"/>
      <c r="P42" s="445"/>
      <c r="Q42" s="445"/>
      <c r="R42" s="445"/>
      <c r="S42" s="445"/>
      <c r="T42" s="445"/>
      <c r="U42" s="446"/>
      <c r="V42" s="445"/>
      <c r="W42" s="445"/>
      <c r="X42" s="445"/>
      <c r="Y42" s="447"/>
      <c r="Z42" s="448"/>
      <c r="AA42" s="449"/>
      <c r="AB42" s="449"/>
      <c r="AC42" s="450"/>
      <c r="AD42" s="451"/>
      <c r="AE42" s="445"/>
      <c r="AF42" s="451"/>
      <c r="AG42" s="451"/>
      <c r="AH42" s="451"/>
      <c r="AI42" s="451"/>
      <c r="AJ42" s="451"/>
      <c r="AK42" s="418"/>
      <c r="AL42" s="436"/>
      <c r="AM42" s="423"/>
      <c r="AN42" s="423"/>
      <c r="AO42" s="418"/>
    </row>
    <row r="43" spans="1:41" s="162" customFormat="1" ht="14.25">
      <c r="A43" s="432"/>
      <c r="B43" s="437"/>
      <c r="C43" s="437"/>
      <c r="D43" s="437"/>
      <c r="E43" s="432"/>
      <c r="F43" s="438"/>
      <c r="G43" s="439"/>
      <c r="H43" s="428"/>
      <c r="I43" s="425"/>
      <c r="J43" s="440"/>
      <c r="K43" s="441"/>
      <c r="L43" s="441"/>
      <c r="M43" s="442"/>
      <c r="N43" s="443"/>
      <c r="O43" s="444"/>
      <c r="P43" s="445"/>
      <c r="Q43" s="445"/>
      <c r="R43" s="445"/>
      <c r="S43" s="445"/>
      <c r="T43" s="445"/>
      <c r="U43" s="446"/>
      <c r="V43" s="445"/>
      <c r="W43" s="445"/>
      <c r="X43" s="445"/>
      <c r="Y43" s="447"/>
      <c r="Z43" s="448"/>
      <c r="AA43" s="449"/>
      <c r="AB43" s="449"/>
      <c r="AC43" s="450"/>
      <c r="AD43" s="451"/>
      <c r="AE43" s="445"/>
      <c r="AF43" s="451"/>
      <c r="AG43" s="451"/>
      <c r="AH43" s="451"/>
      <c r="AI43" s="451"/>
      <c r="AJ43" s="451"/>
      <c r="AK43" s="418"/>
      <c r="AL43" s="452"/>
      <c r="AM43" s="452"/>
      <c r="AN43" s="431"/>
      <c r="AO43" s="418"/>
    </row>
    <row r="44" spans="1:41" s="162" customFormat="1" ht="14.25">
      <c r="A44" s="432"/>
      <c r="B44" s="437"/>
      <c r="C44" s="437"/>
      <c r="D44" s="437"/>
      <c r="E44" s="432"/>
      <c r="F44" s="438"/>
      <c r="G44" s="439"/>
      <c r="H44" s="428"/>
      <c r="I44" s="425"/>
      <c r="J44" s="440"/>
      <c r="K44" s="441"/>
      <c r="L44" s="441"/>
      <c r="M44" s="442"/>
      <c r="N44" s="443"/>
      <c r="O44" s="444"/>
      <c r="P44" s="445"/>
      <c r="Q44" s="445"/>
      <c r="R44" s="445"/>
      <c r="S44" s="445"/>
      <c r="T44" s="445"/>
      <c r="U44" s="446"/>
      <c r="V44" s="445"/>
      <c r="W44" s="445"/>
      <c r="X44" s="445"/>
      <c r="Y44" s="447"/>
      <c r="Z44" s="448"/>
      <c r="AA44" s="449"/>
      <c r="AB44" s="449"/>
      <c r="AC44" s="450"/>
      <c r="AD44" s="451"/>
      <c r="AE44" s="445"/>
      <c r="AF44" s="451"/>
      <c r="AG44" s="451"/>
      <c r="AH44" s="451"/>
      <c r="AI44" s="451"/>
      <c r="AJ44" s="451"/>
      <c r="AK44" s="418"/>
      <c r="AL44" s="452"/>
      <c r="AM44" s="452"/>
      <c r="AN44" s="431"/>
      <c r="AO44" s="418"/>
    </row>
    <row r="45" spans="1:41" s="162" customFormat="1" ht="14.25">
      <c r="A45" s="432"/>
      <c r="B45" s="437"/>
      <c r="C45" s="437"/>
      <c r="D45" s="437"/>
      <c r="E45" s="432"/>
      <c r="F45" s="438"/>
      <c r="G45" s="439"/>
      <c r="H45" s="428"/>
      <c r="I45" s="425"/>
      <c r="J45" s="440"/>
      <c r="K45" s="441"/>
      <c r="L45" s="441"/>
      <c r="M45" s="442"/>
      <c r="N45" s="443"/>
      <c r="O45" s="444"/>
      <c r="P45" s="445"/>
      <c r="Q45" s="445"/>
      <c r="R45" s="445"/>
      <c r="S45" s="445"/>
      <c r="T45" s="445"/>
      <c r="U45" s="446"/>
      <c r="V45" s="445"/>
      <c r="W45" s="445"/>
      <c r="X45" s="445"/>
      <c r="Y45" s="447"/>
      <c r="Z45" s="448"/>
      <c r="AA45" s="449"/>
      <c r="AB45" s="449"/>
      <c r="AC45" s="450"/>
      <c r="AD45" s="451"/>
      <c r="AE45" s="445"/>
      <c r="AF45" s="451"/>
      <c r="AG45" s="451"/>
      <c r="AH45" s="451"/>
      <c r="AI45" s="451"/>
      <c r="AJ45" s="451"/>
      <c r="AK45" s="418"/>
      <c r="AL45" s="452"/>
      <c r="AM45" s="452"/>
      <c r="AN45" s="431"/>
      <c r="AO45" s="418"/>
    </row>
    <row r="46" spans="1:41" s="162" customFormat="1" ht="14.25">
      <c r="A46" s="432"/>
      <c r="B46" s="437"/>
      <c r="C46" s="437"/>
      <c r="D46" s="437"/>
      <c r="E46" s="432"/>
      <c r="F46" s="438"/>
      <c r="G46" s="439"/>
      <c r="H46" s="428"/>
      <c r="I46" s="425"/>
      <c r="J46" s="440"/>
      <c r="K46" s="441"/>
      <c r="L46" s="441"/>
      <c r="M46" s="442"/>
      <c r="N46" s="443"/>
      <c r="O46" s="444"/>
      <c r="P46" s="445"/>
      <c r="Q46" s="445"/>
      <c r="R46" s="445"/>
      <c r="S46" s="445"/>
      <c r="T46" s="445"/>
      <c r="U46" s="446"/>
      <c r="V46" s="445"/>
      <c r="W46" s="445"/>
      <c r="X46" s="445"/>
      <c r="Y46" s="447"/>
      <c r="Z46" s="448"/>
      <c r="AA46" s="449"/>
      <c r="AB46" s="449"/>
      <c r="AC46" s="450"/>
      <c r="AD46" s="451"/>
      <c r="AE46" s="445"/>
      <c r="AF46" s="451"/>
      <c r="AG46" s="451"/>
      <c r="AH46" s="451"/>
      <c r="AI46" s="451"/>
      <c r="AJ46" s="451"/>
      <c r="AK46" s="418"/>
      <c r="AL46" s="452"/>
      <c r="AM46" s="452"/>
      <c r="AN46" s="431"/>
      <c r="AO46" s="418"/>
    </row>
    <row r="47" spans="1:41" s="162" customFormat="1" ht="14.25">
      <c r="A47" s="432"/>
      <c r="B47" s="437"/>
      <c r="C47" s="437"/>
      <c r="D47" s="437"/>
      <c r="E47" s="432"/>
      <c r="F47" s="438"/>
      <c r="G47" s="439"/>
      <c r="H47" s="428"/>
      <c r="I47" s="425"/>
      <c r="J47" s="440"/>
      <c r="K47" s="441"/>
      <c r="L47" s="441"/>
      <c r="M47" s="442"/>
      <c r="N47" s="443"/>
      <c r="O47" s="444"/>
      <c r="P47" s="445"/>
      <c r="Q47" s="445"/>
      <c r="R47" s="445"/>
      <c r="S47" s="445"/>
      <c r="T47" s="445"/>
      <c r="U47" s="446"/>
      <c r="V47" s="445"/>
      <c r="W47" s="445"/>
      <c r="X47" s="445"/>
      <c r="Y47" s="447"/>
      <c r="Z47" s="448"/>
      <c r="AA47" s="449"/>
      <c r="AB47" s="449"/>
      <c r="AC47" s="450"/>
      <c r="AD47" s="451"/>
      <c r="AE47" s="445"/>
      <c r="AF47" s="451"/>
      <c r="AG47" s="451"/>
      <c r="AH47" s="451"/>
      <c r="AI47" s="451"/>
      <c r="AJ47" s="451"/>
      <c r="AK47" s="418"/>
      <c r="AL47" s="452"/>
      <c r="AM47" s="452"/>
      <c r="AN47" s="431"/>
      <c r="AO47" s="418"/>
    </row>
    <row r="48" spans="1:41" s="162" customFormat="1" ht="14.25">
      <c r="A48" s="432"/>
      <c r="B48" s="437"/>
      <c r="C48" s="437"/>
      <c r="D48" s="437"/>
      <c r="E48" s="432"/>
      <c r="F48" s="438"/>
      <c r="G48" s="439"/>
      <c r="H48" s="428"/>
      <c r="I48" s="425"/>
      <c r="J48" s="440"/>
      <c r="K48" s="441"/>
      <c r="L48" s="441"/>
      <c r="M48" s="442"/>
      <c r="N48" s="443"/>
      <c r="O48" s="444"/>
      <c r="P48" s="445"/>
      <c r="Q48" s="445"/>
      <c r="R48" s="445"/>
      <c r="S48" s="445"/>
      <c r="T48" s="445"/>
      <c r="U48" s="446"/>
      <c r="V48" s="445"/>
      <c r="W48" s="445"/>
      <c r="X48" s="445"/>
      <c r="Y48" s="447"/>
      <c r="Z48" s="448"/>
      <c r="AA48" s="449"/>
      <c r="AB48" s="449"/>
      <c r="AC48" s="450"/>
      <c r="AD48" s="451"/>
      <c r="AE48" s="445"/>
      <c r="AF48" s="451"/>
      <c r="AG48" s="451"/>
      <c r="AH48" s="451"/>
      <c r="AI48" s="451"/>
      <c r="AJ48" s="451"/>
      <c r="AK48" s="418"/>
      <c r="AL48" s="452"/>
      <c r="AM48" s="452"/>
      <c r="AN48" s="431"/>
      <c r="AO48" s="418"/>
    </row>
    <row r="49" spans="1:41" s="162" customFormat="1" ht="14.25">
      <c r="A49" s="432"/>
      <c r="B49" s="437"/>
      <c r="C49" s="437"/>
      <c r="D49" s="437"/>
      <c r="E49" s="432"/>
      <c r="F49" s="438"/>
      <c r="G49" s="439"/>
      <c r="H49" s="428"/>
      <c r="I49" s="425"/>
      <c r="J49" s="440"/>
      <c r="K49" s="441"/>
      <c r="L49" s="441"/>
      <c r="M49" s="442"/>
      <c r="N49" s="443"/>
      <c r="O49" s="444"/>
      <c r="P49" s="445"/>
      <c r="Q49" s="445"/>
      <c r="R49" s="445"/>
      <c r="S49" s="445"/>
      <c r="T49" s="445"/>
      <c r="U49" s="446"/>
      <c r="V49" s="445"/>
      <c r="W49" s="445"/>
      <c r="X49" s="445"/>
      <c r="Y49" s="447"/>
      <c r="Z49" s="448"/>
      <c r="AA49" s="449"/>
      <c r="AB49" s="449"/>
      <c r="AC49" s="450"/>
      <c r="AD49" s="451"/>
      <c r="AE49" s="445"/>
      <c r="AF49" s="451"/>
      <c r="AG49" s="451"/>
      <c r="AH49" s="451"/>
      <c r="AI49" s="451"/>
      <c r="AJ49" s="451"/>
      <c r="AK49" s="418"/>
      <c r="AL49" s="452"/>
      <c r="AM49" s="452"/>
      <c r="AN49" s="431"/>
      <c r="AO49" s="418"/>
    </row>
    <row r="50" spans="1:41" s="162" customFormat="1" ht="14.25">
      <c r="A50" s="432"/>
      <c r="B50" s="437"/>
      <c r="C50" s="437"/>
      <c r="D50" s="437"/>
      <c r="E50" s="432"/>
      <c r="F50" s="438"/>
      <c r="G50" s="439"/>
      <c r="H50" s="428"/>
      <c r="I50" s="425"/>
      <c r="J50" s="440"/>
      <c r="K50" s="441"/>
      <c r="L50" s="441"/>
      <c r="M50" s="442"/>
      <c r="N50" s="443"/>
      <c r="O50" s="444"/>
      <c r="P50" s="445"/>
      <c r="Q50" s="445"/>
      <c r="R50" s="445"/>
      <c r="S50" s="445"/>
      <c r="T50" s="445"/>
      <c r="U50" s="446"/>
      <c r="V50" s="445"/>
      <c r="W50" s="445"/>
      <c r="X50" s="445"/>
      <c r="Y50" s="447"/>
      <c r="Z50" s="448"/>
      <c r="AA50" s="449"/>
      <c r="AB50" s="449"/>
      <c r="AC50" s="450"/>
      <c r="AD50" s="451"/>
      <c r="AE50" s="445"/>
      <c r="AF50" s="451"/>
      <c r="AG50" s="451"/>
      <c r="AH50" s="451"/>
      <c r="AI50" s="451"/>
      <c r="AJ50" s="451"/>
      <c r="AK50" s="418"/>
      <c r="AL50" s="452"/>
      <c r="AM50" s="452"/>
      <c r="AN50" s="431"/>
      <c r="AO50" s="418"/>
    </row>
    <row r="51" spans="1:41" s="162" customFormat="1" ht="14.25">
      <c r="A51" s="432"/>
      <c r="B51" s="437"/>
      <c r="C51" s="437"/>
      <c r="D51" s="437"/>
      <c r="E51" s="432"/>
      <c r="F51" s="438"/>
      <c r="G51" s="439"/>
      <c r="H51" s="428"/>
      <c r="I51" s="425"/>
      <c r="J51" s="440"/>
      <c r="K51" s="441"/>
      <c r="L51" s="441"/>
      <c r="M51" s="442"/>
      <c r="N51" s="443"/>
      <c r="O51" s="444"/>
      <c r="P51" s="445"/>
      <c r="Q51" s="445"/>
      <c r="R51" s="445"/>
      <c r="S51" s="445"/>
      <c r="T51" s="445"/>
      <c r="U51" s="446"/>
      <c r="V51" s="445"/>
      <c r="W51" s="445"/>
      <c r="X51" s="445"/>
      <c r="Y51" s="447"/>
      <c r="Z51" s="448"/>
      <c r="AA51" s="449"/>
      <c r="AB51" s="449"/>
      <c r="AC51" s="450"/>
      <c r="AD51" s="451"/>
      <c r="AE51" s="445"/>
      <c r="AF51" s="451"/>
      <c r="AG51" s="451"/>
      <c r="AH51" s="451"/>
      <c r="AI51" s="451"/>
      <c r="AJ51" s="451"/>
      <c r="AK51" s="418"/>
      <c r="AL51" s="452"/>
      <c r="AM51" s="452"/>
      <c r="AN51" s="431"/>
      <c r="AO51" s="418"/>
    </row>
    <row r="52" spans="1:41" s="162" customFormat="1" ht="14.25">
      <c r="A52" s="432"/>
      <c r="B52" s="437"/>
      <c r="C52" s="437"/>
      <c r="D52" s="437"/>
      <c r="E52" s="432"/>
      <c r="F52" s="438"/>
      <c r="G52" s="439"/>
      <c r="H52" s="428"/>
      <c r="I52" s="425"/>
      <c r="J52" s="440"/>
      <c r="K52" s="441"/>
      <c r="L52" s="441"/>
      <c r="M52" s="442"/>
      <c r="N52" s="443"/>
      <c r="O52" s="444"/>
      <c r="P52" s="445"/>
      <c r="Q52" s="445"/>
      <c r="R52" s="445"/>
      <c r="S52" s="445"/>
      <c r="T52" s="445"/>
      <c r="U52" s="446"/>
      <c r="V52" s="445"/>
      <c r="W52" s="445"/>
      <c r="X52" s="445"/>
      <c r="Y52" s="447"/>
      <c r="Z52" s="448"/>
      <c r="AA52" s="449"/>
      <c r="AB52" s="449"/>
      <c r="AC52" s="450"/>
      <c r="AD52" s="451"/>
      <c r="AE52" s="445"/>
      <c r="AF52" s="451"/>
      <c r="AG52" s="451"/>
      <c r="AH52" s="451"/>
      <c r="AI52" s="451"/>
      <c r="AJ52" s="451"/>
      <c r="AK52" s="418"/>
      <c r="AL52" s="452"/>
      <c r="AM52" s="452"/>
      <c r="AN52" s="431"/>
      <c r="AO52" s="418"/>
    </row>
    <row r="53" spans="1:41" s="162" customFormat="1" ht="14.25">
      <c r="A53" s="432"/>
      <c r="B53" s="437"/>
      <c r="C53" s="437"/>
      <c r="D53" s="437"/>
      <c r="E53" s="432"/>
      <c r="F53" s="438"/>
      <c r="G53" s="439"/>
      <c r="H53" s="428"/>
      <c r="I53" s="425"/>
      <c r="J53" s="440"/>
      <c r="K53" s="441"/>
      <c r="L53" s="441"/>
      <c r="M53" s="442"/>
      <c r="N53" s="443"/>
      <c r="O53" s="444"/>
      <c r="P53" s="445"/>
      <c r="Q53" s="445"/>
      <c r="R53" s="445"/>
      <c r="S53" s="445"/>
      <c r="T53" s="445"/>
      <c r="U53" s="446"/>
      <c r="V53" s="445"/>
      <c r="W53" s="445"/>
      <c r="X53" s="445"/>
      <c r="Y53" s="447"/>
      <c r="Z53" s="448"/>
      <c r="AA53" s="449"/>
      <c r="AB53" s="449"/>
      <c r="AC53" s="450"/>
      <c r="AD53" s="451"/>
      <c r="AE53" s="445"/>
      <c r="AF53" s="451"/>
      <c r="AG53" s="451"/>
      <c r="AH53" s="451"/>
      <c r="AI53" s="451"/>
      <c r="AJ53" s="451"/>
      <c r="AK53" s="418"/>
      <c r="AL53" s="452"/>
      <c r="AM53" s="452"/>
      <c r="AN53" s="431"/>
      <c r="AO53" s="418"/>
    </row>
    <row r="54" spans="1:41" s="162" customFormat="1" ht="14.25">
      <c r="A54" s="432"/>
      <c r="B54" s="437"/>
      <c r="C54" s="437"/>
      <c r="D54" s="437"/>
      <c r="E54" s="432"/>
      <c r="F54" s="438"/>
      <c r="G54" s="439"/>
      <c r="H54" s="428"/>
      <c r="I54" s="425"/>
      <c r="J54" s="440"/>
      <c r="K54" s="441"/>
      <c r="L54" s="441"/>
      <c r="M54" s="442"/>
      <c r="N54" s="443"/>
      <c r="O54" s="444"/>
      <c r="P54" s="445"/>
      <c r="Q54" s="445"/>
      <c r="R54" s="445"/>
      <c r="S54" s="445"/>
      <c r="T54" s="445"/>
      <c r="U54" s="446"/>
      <c r="V54" s="445"/>
      <c r="W54" s="445"/>
      <c r="X54" s="445"/>
      <c r="Y54" s="447"/>
      <c r="Z54" s="448"/>
      <c r="AA54" s="449"/>
      <c r="AB54" s="449"/>
      <c r="AC54" s="450"/>
      <c r="AD54" s="451"/>
      <c r="AE54" s="445"/>
      <c r="AF54" s="451"/>
      <c r="AG54" s="451"/>
      <c r="AH54" s="451"/>
      <c r="AI54" s="451"/>
      <c r="AJ54" s="451"/>
      <c r="AK54" s="418"/>
      <c r="AL54" s="452"/>
      <c r="AM54" s="452"/>
      <c r="AN54" s="431"/>
      <c r="AO54" s="418"/>
    </row>
    <row r="55" spans="1:41" s="162" customFormat="1" ht="14.25">
      <c r="A55" s="432"/>
      <c r="B55" s="437"/>
      <c r="C55" s="437"/>
      <c r="D55" s="437"/>
      <c r="E55" s="432"/>
      <c r="F55" s="438"/>
      <c r="G55" s="439"/>
      <c r="H55" s="428"/>
      <c r="I55" s="425"/>
      <c r="J55" s="440"/>
      <c r="K55" s="441"/>
      <c r="L55" s="441"/>
      <c r="M55" s="442"/>
      <c r="N55" s="443"/>
      <c r="O55" s="444"/>
      <c r="P55" s="445"/>
      <c r="Q55" s="445"/>
      <c r="R55" s="445"/>
      <c r="S55" s="445"/>
      <c r="T55" s="445"/>
      <c r="U55" s="446"/>
      <c r="V55" s="445"/>
      <c r="W55" s="445"/>
      <c r="X55" s="445"/>
      <c r="Y55" s="447"/>
      <c r="Z55" s="448"/>
      <c r="AA55" s="449"/>
      <c r="AB55" s="449"/>
      <c r="AC55" s="450"/>
      <c r="AD55" s="451"/>
      <c r="AE55" s="445"/>
      <c r="AF55" s="451"/>
      <c r="AG55" s="451"/>
      <c r="AH55" s="451"/>
      <c r="AI55" s="451"/>
      <c r="AJ55" s="451"/>
      <c r="AK55" s="418"/>
      <c r="AL55" s="452"/>
      <c r="AM55" s="452"/>
      <c r="AN55" s="431"/>
      <c r="AO55" s="418"/>
    </row>
    <row r="56" spans="1:41" s="162" customFormat="1" ht="14.25">
      <c r="A56" s="432"/>
      <c r="B56" s="437"/>
      <c r="C56" s="437"/>
      <c r="D56" s="437"/>
      <c r="E56" s="432"/>
      <c r="F56" s="438"/>
      <c r="G56" s="439"/>
      <c r="H56" s="428"/>
      <c r="I56" s="425"/>
      <c r="J56" s="440"/>
      <c r="K56" s="441"/>
      <c r="L56" s="441"/>
      <c r="M56" s="442"/>
      <c r="N56" s="443"/>
      <c r="O56" s="444"/>
      <c r="P56" s="445"/>
      <c r="Q56" s="445"/>
      <c r="R56" s="445"/>
      <c r="S56" s="445"/>
      <c r="T56" s="445"/>
      <c r="U56" s="446"/>
      <c r="V56" s="445"/>
      <c r="W56" s="445"/>
      <c r="X56" s="445"/>
      <c r="Y56" s="447"/>
      <c r="Z56" s="448"/>
      <c r="AA56" s="449"/>
      <c r="AB56" s="449"/>
      <c r="AC56" s="450"/>
      <c r="AD56" s="451"/>
      <c r="AE56" s="445"/>
      <c r="AF56" s="451"/>
      <c r="AG56" s="451"/>
      <c r="AH56" s="451"/>
      <c r="AI56" s="451"/>
      <c r="AJ56" s="451"/>
      <c r="AK56" s="418"/>
      <c r="AL56" s="452"/>
      <c r="AM56" s="452"/>
      <c r="AN56" s="431"/>
      <c r="AO56" s="418"/>
    </row>
    <row r="57" spans="1:41" s="162" customFormat="1" ht="14.25">
      <c r="A57" s="432"/>
      <c r="B57" s="437"/>
      <c r="C57" s="437"/>
      <c r="D57" s="437"/>
      <c r="E57" s="432"/>
      <c r="F57" s="438"/>
      <c r="G57" s="439"/>
      <c r="H57" s="428"/>
      <c r="I57" s="425"/>
      <c r="J57" s="440"/>
      <c r="K57" s="441"/>
      <c r="L57" s="441"/>
      <c r="M57" s="442"/>
      <c r="N57" s="443"/>
      <c r="O57" s="444"/>
      <c r="P57" s="445"/>
      <c r="Q57" s="445"/>
      <c r="R57" s="445"/>
      <c r="S57" s="445"/>
      <c r="T57" s="445"/>
      <c r="U57" s="446"/>
      <c r="V57" s="445"/>
      <c r="W57" s="445"/>
      <c r="X57" s="445"/>
      <c r="Y57" s="447"/>
      <c r="Z57" s="448"/>
      <c r="AA57" s="449"/>
      <c r="AB57" s="449"/>
      <c r="AC57" s="450"/>
      <c r="AD57" s="451"/>
      <c r="AE57" s="445"/>
      <c r="AF57" s="451"/>
      <c r="AG57" s="451"/>
      <c r="AH57" s="451"/>
      <c r="AI57" s="451"/>
      <c r="AJ57" s="451"/>
      <c r="AK57" s="418"/>
      <c r="AL57" s="452"/>
      <c r="AM57" s="452"/>
      <c r="AN57" s="431"/>
      <c r="AO57" s="418"/>
    </row>
    <row r="58" spans="1:41" s="162" customFormat="1" ht="14.25">
      <c r="A58" s="432"/>
      <c r="B58" s="437"/>
      <c r="C58" s="437"/>
      <c r="D58" s="437"/>
      <c r="E58" s="432"/>
      <c r="F58" s="438"/>
      <c r="G58" s="439"/>
      <c r="H58" s="428"/>
      <c r="I58" s="425"/>
      <c r="J58" s="440"/>
      <c r="K58" s="441"/>
      <c r="L58" s="441"/>
      <c r="M58" s="442"/>
      <c r="N58" s="443"/>
      <c r="O58" s="444"/>
      <c r="P58" s="445"/>
      <c r="Q58" s="445"/>
      <c r="R58" s="445"/>
      <c r="S58" s="445"/>
      <c r="T58" s="445"/>
      <c r="U58" s="446"/>
      <c r="V58" s="445"/>
      <c r="W58" s="445"/>
      <c r="X58" s="445"/>
      <c r="Y58" s="447"/>
      <c r="Z58" s="448"/>
      <c r="AA58" s="449"/>
      <c r="AB58" s="449"/>
      <c r="AC58" s="450"/>
      <c r="AD58" s="451"/>
      <c r="AE58" s="445"/>
      <c r="AF58" s="451"/>
      <c r="AG58" s="451"/>
      <c r="AH58" s="451"/>
      <c r="AI58" s="451"/>
      <c r="AJ58" s="451"/>
      <c r="AK58" s="418"/>
      <c r="AL58" s="452"/>
      <c r="AM58" s="452"/>
      <c r="AN58" s="431"/>
      <c r="AO58" s="418"/>
    </row>
    <row r="59" spans="1:41" s="162" customFormat="1" ht="14.25">
      <c r="A59" s="432"/>
      <c r="B59" s="437"/>
      <c r="C59" s="437"/>
      <c r="D59" s="437"/>
      <c r="E59" s="432"/>
      <c r="F59" s="438"/>
      <c r="G59" s="439"/>
      <c r="H59" s="428"/>
      <c r="I59" s="425"/>
      <c r="J59" s="440"/>
      <c r="K59" s="441"/>
      <c r="L59" s="441"/>
      <c r="M59" s="442"/>
      <c r="N59" s="443"/>
      <c r="O59" s="444"/>
      <c r="P59" s="445"/>
      <c r="Q59" s="445"/>
      <c r="R59" s="445"/>
      <c r="S59" s="445"/>
      <c r="T59" s="445"/>
      <c r="U59" s="446"/>
      <c r="V59" s="445"/>
      <c r="W59" s="445"/>
      <c r="X59" s="445"/>
      <c r="Y59" s="447"/>
      <c r="Z59" s="448"/>
      <c r="AA59" s="449"/>
      <c r="AB59" s="449"/>
      <c r="AC59" s="450"/>
      <c r="AD59" s="451"/>
      <c r="AE59" s="445"/>
      <c r="AF59" s="451"/>
      <c r="AG59" s="451"/>
      <c r="AH59" s="451"/>
      <c r="AI59" s="451"/>
      <c r="AJ59" s="451"/>
      <c r="AK59" s="418"/>
      <c r="AL59" s="452"/>
      <c r="AM59" s="452"/>
      <c r="AN59" s="431"/>
      <c r="AO59" s="418"/>
    </row>
    <row r="60" spans="1:41" s="162" customFormat="1" ht="14.25">
      <c r="A60" s="432"/>
      <c r="B60" s="437"/>
      <c r="C60" s="437"/>
      <c r="D60" s="437"/>
      <c r="E60" s="432"/>
      <c r="F60" s="438"/>
      <c r="G60" s="439"/>
      <c r="H60" s="428"/>
      <c r="I60" s="425"/>
      <c r="J60" s="440"/>
      <c r="K60" s="441"/>
      <c r="L60" s="441"/>
      <c r="M60" s="442"/>
      <c r="N60" s="443"/>
      <c r="O60" s="444"/>
      <c r="P60" s="445"/>
      <c r="Q60" s="445"/>
      <c r="R60" s="445"/>
      <c r="S60" s="445"/>
      <c r="T60" s="445"/>
      <c r="U60" s="446"/>
      <c r="V60" s="445"/>
      <c r="W60" s="445"/>
      <c r="X60" s="445"/>
      <c r="Y60" s="447"/>
      <c r="Z60" s="448"/>
      <c r="AA60" s="449"/>
      <c r="AB60" s="449"/>
      <c r="AC60" s="450"/>
      <c r="AD60" s="451"/>
      <c r="AE60" s="445"/>
      <c r="AF60" s="451"/>
      <c r="AG60" s="451"/>
      <c r="AH60" s="451"/>
      <c r="AI60" s="451"/>
      <c r="AJ60" s="451"/>
      <c r="AK60" s="418"/>
      <c r="AL60" s="452"/>
      <c r="AM60" s="452"/>
      <c r="AN60" s="431"/>
      <c r="AO60" s="418"/>
    </row>
    <row r="61" spans="1:41" s="162" customFormat="1" ht="14.25">
      <c r="A61" s="432"/>
      <c r="B61" s="437"/>
      <c r="C61" s="437"/>
      <c r="D61" s="437"/>
      <c r="E61" s="432"/>
      <c r="F61" s="438"/>
      <c r="G61" s="439"/>
      <c r="H61" s="428"/>
      <c r="I61" s="425"/>
      <c r="J61" s="440"/>
      <c r="K61" s="441"/>
      <c r="L61" s="441"/>
      <c r="M61" s="442"/>
      <c r="N61" s="443"/>
      <c r="O61" s="444"/>
      <c r="P61" s="445"/>
      <c r="Q61" s="445"/>
      <c r="R61" s="445"/>
      <c r="S61" s="445"/>
      <c r="T61" s="445"/>
      <c r="U61" s="446"/>
      <c r="V61" s="445"/>
      <c r="W61" s="445"/>
      <c r="X61" s="445"/>
      <c r="Y61" s="447"/>
      <c r="Z61" s="448"/>
      <c r="AA61" s="449"/>
      <c r="AB61" s="449"/>
      <c r="AC61" s="450"/>
      <c r="AD61" s="451"/>
      <c r="AE61" s="445"/>
      <c r="AF61" s="451"/>
      <c r="AG61" s="451"/>
      <c r="AH61" s="451"/>
      <c r="AI61" s="451"/>
      <c r="AJ61" s="451"/>
      <c r="AK61" s="418"/>
      <c r="AL61" s="452"/>
      <c r="AM61" s="452"/>
      <c r="AN61" s="431"/>
      <c r="AO61" s="418"/>
    </row>
    <row r="62" spans="1:41" s="162" customFormat="1" ht="14.25">
      <c r="A62" s="432"/>
      <c r="B62" s="437"/>
      <c r="C62" s="437"/>
      <c r="D62" s="437"/>
      <c r="E62" s="432"/>
      <c r="F62" s="438"/>
      <c r="G62" s="439"/>
      <c r="H62" s="428"/>
      <c r="I62" s="425"/>
      <c r="J62" s="440"/>
      <c r="K62" s="441"/>
      <c r="L62" s="441"/>
      <c r="M62" s="442"/>
      <c r="N62" s="443"/>
      <c r="O62" s="444"/>
      <c r="P62" s="445"/>
      <c r="Q62" s="445"/>
      <c r="R62" s="445"/>
      <c r="S62" s="445"/>
      <c r="T62" s="445"/>
      <c r="U62" s="446"/>
      <c r="V62" s="445"/>
      <c r="W62" s="445"/>
      <c r="X62" s="445"/>
      <c r="Y62" s="447"/>
      <c r="Z62" s="448"/>
      <c r="AA62" s="449"/>
      <c r="AB62" s="449"/>
      <c r="AC62" s="450"/>
      <c r="AD62" s="451"/>
      <c r="AE62" s="445"/>
      <c r="AF62" s="451"/>
      <c r="AG62" s="451"/>
      <c r="AH62" s="451"/>
      <c r="AI62" s="451"/>
      <c r="AJ62" s="451"/>
      <c r="AK62" s="418"/>
      <c r="AL62" s="452"/>
      <c r="AM62" s="452"/>
      <c r="AN62" s="431"/>
      <c r="AO62" s="418"/>
    </row>
    <row r="63" spans="1:41" s="162" customFormat="1" ht="14.25">
      <c r="A63" s="432"/>
      <c r="B63" s="437"/>
      <c r="C63" s="437"/>
      <c r="D63" s="437"/>
      <c r="E63" s="432"/>
      <c r="F63" s="438"/>
      <c r="G63" s="439"/>
      <c r="H63" s="428"/>
      <c r="I63" s="425"/>
      <c r="J63" s="440"/>
      <c r="K63" s="441"/>
      <c r="L63" s="441"/>
      <c r="M63" s="442"/>
      <c r="N63" s="443"/>
      <c r="O63" s="444"/>
      <c r="P63" s="445"/>
      <c r="Q63" s="445"/>
      <c r="R63" s="445"/>
      <c r="S63" s="445"/>
      <c r="T63" s="445"/>
      <c r="U63" s="446"/>
      <c r="V63" s="445"/>
      <c r="W63" s="445"/>
      <c r="X63" s="445"/>
      <c r="Y63" s="447"/>
      <c r="Z63" s="448"/>
      <c r="AA63" s="449"/>
      <c r="AB63" s="449"/>
      <c r="AC63" s="450"/>
      <c r="AD63" s="451"/>
      <c r="AE63" s="445"/>
      <c r="AF63" s="451"/>
      <c r="AG63" s="451"/>
      <c r="AH63" s="451"/>
      <c r="AI63" s="451"/>
      <c r="AJ63" s="451"/>
      <c r="AK63" s="418"/>
      <c r="AL63" s="452"/>
      <c r="AM63" s="452"/>
      <c r="AN63" s="431"/>
      <c r="AO63" s="418"/>
    </row>
    <row r="64" spans="1:41" s="162" customFormat="1" ht="14.25">
      <c r="A64" s="432"/>
      <c r="B64" s="437"/>
      <c r="C64" s="437"/>
      <c r="D64" s="437"/>
      <c r="E64" s="432"/>
      <c r="F64" s="438"/>
      <c r="G64" s="439"/>
      <c r="H64" s="428"/>
      <c r="I64" s="425"/>
      <c r="J64" s="440"/>
      <c r="K64" s="441"/>
      <c r="L64" s="441"/>
      <c r="M64" s="442"/>
      <c r="N64" s="443"/>
      <c r="O64" s="444"/>
      <c r="P64" s="445"/>
      <c r="Q64" s="445"/>
      <c r="R64" s="445"/>
      <c r="S64" s="445"/>
      <c r="T64" s="445"/>
      <c r="U64" s="446"/>
      <c r="V64" s="445"/>
      <c r="W64" s="445"/>
      <c r="X64" s="445"/>
      <c r="Y64" s="447"/>
      <c r="Z64" s="448"/>
      <c r="AA64" s="449"/>
      <c r="AB64" s="449"/>
      <c r="AC64" s="450"/>
      <c r="AD64" s="451"/>
      <c r="AE64" s="445"/>
      <c r="AF64" s="451"/>
      <c r="AG64" s="451"/>
      <c r="AH64" s="451"/>
      <c r="AI64" s="451"/>
      <c r="AJ64" s="451"/>
      <c r="AK64" s="418"/>
      <c r="AL64" s="452"/>
      <c r="AM64" s="452"/>
      <c r="AN64" s="431"/>
      <c r="AO64" s="418"/>
    </row>
    <row r="65" spans="1:41" s="162" customFormat="1" ht="14.25">
      <c r="A65" s="432"/>
      <c r="B65" s="437"/>
      <c r="C65" s="437"/>
      <c r="D65" s="437"/>
      <c r="E65" s="432"/>
      <c r="F65" s="438"/>
      <c r="G65" s="439"/>
      <c r="H65" s="428"/>
      <c r="I65" s="425"/>
      <c r="J65" s="440"/>
      <c r="K65" s="441"/>
      <c r="L65" s="441"/>
      <c r="M65" s="442"/>
      <c r="N65" s="443"/>
      <c r="O65" s="444"/>
      <c r="P65" s="445"/>
      <c r="Q65" s="445"/>
      <c r="R65" s="445"/>
      <c r="S65" s="445"/>
      <c r="T65" s="445"/>
      <c r="U65" s="446"/>
      <c r="V65" s="445"/>
      <c r="W65" s="445"/>
      <c r="X65" s="445"/>
      <c r="Y65" s="447"/>
      <c r="Z65" s="448"/>
      <c r="AA65" s="449"/>
      <c r="AB65" s="449"/>
      <c r="AC65" s="450"/>
      <c r="AD65" s="451"/>
      <c r="AE65" s="445"/>
      <c r="AF65" s="451"/>
      <c r="AG65" s="451"/>
      <c r="AH65" s="451"/>
      <c r="AI65" s="451"/>
      <c r="AJ65" s="451"/>
      <c r="AK65" s="418"/>
      <c r="AL65" s="452"/>
      <c r="AM65" s="452"/>
      <c r="AN65" s="431"/>
      <c r="AO65" s="418"/>
    </row>
    <row r="66" spans="1:41" s="162" customFormat="1" ht="14.25">
      <c r="A66" s="432"/>
      <c r="B66" s="437"/>
      <c r="C66" s="437"/>
      <c r="D66" s="437"/>
      <c r="E66" s="432"/>
      <c r="F66" s="438"/>
      <c r="G66" s="439"/>
      <c r="H66" s="428"/>
      <c r="I66" s="425"/>
      <c r="J66" s="440"/>
      <c r="K66" s="441"/>
      <c r="L66" s="441"/>
      <c r="M66" s="442"/>
      <c r="N66" s="443"/>
      <c r="O66" s="444"/>
      <c r="P66" s="445"/>
      <c r="Q66" s="445"/>
      <c r="R66" s="445"/>
      <c r="S66" s="445"/>
      <c r="T66" s="445"/>
      <c r="U66" s="446"/>
      <c r="V66" s="445"/>
      <c r="W66" s="445"/>
      <c r="X66" s="445"/>
      <c r="Y66" s="447"/>
      <c r="Z66" s="448"/>
      <c r="AA66" s="449"/>
      <c r="AB66" s="449"/>
      <c r="AC66" s="450"/>
      <c r="AD66" s="451"/>
      <c r="AE66" s="445"/>
      <c r="AF66" s="451"/>
      <c r="AG66" s="451"/>
      <c r="AH66" s="451"/>
      <c r="AI66" s="451"/>
      <c r="AJ66" s="451"/>
      <c r="AK66" s="418"/>
      <c r="AL66" s="452"/>
      <c r="AM66" s="452"/>
      <c r="AN66" s="431"/>
      <c r="AO66" s="418"/>
    </row>
    <row r="67" spans="1:41" s="162" customFormat="1" ht="14.25">
      <c r="A67" s="432"/>
      <c r="B67" s="437"/>
      <c r="C67" s="437"/>
      <c r="D67" s="437"/>
      <c r="E67" s="432"/>
      <c r="F67" s="438"/>
      <c r="G67" s="439"/>
      <c r="H67" s="428"/>
      <c r="I67" s="425"/>
      <c r="J67" s="440"/>
      <c r="K67" s="441"/>
      <c r="L67" s="441"/>
      <c r="M67" s="442"/>
      <c r="N67" s="443"/>
      <c r="O67" s="444"/>
      <c r="P67" s="445"/>
      <c r="Q67" s="445"/>
      <c r="R67" s="445"/>
      <c r="S67" s="445"/>
      <c r="T67" s="445"/>
      <c r="U67" s="446"/>
      <c r="V67" s="445"/>
      <c r="W67" s="445"/>
      <c r="X67" s="445"/>
      <c r="Y67" s="447"/>
      <c r="Z67" s="448"/>
      <c r="AA67" s="449"/>
      <c r="AB67" s="449"/>
      <c r="AC67" s="450"/>
      <c r="AD67" s="451"/>
      <c r="AE67" s="445"/>
      <c r="AF67" s="451"/>
      <c r="AG67" s="451"/>
      <c r="AH67" s="451"/>
      <c r="AI67" s="451"/>
      <c r="AJ67" s="451"/>
      <c r="AK67" s="418"/>
      <c r="AL67" s="452"/>
      <c r="AM67" s="452"/>
      <c r="AN67" s="431"/>
      <c r="AO67" s="418"/>
    </row>
    <row r="68" spans="1:41" s="162" customFormat="1" ht="14.25">
      <c r="A68" s="432"/>
      <c r="B68" s="437"/>
      <c r="C68" s="437"/>
      <c r="D68" s="437"/>
      <c r="E68" s="432"/>
      <c r="F68" s="438"/>
      <c r="G68" s="439"/>
      <c r="H68" s="428"/>
      <c r="I68" s="425"/>
      <c r="J68" s="440"/>
      <c r="K68" s="441"/>
      <c r="L68" s="441"/>
      <c r="M68" s="442"/>
      <c r="N68" s="443"/>
      <c r="O68" s="444"/>
      <c r="P68" s="445"/>
      <c r="Q68" s="445"/>
      <c r="R68" s="445"/>
      <c r="S68" s="445"/>
      <c r="T68" s="445"/>
      <c r="U68" s="446"/>
      <c r="V68" s="445"/>
      <c r="W68" s="445"/>
      <c r="X68" s="445"/>
      <c r="Y68" s="447"/>
      <c r="Z68" s="448"/>
      <c r="AA68" s="449"/>
      <c r="AB68" s="449"/>
      <c r="AC68" s="450"/>
      <c r="AD68" s="451"/>
      <c r="AE68" s="445"/>
      <c r="AF68" s="451"/>
      <c r="AG68" s="451"/>
      <c r="AH68" s="451"/>
      <c r="AI68" s="451"/>
      <c r="AJ68" s="451"/>
      <c r="AK68" s="418"/>
      <c r="AL68" s="452"/>
      <c r="AM68" s="452"/>
      <c r="AN68" s="431"/>
      <c r="AO68" s="418"/>
    </row>
    <row r="69" spans="1:41" s="162" customFormat="1" ht="14.25">
      <c r="A69" s="432"/>
      <c r="B69" s="437"/>
      <c r="C69" s="437"/>
      <c r="D69" s="437"/>
      <c r="E69" s="432"/>
      <c r="F69" s="438"/>
      <c r="G69" s="439"/>
      <c r="H69" s="428"/>
      <c r="I69" s="425"/>
      <c r="J69" s="440"/>
      <c r="K69" s="441"/>
      <c r="L69" s="441"/>
      <c r="M69" s="442"/>
      <c r="N69" s="443"/>
      <c r="O69" s="444"/>
      <c r="P69" s="445"/>
      <c r="Q69" s="445"/>
      <c r="R69" s="445"/>
      <c r="S69" s="445"/>
      <c r="T69" s="445"/>
      <c r="U69" s="446"/>
      <c r="V69" s="445"/>
      <c r="W69" s="445"/>
      <c r="X69" s="445"/>
      <c r="Y69" s="447"/>
      <c r="Z69" s="448"/>
      <c r="AA69" s="449"/>
      <c r="AB69" s="449"/>
      <c r="AC69" s="450"/>
      <c r="AD69" s="451"/>
      <c r="AE69" s="445"/>
      <c r="AF69" s="451"/>
      <c r="AG69" s="451"/>
      <c r="AH69" s="451"/>
      <c r="AI69" s="451"/>
      <c r="AJ69" s="451"/>
      <c r="AK69" s="418"/>
      <c r="AL69" s="452"/>
      <c r="AM69" s="452"/>
      <c r="AN69" s="431"/>
      <c r="AO69" s="418"/>
    </row>
    <row r="70" spans="1:41" s="162" customFormat="1" ht="14.25">
      <c r="A70" s="432"/>
      <c r="B70" s="437"/>
      <c r="C70" s="437"/>
      <c r="D70" s="437"/>
      <c r="E70" s="432"/>
      <c r="F70" s="438"/>
      <c r="G70" s="439"/>
      <c r="H70" s="428"/>
      <c r="I70" s="425"/>
      <c r="J70" s="440"/>
      <c r="K70" s="441"/>
      <c r="L70" s="441"/>
      <c r="M70" s="442"/>
      <c r="N70" s="443"/>
      <c r="O70" s="444"/>
      <c r="P70" s="445"/>
      <c r="Q70" s="445"/>
      <c r="R70" s="445"/>
      <c r="S70" s="445"/>
      <c r="T70" s="445"/>
      <c r="U70" s="446"/>
      <c r="V70" s="445"/>
      <c r="W70" s="445"/>
      <c r="X70" s="445"/>
      <c r="Y70" s="447"/>
      <c r="Z70" s="448"/>
      <c r="AA70" s="449"/>
      <c r="AB70" s="449"/>
      <c r="AC70" s="450"/>
      <c r="AD70" s="451"/>
      <c r="AE70" s="445"/>
      <c r="AF70" s="451"/>
      <c r="AG70" s="451"/>
      <c r="AH70" s="451"/>
      <c r="AI70" s="451"/>
      <c r="AJ70" s="451"/>
      <c r="AK70" s="418"/>
      <c r="AL70" s="452"/>
      <c r="AM70" s="452"/>
      <c r="AN70" s="431"/>
      <c r="AO70" s="418"/>
    </row>
    <row r="71" spans="1:41" s="162" customFormat="1" ht="14.25">
      <c r="A71" s="432"/>
      <c r="B71" s="437"/>
      <c r="C71" s="437"/>
      <c r="D71" s="437"/>
      <c r="E71" s="432"/>
      <c r="F71" s="438"/>
      <c r="G71" s="439"/>
      <c r="H71" s="428"/>
      <c r="I71" s="425"/>
      <c r="J71" s="440"/>
      <c r="K71" s="441"/>
      <c r="L71" s="441"/>
      <c r="M71" s="442"/>
      <c r="N71" s="443"/>
      <c r="O71" s="444"/>
      <c r="P71" s="445"/>
      <c r="Q71" s="445"/>
      <c r="R71" s="445"/>
      <c r="S71" s="445"/>
      <c r="T71" s="445"/>
      <c r="U71" s="446"/>
      <c r="V71" s="445"/>
      <c r="W71" s="445"/>
      <c r="X71" s="445"/>
      <c r="Y71" s="447"/>
      <c r="Z71" s="448"/>
      <c r="AA71" s="449"/>
      <c r="AB71" s="449"/>
      <c r="AC71" s="450"/>
      <c r="AD71" s="451"/>
      <c r="AE71" s="445"/>
      <c r="AF71" s="451"/>
      <c r="AG71" s="451"/>
      <c r="AH71" s="451"/>
      <c r="AI71" s="451"/>
      <c r="AJ71" s="451"/>
      <c r="AK71" s="418"/>
      <c r="AL71" s="452"/>
      <c r="AM71" s="452"/>
      <c r="AN71" s="431"/>
      <c r="AO71" s="418"/>
    </row>
    <row r="72" spans="1:41" s="162" customFormat="1" ht="14.25">
      <c r="A72" s="432"/>
      <c r="B72" s="437"/>
      <c r="C72" s="437"/>
      <c r="D72" s="437"/>
      <c r="E72" s="432"/>
      <c r="F72" s="438"/>
      <c r="G72" s="439"/>
      <c r="H72" s="428"/>
      <c r="I72" s="425"/>
      <c r="J72" s="440"/>
      <c r="K72" s="441"/>
      <c r="L72" s="441"/>
      <c r="M72" s="442"/>
      <c r="N72" s="443"/>
      <c r="O72" s="444"/>
      <c r="P72" s="445"/>
      <c r="Q72" s="445"/>
      <c r="R72" s="445"/>
      <c r="S72" s="445"/>
      <c r="T72" s="445"/>
      <c r="U72" s="446"/>
      <c r="V72" s="445"/>
      <c r="W72" s="445"/>
      <c r="X72" s="445"/>
      <c r="Y72" s="447"/>
      <c r="Z72" s="448"/>
      <c r="AA72" s="449"/>
      <c r="AB72" s="449"/>
      <c r="AC72" s="450"/>
      <c r="AD72" s="451"/>
      <c r="AE72" s="445"/>
      <c r="AF72" s="451"/>
      <c r="AG72" s="451"/>
      <c r="AH72" s="451"/>
      <c r="AI72" s="451"/>
      <c r="AJ72" s="451"/>
      <c r="AK72" s="418"/>
      <c r="AL72" s="452"/>
      <c r="AM72" s="452"/>
      <c r="AN72" s="431"/>
      <c r="AO72" s="418"/>
    </row>
    <row r="73" spans="1:41" s="162" customFormat="1" ht="14.25">
      <c r="A73" s="432"/>
      <c r="B73" s="437"/>
      <c r="C73" s="437"/>
      <c r="D73" s="437"/>
      <c r="E73" s="432"/>
      <c r="F73" s="438"/>
      <c r="G73" s="439"/>
      <c r="H73" s="428"/>
      <c r="I73" s="425"/>
      <c r="J73" s="440"/>
      <c r="K73" s="441"/>
      <c r="L73" s="441"/>
      <c r="M73" s="442"/>
      <c r="N73" s="443"/>
      <c r="O73" s="444"/>
      <c r="P73" s="445"/>
      <c r="Q73" s="445"/>
      <c r="R73" s="445"/>
      <c r="S73" s="445"/>
      <c r="T73" s="445"/>
      <c r="U73" s="446"/>
      <c r="V73" s="445"/>
      <c r="W73" s="445"/>
      <c r="X73" s="445"/>
      <c r="Y73" s="447"/>
      <c r="Z73" s="448"/>
      <c r="AA73" s="449"/>
      <c r="AB73" s="449"/>
      <c r="AC73" s="450"/>
      <c r="AD73" s="451"/>
      <c r="AE73" s="445"/>
      <c r="AF73" s="451"/>
      <c r="AG73" s="451"/>
      <c r="AH73" s="451"/>
      <c r="AI73" s="451"/>
      <c r="AJ73" s="451"/>
      <c r="AK73" s="418"/>
      <c r="AL73" s="452"/>
      <c r="AM73" s="452"/>
      <c r="AN73" s="431"/>
      <c r="AO73" s="418"/>
    </row>
    <row r="74" spans="1:41" s="162" customFormat="1" ht="14.25">
      <c r="A74" s="432"/>
      <c r="B74" s="437"/>
      <c r="C74" s="437"/>
      <c r="D74" s="437"/>
      <c r="E74" s="432"/>
      <c r="F74" s="438"/>
      <c r="G74" s="439"/>
      <c r="H74" s="428"/>
      <c r="I74" s="425"/>
      <c r="J74" s="440"/>
      <c r="K74" s="441"/>
      <c r="L74" s="441"/>
      <c r="M74" s="442"/>
      <c r="N74" s="443"/>
      <c r="O74" s="444"/>
      <c r="P74" s="445"/>
      <c r="Q74" s="445"/>
      <c r="R74" s="445"/>
      <c r="S74" s="445"/>
      <c r="T74" s="445"/>
      <c r="U74" s="446"/>
      <c r="V74" s="445"/>
      <c r="W74" s="445"/>
      <c r="X74" s="445"/>
      <c r="Y74" s="447"/>
      <c r="Z74" s="448"/>
      <c r="AA74" s="449"/>
      <c r="AB74" s="449"/>
      <c r="AC74" s="450"/>
      <c r="AD74" s="451"/>
      <c r="AE74" s="445"/>
      <c r="AF74" s="451"/>
      <c r="AG74" s="451"/>
      <c r="AH74" s="451"/>
      <c r="AI74" s="451"/>
      <c r="AJ74" s="451"/>
      <c r="AK74" s="418"/>
      <c r="AL74" s="452"/>
      <c r="AM74" s="452"/>
      <c r="AN74" s="431"/>
      <c r="AO74" s="418"/>
    </row>
    <row r="75" spans="1:41" s="162" customFormat="1" ht="14.25">
      <c r="A75" s="432"/>
      <c r="B75" s="437"/>
      <c r="C75" s="437"/>
      <c r="D75" s="437"/>
      <c r="E75" s="432"/>
      <c r="F75" s="438"/>
      <c r="G75" s="439"/>
      <c r="H75" s="428"/>
      <c r="I75" s="425"/>
      <c r="J75" s="440"/>
      <c r="K75" s="441"/>
      <c r="L75" s="441"/>
      <c r="M75" s="453"/>
      <c r="N75" s="443"/>
      <c r="O75" s="444"/>
      <c r="P75" s="445"/>
      <c r="Q75" s="445"/>
      <c r="R75" s="445"/>
      <c r="S75" s="445"/>
      <c r="T75" s="445"/>
      <c r="U75" s="446"/>
      <c r="V75" s="445"/>
      <c r="W75" s="445"/>
      <c r="X75" s="445"/>
      <c r="Y75" s="447"/>
      <c r="Z75" s="448"/>
      <c r="AA75" s="449"/>
      <c r="AB75" s="449"/>
      <c r="AC75" s="450"/>
      <c r="AD75" s="451"/>
      <c r="AE75" s="445"/>
      <c r="AF75" s="451"/>
      <c r="AG75" s="451"/>
      <c r="AH75" s="451"/>
      <c r="AI75" s="451"/>
      <c r="AJ75" s="451"/>
      <c r="AK75" s="418"/>
      <c r="AL75" s="452"/>
      <c r="AM75" s="452"/>
      <c r="AN75" s="431"/>
      <c r="AO75" s="418"/>
    </row>
    <row r="76" spans="1:41" s="162" customFormat="1" ht="14.25">
      <c r="A76" s="432"/>
      <c r="B76" s="437"/>
      <c r="C76" s="437"/>
      <c r="D76" s="437"/>
      <c r="E76" s="432"/>
      <c r="F76" s="438"/>
      <c r="G76" s="439"/>
      <c r="H76" s="428"/>
      <c r="I76" s="425"/>
      <c r="J76" s="440"/>
      <c r="K76" s="441"/>
      <c r="L76" s="441"/>
      <c r="M76" s="453"/>
      <c r="N76" s="443"/>
      <c r="O76" s="444"/>
      <c r="P76" s="445"/>
      <c r="Q76" s="445"/>
      <c r="R76" s="445"/>
      <c r="S76" s="445"/>
      <c r="T76" s="445"/>
      <c r="U76" s="446"/>
      <c r="V76" s="445"/>
      <c r="W76" s="445"/>
      <c r="X76" s="445"/>
      <c r="Y76" s="447"/>
      <c r="Z76" s="448"/>
      <c r="AA76" s="449"/>
      <c r="AB76" s="449"/>
      <c r="AC76" s="450"/>
      <c r="AD76" s="451"/>
      <c r="AE76" s="445"/>
      <c r="AF76" s="451"/>
      <c r="AG76" s="451"/>
      <c r="AH76" s="451"/>
      <c r="AI76" s="451"/>
      <c r="AJ76" s="451"/>
      <c r="AK76" s="418"/>
      <c r="AL76" s="452"/>
      <c r="AM76" s="452"/>
      <c r="AN76" s="431"/>
      <c r="AO76" s="418"/>
    </row>
    <row r="77" spans="1:41" s="162" customFormat="1" ht="14.25">
      <c r="A77" s="432"/>
      <c r="B77" s="437"/>
      <c r="C77" s="437"/>
      <c r="D77" s="437"/>
      <c r="E77" s="432"/>
      <c r="F77" s="438"/>
      <c r="G77" s="439"/>
      <c r="H77" s="428"/>
      <c r="I77" s="425"/>
      <c r="J77" s="440"/>
      <c r="K77" s="441"/>
      <c r="L77" s="441"/>
      <c r="M77" s="453"/>
      <c r="N77" s="443"/>
      <c r="O77" s="444"/>
      <c r="P77" s="445"/>
      <c r="Q77" s="445"/>
      <c r="R77" s="445"/>
      <c r="S77" s="445"/>
      <c r="T77" s="445"/>
      <c r="U77" s="446"/>
      <c r="V77" s="445"/>
      <c r="W77" s="445"/>
      <c r="X77" s="445"/>
      <c r="Y77" s="447"/>
      <c r="Z77" s="448"/>
      <c r="AA77" s="449"/>
      <c r="AB77" s="449"/>
      <c r="AC77" s="450"/>
      <c r="AD77" s="451"/>
      <c r="AE77" s="445"/>
      <c r="AF77" s="451"/>
      <c r="AG77" s="451"/>
      <c r="AH77" s="451"/>
      <c r="AI77" s="451"/>
      <c r="AJ77" s="451"/>
      <c r="AK77" s="418"/>
      <c r="AL77" s="452"/>
      <c r="AM77" s="452"/>
      <c r="AN77" s="431"/>
      <c r="AO77" s="418"/>
    </row>
    <row r="78" spans="1:41" s="162" customFormat="1" ht="14.25">
      <c r="A78" s="432"/>
      <c r="B78" s="437"/>
      <c r="C78" s="437"/>
      <c r="D78" s="437"/>
      <c r="E78" s="432"/>
      <c r="F78" s="438"/>
      <c r="G78" s="439"/>
      <c r="H78" s="428"/>
      <c r="I78" s="425"/>
      <c r="J78" s="440"/>
      <c r="K78" s="441"/>
      <c r="L78" s="441"/>
      <c r="M78" s="453"/>
      <c r="N78" s="443"/>
      <c r="O78" s="444"/>
      <c r="P78" s="445"/>
      <c r="Q78" s="445"/>
      <c r="R78" s="445"/>
      <c r="S78" s="445"/>
      <c r="T78" s="445"/>
      <c r="U78" s="446"/>
      <c r="V78" s="445"/>
      <c r="W78" s="445"/>
      <c r="X78" s="445"/>
      <c r="Y78" s="447"/>
      <c r="Z78" s="448"/>
      <c r="AA78" s="449"/>
      <c r="AB78" s="449"/>
      <c r="AC78" s="450"/>
      <c r="AD78" s="451"/>
      <c r="AE78" s="445"/>
      <c r="AF78" s="451"/>
      <c r="AG78" s="451"/>
      <c r="AH78" s="451"/>
      <c r="AI78" s="451"/>
      <c r="AJ78" s="451"/>
      <c r="AK78" s="418"/>
      <c r="AL78" s="452"/>
      <c r="AM78" s="452"/>
      <c r="AN78" s="431"/>
      <c r="AO78" s="418"/>
    </row>
    <row r="79" spans="1:41" s="162" customFormat="1" ht="14.25">
      <c r="A79" s="432"/>
      <c r="B79" s="437"/>
      <c r="C79" s="437"/>
      <c r="D79" s="437"/>
      <c r="E79" s="432"/>
      <c r="F79" s="438"/>
      <c r="G79" s="439"/>
      <c r="H79" s="428"/>
      <c r="I79" s="425"/>
      <c r="J79" s="440"/>
      <c r="K79" s="441"/>
      <c r="L79" s="441"/>
      <c r="M79" s="453"/>
      <c r="N79" s="443"/>
      <c r="O79" s="444"/>
      <c r="P79" s="445"/>
      <c r="Q79" s="445"/>
      <c r="R79" s="445"/>
      <c r="S79" s="445"/>
      <c r="T79" s="445"/>
      <c r="U79" s="446"/>
      <c r="V79" s="445"/>
      <c r="W79" s="445"/>
      <c r="X79" s="445"/>
      <c r="Y79" s="447"/>
      <c r="Z79" s="448"/>
      <c r="AA79" s="449"/>
      <c r="AB79" s="449"/>
      <c r="AC79" s="450"/>
      <c r="AD79" s="451"/>
      <c r="AE79" s="445"/>
      <c r="AF79" s="451"/>
      <c r="AG79" s="451"/>
      <c r="AH79" s="451"/>
      <c r="AI79" s="451"/>
      <c r="AJ79" s="451"/>
      <c r="AK79" s="418"/>
      <c r="AL79" s="452"/>
      <c r="AM79" s="452"/>
      <c r="AN79" s="431"/>
      <c r="AO79" s="418"/>
    </row>
    <row r="80" spans="1:41" s="162" customFormat="1" ht="14.25">
      <c r="A80" s="432"/>
      <c r="B80" s="437"/>
      <c r="C80" s="437"/>
      <c r="D80" s="437"/>
      <c r="E80" s="432"/>
      <c r="F80" s="438"/>
      <c r="G80" s="439"/>
      <c r="H80" s="428"/>
      <c r="I80" s="425"/>
      <c r="J80" s="440"/>
      <c r="K80" s="441"/>
      <c r="L80" s="441"/>
      <c r="M80" s="453"/>
      <c r="N80" s="443"/>
      <c r="O80" s="444"/>
      <c r="P80" s="445"/>
      <c r="Q80" s="445"/>
      <c r="R80" s="445"/>
      <c r="S80" s="445"/>
      <c r="T80" s="445"/>
      <c r="U80" s="446"/>
      <c r="V80" s="445"/>
      <c r="W80" s="445"/>
      <c r="X80" s="445"/>
      <c r="Y80" s="447"/>
      <c r="Z80" s="448"/>
      <c r="AA80" s="449"/>
      <c r="AB80" s="449"/>
      <c r="AC80" s="450"/>
      <c r="AD80" s="451"/>
      <c r="AE80" s="445"/>
      <c r="AF80" s="451"/>
      <c r="AG80" s="451"/>
      <c r="AH80" s="451"/>
      <c r="AI80" s="451"/>
      <c r="AJ80" s="451"/>
      <c r="AK80" s="418"/>
      <c r="AL80" s="452"/>
      <c r="AM80" s="452"/>
      <c r="AN80" s="431"/>
      <c r="AO80" s="418"/>
    </row>
    <row r="81" spans="1:41" s="162" customFormat="1" ht="14.25">
      <c r="A81" s="432"/>
      <c r="B81" s="437"/>
      <c r="C81" s="437"/>
      <c r="D81" s="437"/>
      <c r="E81" s="432"/>
      <c r="F81" s="438"/>
      <c r="G81" s="439"/>
      <c r="H81" s="428"/>
      <c r="I81" s="425"/>
      <c r="J81" s="440"/>
      <c r="K81" s="441"/>
      <c r="L81" s="441"/>
      <c r="M81" s="442"/>
      <c r="N81" s="443"/>
      <c r="O81" s="444"/>
      <c r="P81" s="445"/>
      <c r="Q81" s="445"/>
      <c r="R81" s="445"/>
      <c r="S81" s="445"/>
      <c r="T81" s="445"/>
      <c r="U81" s="446"/>
      <c r="V81" s="445"/>
      <c r="W81" s="445"/>
      <c r="X81" s="445"/>
      <c r="Y81" s="447"/>
      <c r="Z81" s="448"/>
      <c r="AA81" s="449"/>
      <c r="AB81" s="449"/>
      <c r="AC81" s="450"/>
      <c r="AD81" s="451"/>
      <c r="AE81" s="445"/>
      <c r="AF81" s="451"/>
      <c r="AG81" s="451"/>
      <c r="AH81" s="451"/>
      <c r="AI81" s="451"/>
      <c r="AJ81" s="451"/>
      <c r="AK81" s="418"/>
      <c r="AL81" s="452"/>
      <c r="AM81" s="452"/>
      <c r="AN81" s="431"/>
      <c r="AO81" s="418"/>
    </row>
    <row r="82" spans="1:41" s="162" customFormat="1" ht="14.25">
      <c r="A82" s="432"/>
      <c r="B82" s="437"/>
      <c r="C82" s="437"/>
      <c r="D82" s="437"/>
      <c r="E82" s="432"/>
      <c r="F82" s="438"/>
      <c r="G82" s="439"/>
      <c r="H82" s="428"/>
      <c r="I82" s="425"/>
      <c r="J82" s="440"/>
      <c r="K82" s="441"/>
      <c r="L82" s="441"/>
      <c r="M82" s="442"/>
      <c r="N82" s="443"/>
      <c r="O82" s="444"/>
      <c r="P82" s="445"/>
      <c r="Q82" s="445"/>
      <c r="R82" s="445"/>
      <c r="S82" s="445"/>
      <c r="T82" s="445"/>
      <c r="U82" s="446"/>
      <c r="V82" s="445"/>
      <c r="W82" s="445"/>
      <c r="X82" s="445"/>
      <c r="Y82" s="447"/>
      <c r="Z82" s="448"/>
      <c r="AA82" s="449"/>
      <c r="AB82" s="449"/>
      <c r="AC82" s="450"/>
      <c r="AD82" s="451"/>
      <c r="AE82" s="445"/>
      <c r="AF82" s="451"/>
      <c r="AG82" s="451"/>
      <c r="AH82" s="451"/>
      <c r="AI82" s="451"/>
      <c r="AJ82" s="451"/>
      <c r="AK82" s="418"/>
      <c r="AL82" s="452"/>
      <c r="AM82" s="452"/>
      <c r="AN82" s="431"/>
      <c r="AO82" s="418"/>
    </row>
    <row r="83" spans="1:41" s="162" customFormat="1" ht="14.25">
      <c r="A83" s="432"/>
      <c r="B83" s="437"/>
      <c r="C83" s="437"/>
      <c r="D83" s="437"/>
      <c r="E83" s="432"/>
      <c r="F83" s="438"/>
      <c r="G83" s="439"/>
      <c r="H83" s="428"/>
      <c r="I83" s="425"/>
      <c r="J83" s="440"/>
      <c r="K83" s="441"/>
      <c r="L83" s="441"/>
      <c r="M83" s="442"/>
      <c r="N83" s="443"/>
      <c r="O83" s="444"/>
      <c r="P83" s="445"/>
      <c r="Q83" s="445"/>
      <c r="R83" s="445"/>
      <c r="S83" s="445"/>
      <c r="T83" s="445"/>
      <c r="U83" s="446"/>
      <c r="V83" s="445"/>
      <c r="W83" s="445"/>
      <c r="X83" s="445"/>
      <c r="Y83" s="447"/>
      <c r="Z83" s="448"/>
      <c r="AA83" s="449"/>
      <c r="AB83" s="449"/>
      <c r="AC83" s="450"/>
      <c r="AD83" s="451"/>
      <c r="AE83" s="445"/>
      <c r="AF83" s="451"/>
      <c r="AG83" s="451"/>
      <c r="AH83" s="451"/>
      <c r="AI83" s="451"/>
      <c r="AJ83" s="451"/>
      <c r="AK83" s="418"/>
      <c r="AL83" s="452"/>
      <c r="AM83" s="452"/>
      <c r="AN83" s="431"/>
      <c r="AO83" s="418"/>
    </row>
    <row r="84" spans="1:41" s="162" customFormat="1" ht="14.25">
      <c r="A84" s="432"/>
      <c r="B84" s="437"/>
      <c r="C84" s="437"/>
      <c r="D84" s="437"/>
      <c r="E84" s="432"/>
      <c r="F84" s="438"/>
      <c r="G84" s="439"/>
      <c r="H84" s="428"/>
      <c r="I84" s="425"/>
      <c r="J84" s="440"/>
      <c r="K84" s="441"/>
      <c r="L84" s="441"/>
      <c r="M84" s="442"/>
      <c r="N84" s="443"/>
      <c r="O84" s="444"/>
      <c r="P84" s="445"/>
      <c r="Q84" s="445"/>
      <c r="R84" s="445"/>
      <c r="S84" s="445"/>
      <c r="T84" s="445"/>
      <c r="U84" s="446"/>
      <c r="V84" s="445"/>
      <c r="W84" s="445"/>
      <c r="X84" s="445"/>
      <c r="Y84" s="447"/>
      <c r="Z84" s="448"/>
      <c r="AA84" s="449"/>
      <c r="AB84" s="449"/>
      <c r="AC84" s="450"/>
      <c r="AD84" s="451"/>
      <c r="AE84" s="445"/>
      <c r="AF84" s="451"/>
      <c r="AG84" s="451"/>
      <c r="AH84" s="451"/>
      <c r="AI84" s="451"/>
      <c r="AJ84" s="451"/>
      <c r="AK84" s="418"/>
      <c r="AL84" s="452"/>
      <c r="AM84" s="452"/>
      <c r="AN84" s="431"/>
      <c r="AO84" s="418"/>
    </row>
    <row r="85" spans="1:41" s="162" customFormat="1" ht="14.25">
      <c r="A85" s="432"/>
      <c r="B85" s="437"/>
      <c r="C85" s="437"/>
      <c r="D85" s="437"/>
      <c r="E85" s="432"/>
      <c r="F85" s="438"/>
      <c r="G85" s="439"/>
      <c r="H85" s="428"/>
      <c r="I85" s="425"/>
      <c r="J85" s="440"/>
      <c r="K85" s="441"/>
      <c r="L85" s="441"/>
      <c r="M85" s="442"/>
      <c r="N85" s="443"/>
      <c r="O85" s="444"/>
      <c r="P85" s="445"/>
      <c r="Q85" s="445"/>
      <c r="R85" s="445"/>
      <c r="S85" s="445"/>
      <c r="T85" s="445"/>
      <c r="U85" s="446"/>
      <c r="V85" s="445"/>
      <c r="W85" s="445"/>
      <c r="X85" s="445"/>
      <c r="Y85" s="447"/>
      <c r="Z85" s="448"/>
      <c r="AA85" s="449"/>
      <c r="AB85" s="449"/>
      <c r="AC85" s="450"/>
      <c r="AD85" s="451"/>
      <c r="AE85" s="445"/>
      <c r="AF85" s="451"/>
      <c r="AG85" s="451"/>
      <c r="AH85" s="451"/>
      <c r="AI85" s="451"/>
      <c r="AJ85" s="451"/>
      <c r="AK85" s="418"/>
      <c r="AL85" s="452"/>
      <c r="AM85" s="452"/>
      <c r="AN85" s="431"/>
      <c r="AO85" s="418"/>
    </row>
    <row r="86" spans="1:41" s="162" customFormat="1" ht="14.25">
      <c r="A86" s="432"/>
      <c r="B86" s="437"/>
      <c r="C86" s="437"/>
      <c r="D86" s="437"/>
      <c r="E86" s="432"/>
      <c r="F86" s="438"/>
      <c r="G86" s="439"/>
      <c r="H86" s="428"/>
      <c r="I86" s="425"/>
      <c r="J86" s="440"/>
      <c r="K86" s="441"/>
      <c r="L86" s="441"/>
      <c r="M86" s="442"/>
      <c r="N86" s="443"/>
      <c r="O86" s="444"/>
      <c r="P86" s="445"/>
      <c r="Q86" s="445"/>
      <c r="R86" s="445"/>
      <c r="S86" s="445"/>
      <c r="T86" s="445"/>
      <c r="U86" s="446"/>
      <c r="V86" s="445"/>
      <c r="W86" s="445"/>
      <c r="X86" s="445"/>
      <c r="Y86" s="447"/>
      <c r="Z86" s="448"/>
      <c r="AA86" s="449"/>
      <c r="AB86" s="449"/>
      <c r="AC86" s="450"/>
      <c r="AD86" s="451"/>
      <c r="AE86" s="445"/>
      <c r="AF86" s="451"/>
      <c r="AG86" s="451"/>
      <c r="AH86" s="451"/>
      <c r="AI86" s="451"/>
      <c r="AJ86" s="451"/>
      <c r="AK86" s="418"/>
      <c r="AL86" s="452"/>
      <c r="AM86" s="452"/>
      <c r="AN86" s="431"/>
      <c r="AO86" s="418"/>
    </row>
    <row r="87" spans="1:41" s="162" customFormat="1" ht="14.25">
      <c r="A87" s="432"/>
      <c r="B87" s="437"/>
      <c r="C87" s="437"/>
      <c r="D87" s="437"/>
      <c r="E87" s="432"/>
      <c r="F87" s="438"/>
      <c r="G87" s="439"/>
      <c r="H87" s="428"/>
      <c r="I87" s="425"/>
      <c r="J87" s="440"/>
      <c r="K87" s="441"/>
      <c r="L87" s="441"/>
      <c r="M87" s="442"/>
      <c r="N87" s="443"/>
      <c r="O87" s="444"/>
      <c r="P87" s="445"/>
      <c r="Q87" s="445"/>
      <c r="R87" s="445"/>
      <c r="S87" s="445"/>
      <c r="T87" s="445"/>
      <c r="U87" s="446"/>
      <c r="V87" s="445"/>
      <c r="W87" s="445"/>
      <c r="X87" s="445"/>
      <c r="Y87" s="447"/>
      <c r="Z87" s="448"/>
      <c r="AA87" s="449"/>
      <c r="AB87" s="449"/>
      <c r="AC87" s="450"/>
      <c r="AD87" s="451"/>
      <c r="AE87" s="445"/>
      <c r="AF87" s="451"/>
      <c r="AG87" s="451"/>
      <c r="AH87" s="451"/>
      <c r="AI87" s="451"/>
      <c r="AJ87" s="451"/>
      <c r="AK87" s="418"/>
      <c r="AL87" s="452"/>
      <c r="AM87" s="452"/>
      <c r="AN87" s="431"/>
      <c r="AO87" s="418"/>
    </row>
    <row r="88" spans="1:41" s="162" customFormat="1" ht="14.25">
      <c r="A88" s="432"/>
      <c r="B88" s="437"/>
      <c r="C88" s="437"/>
      <c r="D88" s="437"/>
      <c r="E88" s="432"/>
      <c r="F88" s="438"/>
      <c r="G88" s="439"/>
      <c r="H88" s="428"/>
      <c r="I88" s="425"/>
      <c r="J88" s="440"/>
      <c r="K88" s="441"/>
      <c r="L88" s="441"/>
      <c r="M88" s="442"/>
      <c r="N88" s="443"/>
      <c r="O88" s="444"/>
      <c r="P88" s="445"/>
      <c r="Q88" s="445"/>
      <c r="R88" s="445"/>
      <c r="S88" s="445"/>
      <c r="T88" s="445"/>
      <c r="U88" s="446"/>
      <c r="V88" s="445"/>
      <c r="W88" s="445"/>
      <c r="X88" s="445"/>
      <c r="Y88" s="447"/>
      <c r="Z88" s="448"/>
      <c r="AA88" s="449"/>
      <c r="AB88" s="449"/>
      <c r="AC88" s="450"/>
      <c r="AD88" s="451"/>
      <c r="AE88" s="445"/>
      <c r="AF88" s="451"/>
      <c r="AG88" s="451"/>
      <c r="AH88" s="451"/>
      <c r="AI88" s="451"/>
      <c r="AJ88" s="451"/>
      <c r="AK88" s="418"/>
      <c r="AL88" s="452"/>
      <c r="AM88" s="452"/>
      <c r="AN88" s="431"/>
      <c r="AO88" s="418"/>
    </row>
    <row r="89" spans="1:41" s="162" customFormat="1" ht="14.25">
      <c r="A89" s="432"/>
      <c r="B89" s="437"/>
      <c r="C89" s="437"/>
      <c r="D89" s="437"/>
      <c r="E89" s="432"/>
      <c r="F89" s="438"/>
      <c r="G89" s="439"/>
      <c r="H89" s="428"/>
      <c r="I89" s="425"/>
      <c r="J89" s="440"/>
      <c r="K89" s="441"/>
      <c r="L89" s="441"/>
      <c r="M89" s="442"/>
      <c r="N89" s="443"/>
      <c r="O89" s="444"/>
      <c r="P89" s="445"/>
      <c r="Q89" s="445"/>
      <c r="R89" s="445"/>
      <c r="S89" s="445"/>
      <c r="T89" s="445"/>
      <c r="U89" s="446"/>
      <c r="V89" s="445"/>
      <c r="W89" s="445"/>
      <c r="X89" s="445"/>
      <c r="Y89" s="447"/>
      <c r="Z89" s="448"/>
      <c r="AA89" s="449"/>
      <c r="AB89" s="449"/>
      <c r="AC89" s="450"/>
      <c r="AD89" s="451"/>
      <c r="AE89" s="445"/>
      <c r="AF89" s="451"/>
      <c r="AG89" s="451"/>
      <c r="AH89" s="451"/>
      <c r="AI89" s="451"/>
      <c r="AJ89" s="451"/>
      <c r="AK89" s="418"/>
      <c r="AL89" s="452"/>
      <c r="AM89" s="452"/>
      <c r="AN89" s="431"/>
      <c r="AO89" s="418"/>
    </row>
    <row r="90" spans="1:41" s="162" customFormat="1" ht="14.25">
      <c r="A90" s="432"/>
      <c r="B90" s="437"/>
      <c r="C90" s="437"/>
      <c r="D90" s="437"/>
      <c r="E90" s="432"/>
      <c r="F90" s="438"/>
      <c r="G90" s="439"/>
      <c r="H90" s="428"/>
      <c r="I90" s="425"/>
      <c r="J90" s="440"/>
      <c r="K90" s="441"/>
      <c r="L90" s="441"/>
      <c r="M90" s="442"/>
      <c r="N90" s="443"/>
      <c r="O90" s="444"/>
      <c r="P90" s="445"/>
      <c r="Q90" s="445"/>
      <c r="R90" s="445"/>
      <c r="S90" s="445"/>
      <c r="T90" s="445"/>
      <c r="U90" s="446"/>
      <c r="V90" s="445"/>
      <c r="W90" s="445"/>
      <c r="X90" s="445"/>
      <c r="Y90" s="447"/>
      <c r="Z90" s="448"/>
      <c r="AA90" s="449"/>
      <c r="AB90" s="449"/>
      <c r="AC90" s="450"/>
      <c r="AD90" s="451"/>
      <c r="AE90" s="445"/>
      <c r="AF90" s="451"/>
      <c r="AG90" s="451"/>
      <c r="AH90" s="451"/>
      <c r="AI90" s="451"/>
      <c r="AJ90" s="451"/>
      <c r="AK90" s="418"/>
      <c r="AL90" s="452"/>
      <c r="AM90" s="452"/>
      <c r="AN90" s="431"/>
      <c r="AO90" s="418"/>
    </row>
    <row r="91" spans="1:41" s="162" customFormat="1" ht="14.25">
      <c r="A91" s="432"/>
      <c r="B91" s="437"/>
      <c r="C91" s="437"/>
      <c r="D91" s="437"/>
      <c r="E91" s="432"/>
      <c r="F91" s="438"/>
      <c r="G91" s="439"/>
      <c r="H91" s="428"/>
      <c r="I91" s="425"/>
      <c r="J91" s="440"/>
      <c r="K91" s="441"/>
      <c r="L91" s="441"/>
      <c r="M91" s="442"/>
      <c r="N91" s="443"/>
      <c r="O91" s="444"/>
      <c r="P91" s="445"/>
      <c r="Q91" s="445"/>
      <c r="R91" s="445"/>
      <c r="S91" s="445"/>
      <c r="T91" s="445"/>
      <c r="U91" s="446"/>
      <c r="V91" s="445"/>
      <c r="W91" s="445"/>
      <c r="X91" s="445"/>
      <c r="Y91" s="447"/>
      <c r="Z91" s="448"/>
      <c r="AA91" s="449"/>
      <c r="AB91" s="449"/>
      <c r="AC91" s="450"/>
      <c r="AD91" s="451"/>
      <c r="AE91" s="445"/>
      <c r="AF91" s="451"/>
      <c r="AG91" s="451"/>
      <c r="AH91" s="451"/>
      <c r="AI91" s="451"/>
      <c r="AJ91" s="451"/>
      <c r="AK91" s="418"/>
      <c r="AL91" s="452"/>
      <c r="AM91" s="452"/>
      <c r="AN91" s="431"/>
      <c r="AO91" s="418"/>
    </row>
    <row r="92" spans="1:41" s="162" customFormat="1" ht="14.25">
      <c r="A92" s="432"/>
      <c r="B92" s="437"/>
      <c r="C92" s="437"/>
      <c r="D92" s="437"/>
      <c r="E92" s="432"/>
      <c r="F92" s="438"/>
      <c r="G92" s="439"/>
      <c r="H92" s="428"/>
      <c r="I92" s="425"/>
      <c r="J92" s="440"/>
      <c r="K92" s="441"/>
      <c r="L92" s="441"/>
      <c r="M92" s="442"/>
      <c r="N92" s="443"/>
      <c r="O92" s="444"/>
      <c r="P92" s="445"/>
      <c r="Q92" s="445"/>
      <c r="R92" s="445"/>
      <c r="S92" s="445"/>
      <c r="T92" s="445"/>
      <c r="U92" s="446"/>
      <c r="V92" s="445"/>
      <c r="W92" s="445"/>
      <c r="X92" s="445"/>
      <c r="Y92" s="447"/>
      <c r="Z92" s="448"/>
      <c r="AA92" s="449"/>
      <c r="AB92" s="449"/>
      <c r="AC92" s="450"/>
      <c r="AD92" s="451"/>
      <c r="AE92" s="445"/>
      <c r="AF92" s="451"/>
      <c r="AG92" s="451"/>
      <c r="AH92" s="451"/>
      <c r="AI92" s="451"/>
      <c r="AJ92" s="451"/>
      <c r="AK92" s="418"/>
      <c r="AL92" s="452"/>
      <c r="AM92" s="452"/>
      <c r="AN92" s="431"/>
      <c r="AO92" s="418"/>
    </row>
    <row r="93" spans="1:41" s="162" customFormat="1" ht="14.25">
      <c r="A93" s="432"/>
      <c r="B93" s="437"/>
      <c r="C93" s="437"/>
      <c r="D93" s="437"/>
      <c r="E93" s="432"/>
      <c r="F93" s="438"/>
      <c r="G93" s="439"/>
      <c r="H93" s="428"/>
      <c r="I93" s="425"/>
      <c r="J93" s="440"/>
      <c r="K93" s="441"/>
      <c r="L93" s="441"/>
      <c r="M93" s="442"/>
      <c r="N93" s="443"/>
      <c r="O93" s="444"/>
      <c r="P93" s="445"/>
      <c r="Q93" s="445"/>
      <c r="R93" s="445"/>
      <c r="S93" s="445"/>
      <c r="T93" s="445"/>
      <c r="U93" s="446"/>
      <c r="V93" s="445"/>
      <c r="W93" s="445"/>
      <c r="X93" s="445"/>
      <c r="Y93" s="447"/>
      <c r="Z93" s="448"/>
      <c r="AA93" s="449"/>
      <c r="AB93" s="449"/>
      <c r="AC93" s="450"/>
      <c r="AD93" s="451"/>
      <c r="AE93" s="445"/>
      <c r="AF93" s="451"/>
      <c r="AG93" s="451"/>
      <c r="AH93" s="451"/>
      <c r="AI93" s="451"/>
      <c r="AJ93" s="451"/>
      <c r="AK93" s="418"/>
      <c r="AL93" s="452"/>
      <c r="AM93" s="452"/>
      <c r="AN93" s="431"/>
      <c r="AO93" s="418"/>
    </row>
    <row r="94" spans="1:41" s="162" customFormat="1" ht="14.25">
      <c r="A94" s="432"/>
      <c r="B94" s="437"/>
      <c r="C94" s="437"/>
      <c r="D94" s="437"/>
      <c r="E94" s="432"/>
      <c r="F94" s="438"/>
      <c r="G94" s="439"/>
      <c r="H94" s="428"/>
      <c r="I94" s="425"/>
      <c r="J94" s="440"/>
      <c r="K94" s="441"/>
      <c r="L94" s="441"/>
      <c r="M94" s="442"/>
      <c r="N94" s="443"/>
      <c r="O94" s="444"/>
      <c r="P94" s="445"/>
      <c r="Q94" s="445"/>
      <c r="R94" s="445"/>
      <c r="S94" s="445"/>
      <c r="T94" s="445"/>
      <c r="U94" s="446"/>
      <c r="V94" s="445"/>
      <c r="W94" s="445"/>
      <c r="X94" s="445"/>
      <c r="Y94" s="447"/>
      <c r="Z94" s="448"/>
      <c r="AA94" s="449"/>
      <c r="AB94" s="449"/>
      <c r="AC94" s="450"/>
      <c r="AD94" s="451"/>
      <c r="AE94" s="445"/>
      <c r="AF94" s="451"/>
      <c r="AG94" s="451"/>
      <c r="AH94" s="451"/>
      <c r="AI94" s="451"/>
      <c r="AJ94" s="451"/>
      <c r="AK94" s="418"/>
      <c r="AL94" s="452"/>
      <c r="AM94" s="452"/>
      <c r="AN94" s="431"/>
      <c r="AO94" s="418"/>
    </row>
    <row r="95" spans="1:41" s="162" customFormat="1" ht="14.25">
      <c r="A95" s="432"/>
      <c r="B95" s="437"/>
      <c r="C95" s="437"/>
      <c r="D95" s="437"/>
      <c r="E95" s="432"/>
      <c r="F95" s="438"/>
      <c r="G95" s="439"/>
      <c r="H95" s="428"/>
      <c r="I95" s="425"/>
      <c r="J95" s="440"/>
      <c r="K95" s="441"/>
      <c r="L95" s="441"/>
      <c r="M95" s="442"/>
      <c r="N95" s="443"/>
      <c r="O95" s="444"/>
      <c r="P95" s="445"/>
      <c r="Q95" s="445"/>
      <c r="R95" s="445"/>
      <c r="S95" s="445"/>
      <c r="T95" s="445"/>
      <c r="U95" s="446"/>
      <c r="V95" s="445"/>
      <c r="W95" s="445"/>
      <c r="X95" s="445"/>
      <c r="Y95" s="447"/>
      <c r="Z95" s="448"/>
      <c r="AA95" s="449"/>
      <c r="AB95" s="449"/>
      <c r="AC95" s="450"/>
      <c r="AD95" s="451"/>
      <c r="AE95" s="445"/>
      <c r="AF95" s="451"/>
      <c r="AG95" s="451"/>
      <c r="AH95" s="451"/>
      <c r="AI95" s="451"/>
      <c r="AJ95" s="451"/>
      <c r="AK95" s="418"/>
      <c r="AL95" s="452"/>
      <c r="AM95" s="452"/>
      <c r="AN95" s="431"/>
      <c r="AO95" s="418"/>
    </row>
    <row r="96" spans="1:41" s="162" customFormat="1" ht="14.25">
      <c r="A96" s="432"/>
      <c r="B96" s="437"/>
      <c r="C96" s="437"/>
      <c r="D96" s="437"/>
      <c r="E96" s="432"/>
      <c r="F96" s="438"/>
      <c r="G96" s="439"/>
      <c r="H96" s="428"/>
      <c r="I96" s="425"/>
      <c r="J96" s="440"/>
      <c r="K96" s="441"/>
      <c r="L96" s="441"/>
      <c r="M96" s="442"/>
      <c r="N96" s="443"/>
      <c r="O96" s="444"/>
      <c r="P96" s="445"/>
      <c r="Q96" s="445"/>
      <c r="R96" s="445"/>
      <c r="S96" s="445"/>
      <c r="T96" s="445"/>
      <c r="U96" s="446"/>
      <c r="V96" s="445"/>
      <c r="W96" s="445"/>
      <c r="X96" s="445"/>
      <c r="Y96" s="447"/>
      <c r="Z96" s="448"/>
      <c r="AA96" s="449"/>
      <c r="AB96" s="449"/>
      <c r="AC96" s="450"/>
      <c r="AD96" s="451"/>
      <c r="AE96" s="445"/>
      <c r="AF96" s="451"/>
      <c r="AG96" s="451"/>
      <c r="AH96" s="451"/>
      <c r="AI96" s="451"/>
      <c r="AJ96" s="451"/>
      <c r="AK96" s="418"/>
      <c r="AL96" s="452"/>
      <c r="AM96" s="452"/>
      <c r="AN96" s="431"/>
      <c r="AO96" s="418"/>
    </row>
    <row r="97" spans="1:41" s="162" customFormat="1" ht="14.25">
      <c r="A97" s="432"/>
      <c r="B97" s="437"/>
      <c r="C97" s="437"/>
      <c r="D97" s="437"/>
      <c r="E97" s="432"/>
      <c r="F97" s="438"/>
      <c r="G97" s="439"/>
      <c r="H97" s="428"/>
      <c r="I97" s="425"/>
      <c r="J97" s="440"/>
      <c r="K97" s="441"/>
      <c r="L97" s="441"/>
      <c r="M97" s="442"/>
      <c r="N97" s="443"/>
      <c r="O97" s="444"/>
      <c r="P97" s="445"/>
      <c r="Q97" s="445"/>
      <c r="R97" s="445"/>
      <c r="S97" s="445"/>
      <c r="T97" s="445"/>
      <c r="U97" s="446"/>
      <c r="V97" s="445"/>
      <c r="W97" s="445"/>
      <c r="X97" s="445"/>
      <c r="Y97" s="447"/>
      <c r="Z97" s="448"/>
      <c r="AA97" s="449"/>
      <c r="AB97" s="449"/>
      <c r="AC97" s="450"/>
      <c r="AD97" s="451"/>
      <c r="AE97" s="445"/>
      <c r="AF97" s="451"/>
      <c r="AG97" s="451"/>
      <c r="AH97" s="451"/>
      <c r="AI97" s="451"/>
      <c r="AJ97" s="451"/>
      <c r="AK97" s="418"/>
      <c r="AL97" s="452"/>
      <c r="AM97" s="452"/>
      <c r="AN97" s="431"/>
      <c r="AO97" s="418"/>
    </row>
    <row r="98" spans="1:41" s="162" customFormat="1" ht="14.25">
      <c r="A98" s="432"/>
      <c r="B98" s="437"/>
      <c r="C98" s="437"/>
      <c r="D98" s="437"/>
      <c r="E98" s="432"/>
      <c r="F98" s="438"/>
      <c r="G98" s="439"/>
      <c r="H98" s="428"/>
      <c r="I98" s="425"/>
      <c r="J98" s="440"/>
      <c r="K98" s="441"/>
      <c r="L98" s="441"/>
      <c r="M98" s="442"/>
      <c r="N98" s="443"/>
      <c r="O98" s="444"/>
      <c r="P98" s="445"/>
      <c r="Q98" s="445"/>
      <c r="R98" s="445"/>
      <c r="S98" s="445"/>
      <c r="T98" s="445"/>
      <c r="U98" s="446"/>
      <c r="V98" s="445"/>
      <c r="W98" s="445"/>
      <c r="X98" s="445"/>
      <c r="Y98" s="447"/>
      <c r="Z98" s="448"/>
      <c r="AA98" s="449"/>
      <c r="AB98" s="449"/>
      <c r="AC98" s="450"/>
      <c r="AD98" s="451"/>
      <c r="AE98" s="445"/>
      <c r="AF98" s="451"/>
      <c r="AG98" s="451"/>
      <c r="AH98" s="451"/>
      <c r="AI98" s="451"/>
      <c r="AJ98" s="451"/>
      <c r="AK98" s="418"/>
      <c r="AL98" s="452"/>
      <c r="AM98" s="452"/>
      <c r="AN98" s="431"/>
      <c r="AO98" s="418"/>
    </row>
    <row r="99" spans="1:41" s="162" customFormat="1" ht="14.25">
      <c r="A99" s="432"/>
      <c r="B99" s="437"/>
      <c r="C99" s="437"/>
      <c r="D99" s="437"/>
      <c r="E99" s="432"/>
      <c r="F99" s="438"/>
      <c r="G99" s="439"/>
      <c r="H99" s="428"/>
      <c r="I99" s="425"/>
      <c r="J99" s="440"/>
      <c r="K99" s="441"/>
      <c r="L99" s="441"/>
      <c r="M99" s="442"/>
      <c r="N99" s="443"/>
      <c r="O99" s="444"/>
      <c r="P99" s="445"/>
      <c r="Q99" s="445"/>
      <c r="R99" s="445"/>
      <c r="S99" s="445"/>
      <c r="T99" s="445"/>
      <c r="U99" s="446"/>
      <c r="V99" s="445"/>
      <c r="W99" s="445"/>
      <c r="X99" s="445"/>
      <c r="Y99" s="447"/>
      <c r="Z99" s="448"/>
      <c r="AA99" s="449"/>
      <c r="AB99" s="449"/>
      <c r="AC99" s="450"/>
      <c r="AD99" s="451"/>
      <c r="AE99" s="445"/>
      <c r="AF99" s="451"/>
      <c r="AG99" s="451"/>
      <c r="AH99" s="451"/>
      <c r="AI99" s="451"/>
      <c r="AJ99" s="451"/>
      <c r="AK99" s="418"/>
      <c r="AL99" s="452"/>
      <c r="AM99" s="452"/>
      <c r="AN99" s="431"/>
      <c r="AO99" s="418"/>
    </row>
    <row r="100" spans="1:41" s="162" customFormat="1" ht="14.25">
      <c r="A100" s="432"/>
      <c r="B100" s="437"/>
      <c r="C100" s="437"/>
      <c r="D100" s="437"/>
      <c r="E100" s="432"/>
      <c r="F100" s="438"/>
      <c r="G100" s="439"/>
      <c r="H100" s="428"/>
      <c r="I100" s="425"/>
      <c r="J100" s="440"/>
      <c r="K100" s="441"/>
      <c r="L100" s="441"/>
      <c r="M100" s="442"/>
      <c r="N100" s="443"/>
      <c r="O100" s="444"/>
      <c r="P100" s="445"/>
      <c r="Q100" s="445"/>
      <c r="R100" s="445"/>
      <c r="S100" s="445"/>
      <c r="T100" s="445"/>
      <c r="U100" s="446"/>
      <c r="V100" s="445"/>
      <c r="W100" s="445"/>
      <c r="X100" s="445"/>
      <c r="Y100" s="447"/>
      <c r="Z100" s="448"/>
      <c r="AA100" s="449"/>
      <c r="AB100" s="449"/>
      <c r="AC100" s="450"/>
      <c r="AD100" s="451"/>
      <c r="AE100" s="445"/>
      <c r="AF100" s="451"/>
      <c r="AG100" s="451"/>
      <c r="AH100" s="451"/>
      <c r="AI100" s="451"/>
      <c r="AJ100" s="451"/>
      <c r="AK100" s="418"/>
      <c r="AL100" s="452"/>
      <c r="AM100" s="452"/>
      <c r="AN100" s="431"/>
      <c r="AO100" s="418"/>
    </row>
    <row r="101" spans="1:41" s="162" customFormat="1" ht="14.25">
      <c r="A101" s="432"/>
      <c r="B101" s="437"/>
      <c r="C101" s="437"/>
      <c r="D101" s="437"/>
      <c r="E101" s="432"/>
      <c r="F101" s="438"/>
      <c r="G101" s="439"/>
      <c r="H101" s="428"/>
      <c r="I101" s="425"/>
      <c r="J101" s="440"/>
      <c r="K101" s="441"/>
      <c r="L101" s="441"/>
      <c r="M101" s="442"/>
      <c r="N101" s="443"/>
      <c r="O101" s="444"/>
      <c r="P101" s="445"/>
      <c r="Q101" s="445"/>
      <c r="R101" s="445"/>
      <c r="S101" s="445"/>
      <c r="T101" s="445"/>
      <c r="U101" s="446"/>
      <c r="V101" s="445"/>
      <c r="W101" s="445"/>
      <c r="X101" s="445"/>
      <c r="Y101" s="447"/>
      <c r="Z101" s="448"/>
      <c r="AA101" s="449"/>
      <c r="AB101" s="449"/>
      <c r="AC101" s="450"/>
      <c r="AD101" s="451"/>
      <c r="AE101" s="445"/>
      <c r="AF101" s="451"/>
      <c r="AG101" s="451"/>
      <c r="AH101" s="451"/>
      <c r="AI101" s="451"/>
      <c r="AJ101" s="451"/>
      <c r="AK101" s="418"/>
      <c r="AL101" s="452"/>
      <c r="AM101" s="452"/>
      <c r="AN101" s="431"/>
      <c r="AO101" s="418"/>
    </row>
    <row r="102" spans="1:41" s="162" customFormat="1" ht="14.25">
      <c r="A102" s="432"/>
      <c r="B102" s="437"/>
      <c r="C102" s="437"/>
      <c r="D102" s="437"/>
      <c r="E102" s="432"/>
      <c r="F102" s="438"/>
      <c r="G102" s="439"/>
      <c r="H102" s="428"/>
      <c r="I102" s="425"/>
      <c r="J102" s="440"/>
      <c r="K102" s="441"/>
      <c r="L102" s="441"/>
      <c r="M102" s="442"/>
      <c r="N102" s="443"/>
      <c r="O102" s="444"/>
      <c r="P102" s="445"/>
      <c r="Q102" s="445"/>
      <c r="R102" s="445"/>
      <c r="S102" s="445"/>
      <c r="T102" s="445"/>
      <c r="U102" s="446"/>
      <c r="V102" s="445"/>
      <c r="W102" s="445"/>
      <c r="X102" s="445"/>
      <c r="Y102" s="447"/>
      <c r="Z102" s="448"/>
      <c r="AA102" s="449"/>
      <c r="AB102" s="449"/>
      <c r="AC102" s="450"/>
      <c r="AD102" s="451"/>
      <c r="AE102" s="445"/>
      <c r="AF102" s="451"/>
      <c r="AG102" s="451"/>
      <c r="AH102" s="451"/>
      <c r="AI102" s="451"/>
      <c r="AJ102" s="451"/>
      <c r="AK102" s="418"/>
      <c r="AL102" s="452"/>
      <c r="AM102" s="452"/>
      <c r="AN102" s="431"/>
      <c r="AO102" s="418"/>
    </row>
    <row r="103" spans="1:41" ht="14.25">
      <c r="A103" s="432"/>
      <c r="B103" s="437"/>
      <c r="C103" s="437"/>
      <c r="D103" s="437"/>
      <c r="E103" s="432"/>
      <c r="F103" s="438"/>
      <c r="G103" s="439"/>
      <c r="H103" s="428"/>
      <c r="I103" s="425"/>
      <c r="J103" s="440"/>
      <c r="K103" s="441"/>
      <c r="L103" s="441"/>
      <c r="M103" s="442"/>
      <c r="N103" s="443"/>
      <c r="O103" s="444"/>
      <c r="P103" s="445"/>
      <c r="Q103" s="445"/>
      <c r="R103" s="445"/>
      <c r="S103" s="445"/>
      <c r="T103" s="445"/>
      <c r="U103" s="446"/>
      <c r="V103" s="445"/>
      <c r="W103" s="445"/>
      <c r="X103" s="445"/>
      <c r="Y103" s="447"/>
      <c r="Z103" s="448"/>
      <c r="AA103" s="449"/>
      <c r="AB103" s="449"/>
      <c r="AC103" s="450"/>
      <c r="AD103" s="451"/>
      <c r="AE103" s="445"/>
      <c r="AF103" s="451"/>
      <c r="AG103" s="451"/>
      <c r="AH103" s="451"/>
      <c r="AI103" s="451"/>
      <c r="AJ103" s="451"/>
      <c r="AK103" s="454"/>
      <c r="AL103" s="452"/>
      <c r="AM103" s="452"/>
      <c r="AN103" s="455"/>
      <c r="AO103" s="454"/>
    </row>
    <row r="104" spans="1:41" ht="14.25">
      <c r="A104" s="432"/>
      <c r="B104" s="437"/>
      <c r="C104" s="437"/>
      <c r="D104" s="437"/>
      <c r="E104" s="432"/>
      <c r="F104" s="438"/>
      <c r="G104" s="439"/>
      <c r="H104" s="428"/>
      <c r="I104" s="425"/>
      <c r="J104" s="440"/>
      <c r="K104" s="441"/>
      <c r="L104" s="441"/>
      <c r="M104" s="442"/>
      <c r="N104" s="443"/>
      <c r="O104" s="444"/>
      <c r="P104" s="445"/>
      <c r="Q104" s="445"/>
      <c r="R104" s="445"/>
      <c r="S104" s="445"/>
      <c r="T104" s="445"/>
      <c r="U104" s="446"/>
      <c r="V104" s="445"/>
      <c r="W104" s="445"/>
      <c r="X104" s="445"/>
      <c r="Y104" s="447"/>
      <c r="Z104" s="448"/>
      <c r="AA104" s="449"/>
      <c r="AB104" s="449"/>
      <c r="AC104" s="450"/>
      <c r="AD104" s="451"/>
      <c r="AE104" s="445"/>
      <c r="AF104" s="451"/>
      <c r="AG104" s="451"/>
      <c r="AH104" s="451"/>
      <c r="AI104" s="451"/>
      <c r="AJ104" s="451"/>
      <c r="AK104" s="454"/>
      <c r="AL104" s="452"/>
      <c r="AM104" s="452"/>
      <c r="AN104" s="455"/>
      <c r="AO104" s="454"/>
    </row>
    <row r="105" spans="1:41" ht="14.25">
      <c r="A105" s="432"/>
      <c r="B105" s="437"/>
      <c r="C105" s="437"/>
      <c r="D105" s="437"/>
      <c r="E105" s="432"/>
      <c r="F105" s="438"/>
      <c r="G105" s="439"/>
      <c r="H105" s="428"/>
      <c r="I105" s="425"/>
      <c r="J105" s="440"/>
      <c r="K105" s="441"/>
      <c r="L105" s="441"/>
      <c r="M105" s="442"/>
      <c r="N105" s="443"/>
      <c r="O105" s="444"/>
      <c r="P105" s="445"/>
      <c r="Q105" s="445"/>
      <c r="R105" s="445"/>
      <c r="S105" s="445"/>
      <c r="T105" s="445"/>
      <c r="U105" s="446"/>
      <c r="V105" s="445"/>
      <c r="W105" s="445"/>
      <c r="X105" s="445"/>
      <c r="Y105" s="447"/>
      <c r="Z105" s="448"/>
      <c r="AA105" s="449"/>
      <c r="AB105" s="449"/>
      <c r="AC105" s="450"/>
      <c r="AD105" s="451"/>
      <c r="AE105" s="445"/>
      <c r="AF105" s="451"/>
      <c r="AG105" s="451"/>
      <c r="AH105" s="451"/>
      <c r="AI105" s="451"/>
      <c r="AJ105" s="451"/>
      <c r="AK105" s="454"/>
      <c r="AL105" s="452"/>
      <c r="AM105" s="452"/>
      <c r="AN105" s="455"/>
      <c r="AO105" s="454"/>
    </row>
    <row r="106" spans="1:41" ht="14.25">
      <c r="A106" s="432"/>
      <c r="B106" s="437"/>
      <c r="C106" s="437"/>
      <c r="D106" s="437"/>
      <c r="E106" s="432"/>
      <c r="F106" s="438"/>
      <c r="G106" s="439"/>
      <c r="H106" s="428"/>
      <c r="I106" s="425"/>
      <c r="J106" s="440"/>
      <c r="K106" s="441"/>
      <c r="L106" s="441"/>
      <c r="M106" s="442"/>
      <c r="N106" s="443"/>
      <c r="O106" s="444"/>
      <c r="P106" s="445"/>
      <c r="Q106" s="445"/>
      <c r="R106" s="445"/>
      <c r="S106" s="445"/>
      <c r="T106" s="445"/>
      <c r="U106" s="446"/>
      <c r="V106" s="445"/>
      <c r="W106" s="445"/>
      <c r="X106" s="445"/>
      <c r="Y106" s="447"/>
      <c r="Z106" s="448"/>
      <c r="AA106" s="449"/>
      <c r="AB106" s="449"/>
      <c r="AC106" s="450"/>
      <c r="AD106" s="451"/>
      <c r="AE106" s="445"/>
      <c r="AF106" s="451"/>
      <c r="AG106" s="451"/>
      <c r="AH106" s="451"/>
      <c r="AI106" s="451"/>
      <c r="AJ106" s="451"/>
      <c r="AK106" s="454"/>
      <c r="AL106" s="452"/>
      <c r="AM106" s="452"/>
      <c r="AN106" s="455"/>
      <c r="AO106" s="454"/>
    </row>
    <row r="107" spans="1:41" ht="14.25">
      <c r="A107" s="432"/>
      <c r="B107" s="437"/>
      <c r="C107" s="437"/>
      <c r="D107" s="437"/>
      <c r="E107" s="432"/>
      <c r="F107" s="438"/>
      <c r="G107" s="439"/>
      <c r="H107" s="428"/>
      <c r="I107" s="425"/>
      <c r="J107" s="440"/>
      <c r="K107" s="441"/>
      <c r="L107" s="441"/>
      <c r="M107" s="442"/>
      <c r="N107" s="443"/>
      <c r="O107" s="444"/>
      <c r="P107" s="445"/>
      <c r="Q107" s="445"/>
      <c r="R107" s="445"/>
      <c r="S107" s="445"/>
      <c r="T107" s="445"/>
      <c r="U107" s="446"/>
      <c r="V107" s="445"/>
      <c r="W107" s="445"/>
      <c r="X107" s="445"/>
      <c r="Y107" s="447"/>
      <c r="Z107" s="448"/>
      <c r="AA107" s="449"/>
      <c r="AB107" s="449"/>
      <c r="AC107" s="450"/>
      <c r="AD107" s="451"/>
      <c r="AE107" s="445"/>
      <c r="AF107" s="451"/>
      <c r="AG107" s="451"/>
      <c r="AH107" s="451"/>
      <c r="AI107" s="451"/>
      <c r="AJ107" s="451"/>
      <c r="AK107" s="454"/>
      <c r="AL107" s="452"/>
      <c r="AM107" s="452"/>
      <c r="AN107" s="455"/>
      <c r="AO107" s="454"/>
    </row>
    <row r="108" spans="1:41" ht="14.25">
      <c r="A108" s="432"/>
      <c r="B108" s="437"/>
      <c r="C108" s="437"/>
      <c r="D108" s="437"/>
      <c r="E108" s="432"/>
      <c r="F108" s="438"/>
      <c r="G108" s="439"/>
      <c r="H108" s="428"/>
      <c r="I108" s="425"/>
      <c r="J108" s="440"/>
      <c r="K108" s="441"/>
      <c r="L108" s="441"/>
      <c r="M108" s="442"/>
      <c r="N108" s="443"/>
      <c r="O108" s="444"/>
      <c r="P108" s="445"/>
      <c r="Q108" s="445"/>
      <c r="R108" s="445"/>
      <c r="S108" s="445"/>
      <c r="T108" s="445"/>
      <c r="U108" s="446"/>
      <c r="V108" s="445"/>
      <c r="W108" s="445"/>
      <c r="X108" s="445"/>
      <c r="Y108" s="447"/>
      <c r="Z108" s="448"/>
      <c r="AA108" s="449"/>
      <c r="AB108" s="449"/>
      <c r="AC108" s="450"/>
      <c r="AD108" s="451"/>
      <c r="AE108" s="445"/>
      <c r="AF108" s="451"/>
      <c r="AG108" s="451"/>
      <c r="AH108" s="451"/>
      <c r="AI108" s="451"/>
      <c r="AJ108" s="451"/>
      <c r="AK108" s="454"/>
      <c r="AL108" s="452"/>
      <c r="AM108" s="452"/>
      <c r="AN108" s="455"/>
      <c r="AO108" s="454"/>
    </row>
    <row r="109" spans="1:41" ht="14.25">
      <c r="A109" s="432"/>
      <c r="B109" s="437"/>
      <c r="C109" s="437"/>
      <c r="D109" s="437"/>
      <c r="E109" s="432"/>
      <c r="F109" s="438"/>
      <c r="G109" s="439"/>
      <c r="H109" s="428"/>
      <c r="I109" s="425"/>
      <c r="J109" s="440"/>
      <c r="K109" s="441"/>
      <c r="L109" s="441"/>
      <c r="M109" s="442"/>
      <c r="N109" s="443"/>
      <c r="O109" s="444"/>
      <c r="P109" s="445"/>
      <c r="Q109" s="445"/>
      <c r="R109" s="445"/>
      <c r="S109" s="445"/>
      <c r="T109" s="445"/>
      <c r="U109" s="446"/>
      <c r="V109" s="445"/>
      <c r="W109" s="445"/>
      <c r="X109" s="445"/>
      <c r="Y109" s="447"/>
      <c r="Z109" s="448"/>
      <c r="AA109" s="449"/>
      <c r="AB109" s="449"/>
      <c r="AC109" s="450"/>
      <c r="AD109" s="451"/>
      <c r="AE109" s="445"/>
      <c r="AF109" s="451"/>
      <c r="AG109" s="451"/>
      <c r="AH109" s="451"/>
      <c r="AI109" s="451"/>
      <c r="AJ109" s="451"/>
      <c r="AK109" s="454"/>
      <c r="AL109" s="452"/>
      <c r="AM109" s="452"/>
      <c r="AN109" s="455"/>
      <c r="AO109" s="454"/>
    </row>
    <row r="110" spans="1:41" ht="14.25">
      <c r="A110" s="432"/>
      <c r="B110" s="437"/>
      <c r="C110" s="437"/>
      <c r="D110" s="437"/>
      <c r="E110" s="432"/>
      <c r="F110" s="438"/>
      <c r="G110" s="439"/>
      <c r="H110" s="428"/>
      <c r="I110" s="425"/>
      <c r="J110" s="440"/>
      <c r="K110" s="441"/>
      <c r="L110" s="441"/>
      <c r="M110" s="442"/>
      <c r="N110" s="443"/>
      <c r="O110" s="444"/>
      <c r="P110" s="445"/>
      <c r="Q110" s="445"/>
      <c r="R110" s="445"/>
      <c r="S110" s="445"/>
      <c r="T110" s="445"/>
      <c r="U110" s="446"/>
      <c r="V110" s="445"/>
      <c r="W110" s="445"/>
      <c r="X110" s="445"/>
      <c r="Y110" s="447"/>
      <c r="Z110" s="448"/>
      <c r="AA110" s="449"/>
      <c r="AB110" s="449"/>
      <c r="AC110" s="450"/>
      <c r="AD110" s="451"/>
      <c r="AE110" s="445"/>
      <c r="AF110" s="451"/>
      <c r="AG110" s="451"/>
      <c r="AH110" s="451"/>
      <c r="AI110" s="451"/>
      <c r="AJ110" s="451"/>
      <c r="AK110" s="454"/>
      <c r="AL110" s="452"/>
      <c r="AM110" s="452"/>
      <c r="AN110" s="455"/>
      <c r="AO110" s="454"/>
    </row>
    <row r="111" spans="1:41" ht="14.25">
      <c r="A111" s="432"/>
      <c r="B111" s="437"/>
      <c r="C111" s="437"/>
      <c r="D111" s="437"/>
      <c r="E111" s="432"/>
      <c r="F111" s="438"/>
      <c r="G111" s="439"/>
      <c r="H111" s="428"/>
      <c r="I111" s="425"/>
      <c r="J111" s="440"/>
      <c r="K111" s="441"/>
      <c r="L111" s="441"/>
      <c r="M111" s="442"/>
      <c r="N111" s="443"/>
      <c r="O111" s="444"/>
      <c r="P111" s="445"/>
      <c r="Q111" s="445"/>
      <c r="R111" s="445"/>
      <c r="S111" s="445"/>
      <c r="T111" s="445"/>
      <c r="U111" s="446"/>
      <c r="V111" s="445"/>
      <c r="W111" s="445"/>
      <c r="X111" s="445"/>
      <c r="Y111" s="447"/>
      <c r="Z111" s="448"/>
      <c r="AA111" s="449"/>
      <c r="AB111" s="449"/>
      <c r="AC111" s="450"/>
      <c r="AD111" s="451"/>
      <c r="AE111" s="445"/>
      <c r="AF111" s="451"/>
      <c r="AG111" s="451"/>
      <c r="AH111" s="451"/>
      <c r="AI111" s="451"/>
      <c r="AJ111" s="451"/>
      <c r="AK111" s="454"/>
      <c r="AL111" s="452"/>
      <c r="AM111" s="452"/>
      <c r="AN111" s="455"/>
      <c r="AO111" s="454"/>
    </row>
    <row r="112" spans="1:41" ht="14.25">
      <c r="A112" s="432"/>
      <c r="B112" s="437"/>
      <c r="C112" s="437"/>
      <c r="D112" s="437"/>
      <c r="E112" s="432"/>
      <c r="F112" s="438"/>
      <c r="G112" s="439"/>
      <c r="H112" s="428"/>
      <c r="I112" s="425"/>
      <c r="J112" s="440"/>
      <c r="K112" s="441"/>
      <c r="L112" s="441"/>
      <c r="M112" s="442"/>
      <c r="N112" s="443"/>
      <c r="O112" s="444"/>
      <c r="P112" s="445"/>
      <c r="Q112" s="445"/>
      <c r="R112" s="445"/>
      <c r="S112" s="445"/>
      <c r="T112" s="445"/>
      <c r="U112" s="446"/>
      <c r="V112" s="445"/>
      <c r="W112" s="445"/>
      <c r="X112" s="445"/>
      <c r="Y112" s="447"/>
      <c r="Z112" s="448"/>
      <c r="AA112" s="449"/>
      <c r="AB112" s="449"/>
      <c r="AC112" s="450"/>
      <c r="AD112" s="451"/>
      <c r="AE112" s="445"/>
      <c r="AF112" s="451"/>
      <c r="AG112" s="451"/>
      <c r="AH112" s="451"/>
      <c r="AI112" s="451"/>
      <c r="AJ112" s="451"/>
      <c r="AK112" s="454"/>
      <c r="AL112" s="452"/>
      <c r="AM112" s="452"/>
      <c r="AN112" s="455"/>
      <c r="AO112" s="454"/>
    </row>
    <row r="113" spans="1:40" ht="14.25">
      <c r="A113" s="432"/>
      <c r="B113" s="437"/>
      <c r="C113" s="437"/>
      <c r="D113" s="437"/>
      <c r="E113" s="432"/>
      <c r="F113" s="438"/>
      <c r="G113" s="439"/>
      <c r="H113" s="428"/>
      <c r="I113" s="425"/>
      <c r="J113" s="440"/>
      <c r="K113" s="441"/>
      <c r="L113" s="441"/>
      <c r="M113" s="442"/>
      <c r="N113" s="443"/>
      <c r="O113" s="444"/>
      <c r="P113" s="445"/>
      <c r="Q113" s="445"/>
      <c r="R113" s="445"/>
      <c r="S113" s="445"/>
      <c r="T113" s="445"/>
      <c r="U113" s="446"/>
      <c r="V113" s="445"/>
      <c r="W113" s="445"/>
      <c r="X113" s="445"/>
      <c r="Y113" s="447"/>
      <c r="Z113" s="448"/>
      <c r="AA113" s="449"/>
      <c r="AB113" s="449"/>
      <c r="AC113" s="450"/>
      <c r="AD113" s="451"/>
      <c r="AE113" s="445"/>
      <c r="AF113" s="451"/>
      <c r="AG113" s="451"/>
      <c r="AH113" s="451"/>
      <c r="AI113" s="451"/>
      <c r="AJ113" s="451"/>
      <c r="AK113" s="454"/>
      <c r="AL113" s="452"/>
      <c r="AM113" s="452"/>
      <c r="AN113" s="455"/>
    </row>
    <row r="114" spans="1:40" ht="14.25">
      <c r="A114" s="432"/>
      <c r="B114" s="437"/>
      <c r="C114" s="437"/>
      <c r="D114" s="437"/>
      <c r="E114" s="432"/>
      <c r="F114" s="438"/>
      <c r="G114" s="439"/>
      <c r="H114" s="428"/>
      <c r="I114" s="425"/>
      <c r="J114" s="440"/>
      <c r="K114" s="441"/>
      <c r="L114" s="441"/>
      <c r="M114" s="442"/>
      <c r="N114" s="443"/>
      <c r="O114" s="444"/>
      <c r="P114" s="445"/>
      <c r="Q114" s="445"/>
      <c r="R114" s="445"/>
      <c r="S114" s="445"/>
      <c r="T114" s="445"/>
      <c r="U114" s="446"/>
      <c r="V114" s="445"/>
      <c r="W114" s="445"/>
      <c r="X114" s="445"/>
      <c r="Y114" s="447"/>
      <c r="Z114" s="448"/>
      <c r="AA114" s="449"/>
      <c r="AB114" s="449"/>
      <c r="AC114" s="450"/>
      <c r="AD114" s="451"/>
      <c r="AE114" s="445"/>
      <c r="AF114" s="451"/>
      <c r="AG114" s="451"/>
      <c r="AH114" s="451"/>
      <c r="AI114" s="451"/>
      <c r="AJ114" s="451"/>
      <c r="AK114" s="454"/>
      <c r="AL114" s="452"/>
      <c r="AM114" s="452"/>
      <c r="AN114" s="455"/>
    </row>
    <row r="115" spans="1:40" ht="14.25">
      <c r="A115" s="432"/>
      <c r="B115" s="437"/>
      <c r="C115" s="437"/>
      <c r="D115" s="437"/>
      <c r="E115" s="432"/>
      <c r="F115" s="438"/>
      <c r="G115" s="439"/>
      <c r="H115" s="428"/>
      <c r="I115" s="425"/>
      <c r="J115" s="440"/>
      <c r="K115" s="441"/>
      <c r="L115" s="441"/>
      <c r="M115" s="442"/>
      <c r="N115" s="443"/>
      <c r="O115" s="444"/>
      <c r="P115" s="445"/>
      <c r="Q115" s="445"/>
      <c r="R115" s="445"/>
      <c r="S115" s="445"/>
      <c r="T115" s="445"/>
      <c r="U115" s="446"/>
      <c r="V115" s="445"/>
      <c r="W115" s="445"/>
      <c r="X115" s="445"/>
      <c r="Y115" s="447"/>
      <c r="Z115" s="448"/>
      <c r="AA115" s="449"/>
      <c r="AB115" s="449"/>
      <c r="AC115" s="450"/>
      <c r="AD115" s="451"/>
      <c r="AE115" s="445"/>
      <c r="AF115" s="451"/>
      <c r="AG115" s="451"/>
      <c r="AH115" s="451"/>
      <c r="AI115" s="451"/>
      <c r="AJ115" s="451"/>
      <c r="AK115" s="454"/>
      <c r="AL115" s="452"/>
      <c r="AM115" s="452"/>
      <c r="AN115" s="455"/>
    </row>
    <row r="116" spans="1:40" ht="14.25">
      <c r="A116" s="432"/>
      <c r="B116" s="437"/>
      <c r="C116" s="437"/>
      <c r="D116" s="437"/>
      <c r="E116" s="432"/>
      <c r="F116" s="438"/>
      <c r="G116" s="439"/>
      <c r="H116" s="428"/>
      <c r="I116" s="425"/>
      <c r="J116" s="440"/>
      <c r="K116" s="441"/>
      <c r="L116" s="441"/>
      <c r="M116" s="442"/>
      <c r="N116" s="443"/>
      <c r="O116" s="444"/>
      <c r="P116" s="445"/>
      <c r="Q116" s="445"/>
      <c r="R116" s="445"/>
      <c r="S116" s="445"/>
      <c r="T116" s="445"/>
      <c r="U116" s="446"/>
      <c r="V116" s="445"/>
      <c r="W116" s="445"/>
      <c r="X116" s="445"/>
      <c r="Y116" s="447"/>
      <c r="Z116" s="448"/>
      <c r="AA116" s="449"/>
      <c r="AB116" s="449"/>
      <c r="AC116" s="450"/>
      <c r="AD116" s="451"/>
      <c r="AE116" s="445"/>
      <c r="AF116" s="451"/>
      <c r="AG116" s="451"/>
      <c r="AH116" s="451"/>
      <c r="AI116" s="451"/>
      <c r="AJ116" s="451"/>
      <c r="AK116" s="454"/>
      <c r="AL116" s="452"/>
      <c r="AM116" s="452"/>
      <c r="AN116" s="455"/>
    </row>
    <row r="117" spans="1:40" ht="14.25">
      <c r="A117" s="432"/>
      <c r="B117" s="437"/>
      <c r="C117" s="437"/>
      <c r="D117" s="437"/>
      <c r="E117" s="432"/>
      <c r="F117" s="438"/>
      <c r="G117" s="439"/>
      <c r="H117" s="428"/>
      <c r="I117" s="425"/>
      <c r="J117" s="440"/>
      <c r="K117" s="441"/>
      <c r="L117" s="441"/>
      <c r="M117" s="442"/>
      <c r="N117" s="443"/>
      <c r="O117" s="444"/>
      <c r="P117" s="445"/>
      <c r="Q117" s="445"/>
      <c r="R117" s="445"/>
      <c r="S117" s="445"/>
      <c r="T117" s="445"/>
      <c r="U117" s="446"/>
      <c r="V117" s="445"/>
      <c r="W117" s="445"/>
      <c r="X117" s="445"/>
      <c r="Y117" s="447"/>
      <c r="Z117" s="448"/>
      <c r="AA117" s="449"/>
      <c r="AB117" s="449"/>
      <c r="AC117" s="450"/>
      <c r="AD117" s="451"/>
      <c r="AE117" s="445"/>
      <c r="AF117" s="451"/>
      <c r="AG117" s="451"/>
      <c r="AH117" s="451"/>
      <c r="AI117" s="451"/>
      <c r="AJ117" s="451"/>
      <c r="AK117" s="454"/>
      <c r="AL117" s="452"/>
      <c r="AM117" s="452"/>
      <c r="AN117" s="455"/>
    </row>
    <row r="118" spans="1:40" ht="14.25">
      <c r="A118" s="432"/>
      <c r="B118" s="437"/>
      <c r="C118" s="437"/>
      <c r="D118" s="437"/>
      <c r="E118" s="432"/>
      <c r="F118" s="438"/>
      <c r="G118" s="439"/>
      <c r="H118" s="428"/>
      <c r="I118" s="425"/>
      <c r="J118" s="440"/>
      <c r="K118" s="441"/>
      <c r="L118" s="441"/>
      <c r="M118" s="442"/>
      <c r="N118" s="443"/>
      <c r="O118" s="444"/>
      <c r="P118" s="445"/>
      <c r="Q118" s="445"/>
      <c r="R118" s="445"/>
      <c r="S118" s="445"/>
      <c r="T118" s="445"/>
      <c r="U118" s="446"/>
      <c r="V118" s="445"/>
      <c r="W118" s="445"/>
      <c r="X118" s="445"/>
      <c r="Y118" s="447"/>
      <c r="Z118" s="448"/>
      <c r="AA118" s="449"/>
      <c r="AB118" s="449"/>
      <c r="AC118" s="450"/>
      <c r="AD118" s="451"/>
      <c r="AE118" s="445"/>
      <c r="AF118" s="451"/>
      <c r="AG118" s="451"/>
      <c r="AH118" s="451"/>
      <c r="AI118" s="451"/>
      <c r="AJ118" s="451"/>
      <c r="AK118" s="454"/>
      <c r="AL118" s="452"/>
      <c r="AM118" s="452"/>
      <c r="AN118" s="455"/>
    </row>
    <row r="119" spans="1:40" ht="14.25">
      <c r="A119" s="432"/>
      <c r="B119" s="437"/>
      <c r="C119" s="437"/>
      <c r="D119" s="437"/>
      <c r="E119" s="432"/>
      <c r="F119" s="438"/>
      <c r="G119" s="439"/>
      <c r="H119" s="428"/>
      <c r="I119" s="425"/>
      <c r="J119" s="440"/>
      <c r="K119" s="441"/>
      <c r="L119" s="441"/>
      <c r="M119" s="442"/>
      <c r="N119" s="443"/>
      <c r="O119" s="444"/>
      <c r="P119" s="445"/>
      <c r="Q119" s="445"/>
      <c r="R119" s="445"/>
      <c r="S119" s="445"/>
      <c r="T119" s="445"/>
      <c r="U119" s="446"/>
      <c r="V119" s="445"/>
      <c r="W119" s="445"/>
      <c r="X119" s="445"/>
      <c r="Y119" s="447"/>
      <c r="Z119" s="448"/>
      <c r="AA119" s="449"/>
      <c r="AB119" s="449"/>
      <c r="AC119" s="450"/>
      <c r="AD119" s="451"/>
      <c r="AE119" s="445"/>
      <c r="AF119" s="451"/>
      <c r="AG119" s="451"/>
      <c r="AH119" s="451"/>
      <c r="AI119" s="451"/>
      <c r="AJ119" s="451"/>
      <c r="AK119" s="454"/>
      <c r="AL119" s="452"/>
      <c r="AM119" s="452"/>
      <c r="AN119" s="455"/>
    </row>
    <row r="120" spans="1:40" ht="14.25">
      <c r="A120" s="432"/>
      <c r="B120" s="437"/>
      <c r="C120" s="437"/>
      <c r="D120" s="437"/>
      <c r="E120" s="432"/>
      <c r="F120" s="438"/>
      <c r="G120" s="439"/>
      <c r="H120" s="428"/>
      <c r="I120" s="425"/>
      <c r="J120" s="440"/>
      <c r="K120" s="441"/>
      <c r="L120" s="441"/>
      <c r="M120" s="442"/>
      <c r="N120" s="443"/>
      <c r="O120" s="444"/>
      <c r="P120" s="445"/>
      <c r="Q120" s="445"/>
      <c r="R120" s="445"/>
      <c r="S120" s="445"/>
      <c r="T120" s="445"/>
      <c r="U120" s="446"/>
      <c r="V120" s="445"/>
      <c r="W120" s="445"/>
      <c r="X120" s="445"/>
      <c r="Y120" s="447"/>
      <c r="Z120" s="448"/>
      <c r="AA120" s="449"/>
      <c r="AB120" s="449"/>
      <c r="AC120" s="450"/>
      <c r="AD120" s="451"/>
      <c r="AE120" s="445"/>
      <c r="AF120" s="451"/>
      <c r="AG120" s="451"/>
      <c r="AH120" s="451"/>
      <c r="AI120" s="451"/>
      <c r="AJ120" s="451"/>
      <c r="AK120" s="454"/>
      <c r="AL120" s="452"/>
      <c r="AM120" s="452"/>
      <c r="AN120" s="455"/>
    </row>
    <row r="121" spans="1:40" ht="14.25">
      <c r="A121" s="432"/>
      <c r="B121" s="437"/>
      <c r="C121" s="437"/>
      <c r="D121" s="437"/>
      <c r="E121" s="432"/>
      <c r="F121" s="438"/>
      <c r="G121" s="439"/>
      <c r="H121" s="428"/>
      <c r="I121" s="425"/>
      <c r="J121" s="440"/>
      <c r="K121" s="441"/>
      <c r="L121" s="441"/>
      <c r="M121" s="442"/>
      <c r="N121" s="443"/>
      <c r="O121" s="444"/>
      <c r="P121" s="445"/>
      <c r="Q121" s="445"/>
      <c r="R121" s="445"/>
      <c r="S121" s="445"/>
      <c r="T121" s="445"/>
      <c r="U121" s="446"/>
      <c r="V121" s="445"/>
      <c r="W121" s="445"/>
      <c r="X121" s="445"/>
      <c r="Y121" s="447"/>
      <c r="Z121" s="448"/>
      <c r="AA121" s="449"/>
      <c r="AB121" s="449"/>
      <c r="AC121" s="450"/>
      <c r="AD121" s="451"/>
      <c r="AE121" s="445"/>
      <c r="AF121" s="451"/>
      <c r="AG121" s="451"/>
      <c r="AH121" s="451"/>
      <c r="AI121" s="451"/>
      <c r="AJ121" s="451"/>
      <c r="AK121" s="454"/>
      <c r="AL121" s="452"/>
      <c r="AM121" s="452"/>
      <c r="AN121" s="455"/>
    </row>
    <row r="122" spans="1:40" ht="14.25">
      <c r="A122" s="432"/>
      <c r="B122" s="437"/>
      <c r="C122" s="437"/>
      <c r="D122" s="437"/>
      <c r="E122" s="432"/>
      <c r="F122" s="438"/>
      <c r="G122" s="439"/>
      <c r="H122" s="428"/>
      <c r="I122" s="425"/>
      <c r="J122" s="440"/>
      <c r="K122" s="441"/>
      <c r="L122" s="441"/>
      <c r="M122" s="442"/>
      <c r="N122" s="443"/>
      <c r="O122" s="444"/>
      <c r="P122" s="445"/>
      <c r="Q122" s="445"/>
      <c r="R122" s="445"/>
      <c r="S122" s="445"/>
      <c r="T122" s="445"/>
      <c r="U122" s="446"/>
      <c r="V122" s="445"/>
      <c r="W122" s="445"/>
      <c r="X122" s="445"/>
      <c r="Y122" s="447"/>
      <c r="Z122" s="448"/>
      <c r="AA122" s="449"/>
      <c r="AB122" s="449"/>
      <c r="AC122" s="450"/>
      <c r="AD122" s="451"/>
      <c r="AE122" s="445"/>
      <c r="AF122" s="451"/>
      <c r="AG122" s="451"/>
      <c r="AH122" s="451"/>
      <c r="AI122" s="451"/>
      <c r="AJ122" s="451"/>
      <c r="AK122" s="454"/>
      <c r="AL122" s="452"/>
      <c r="AM122" s="452"/>
      <c r="AN122" s="455"/>
    </row>
    <row r="123" spans="1:40" ht="14.25">
      <c r="A123" s="432"/>
      <c r="B123" s="437"/>
      <c r="C123" s="437"/>
      <c r="D123" s="437"/>
      <c r="E123" s="432"/>
      <c r="F123" s="438"/>
      <c r="G123" s="439"/>
      <c r="H123" s="428"/>
      <c r="I123" s="425"/>
      <c r="J123" s="440"/>
      <c r="K123" s="441"/>
      <c r="L123" s="441"/>
      <c r="M123" s="442"/>
      <c r="N123" s="443"/>
      <c r="O123" s="444"/>
      <c r="P123" s="445"/>
      <c r="Q123" s="445"/>
      <c r="R123" s="445"/>
      <c r="S123" s="445"/>
      <c r="T123" s="445"/>
      <c r="U123" s="446"/>
      <c r="V123" s="445"/>
      <c r="W123" s="445"/>
      <c r="X123" s="445"/>
      <c r="Y123" s="447"/>
      <c r="Z123" s="448"/>
      <c r="AA123" s="449"/>
      <c r="AB123" s="449"/>
      <c r="AC123" s="450"/>
      <c r="AD123" s="451"/>
      <c r="AE123" s="445"/>
      <c r="AF123" s="451"/>
      <c r="AG123" s="451"/>
      <c r="AH123" s="451"/>
      <c r="AI123" s="451"/>
      <c r="AJ123" s="451"/>
      <c r="AK123" s="454"/>
      <c r="AL123" s="452"/>
      <c r="AM123" s="452"/>
      <c r="AN123" s="455"/>
    </row>
    <row r="124" spans="1:40" ht="14.25">
      <c r="A124" s="432"/>
      <c r="B124" s="437"/>
      <c r="C124" s="437"/>
      <c r="D124" s="437"/>
      <c r="E124" s="432"/>
      <c r="F124" s="438"/>
      <c r="G124" s="439"/>
      <c r="H124" s="428"/>
      <c r="I124" s="425"/>
      <c r="J124" s="440"/>
      <c r="K124" s="441"/>
      <c r="L124" s="441"/>
      <c r="M124" s="442"/>
      <c r="N124" s="443"/>
      <c r="O124" s="444"/>
      <c r="P124" s="445"/>
      <c r="Q124" s="445"/>
      <c r="R124" s="445"/>
      <c r="S124" s="445"/>
      <c r="T124" s="445"/>
      <c r="U124" s="446"/>
      <c r="V124" s="445"/>
      <c r="W124" s="445"/>
      <c r="X124" s="445"/>
      <c r="Y124" s="447"/>
      <c r="Z124" s="448"/>
      <c r="AA124" s="449"/>
      <c r="AB124" s="449"/>
      <c r="AC124" s="450"/>
      <c r="AD124" s="451"/>
      <c r="AE124" s="445"/>
      <c r="AF124" s="451"/>
      <c r="AG124" s="451"/>
      <c r="AH124" s="451"/>
      <c r="AI124" s="451"/>
      <c r="AJ124" s="451"/>
      <c r="AK124" s="454"/>
      <c r="AL124" s="452"/>
      <c r="AM124" s="452"/>
      <c r="AN124" s="455"/>
    </row>
    <row r="125" spans="1:40" ht="14.25">
      <c r="A125" s="432"/>
      <c r="B125" s="437"/>
      <c r="C125" s="437"/>
      <c r="D125" s="437"/>
      <c r="E125" s="432"/>
      <c r="F125" s="438"/>
      <c r="G125" s="439"/>
      <c r="H125" s="428"/>
      <c r="I125" s="425"/>
      <c r="J125" s="440"/>
      <c r="K125" s="441"/>
      <c r="L125" s="441"/>
      <c r="M125" s="442"/>
      <c r="N125" s="443"/>
      <c r="O125" s="444"/>
      <c r="P125" s="445"/>
      <c r="Q125" s="445"/>
      <c r="R125" s="445"/>
      <c r="S125" s="445"/>
      <c r="T125" s="445"/>
      <c r="U125" s="446"/>
      <c r="V125" s="445"/>
      <c r="W125" s="445"/>
      <c r="X125" s="445"/>
      <c r="Y125" s="447"/>
      <c r="Z125" s="448"/>
      <c r="AA125" s="449"/>
      <c r="AB125" s="449"/>
      <c r="AC125" s="450"/>
      <c r="AD125" s="451"/>
      <c r="AE125" s="445"/>
      <c r="AF125" s="451"/>
      <c r="AG125" s="451"/>
      <c r="AH125" s="451"/>
      <c r="AI125" s="451"/>
      <c r="AJ125" s="451"/>
      <c r="AK125" s="454"/>
      <c r="AL125" s="452"/>
      <c r="AM125" s="452"/>
      <c r="AN125" s="455"/>
    </row>
    <row r="126" spans="1:40" ht="14.25">
      <c r="A126" s="432"/>
      <c r="B126" s="437"/>
      <c r="C126" s="437"/>
      <c r="D126" s="437"/>
      <c r="E126" s="432"/>
      <c r="F126" s="438"/>
      <c r="G126" s="439"/>
      <c r="H126" s="428"/>
      <c r="I126" s="425"/>
      <c r="J126" s="440"/>
      <c r="K126" s="441"/>
      <c r="L126" s="441"/>
      <c r="M126" s="442"/>
      <c r="N126" s="443"/>
      <c r="O126" s="444"/>
      <c r="P126" s="445"/>
      <c r="Q126" s="445"/>
      <c r="R126" s="445"/>
      <c r="S126" s="445"/>
      <c r="T126" s="445"/>
      <c r="U126" s="446"/>
      <c r="V126" s="445"/>
      <c r="W126" s="445"/>
      <c r="X126" s="445"/>
      <c r="Y126" s="447"/>
      <c r="Z126" s="448"/>
      <c r="AA126" s="449"/>
      <c r="AB126" s="449"/>
      <c r="AC126" s="450"/>
      <c r="AD126" s="451"/>
      <c r="AE126" s="445"/>
      <c r="AF126" s="451"/>
      <c r="AG126" s="451"/>
      <c r="AH126" s="451"/>
      <c r="AI126" s="451"/>
      <c r="AJ126" s="451"/>
      <c r="AK126" s="454"/>
      <c r="AL126" s="452"/>
      <c r="AM126" s="452"/>
      <c r="AN126" s="455"/>
    </row>
    <row r="127" spans="1:40" ht="14.25">
      <c r="A127" s="432"/>
      <c r="B127" s="437"/>
      <c r="C127" s="437"/>
      <c r="D127" s="437"/>
      <c r="E127" s="432"/>
      <c r="F127" s="438"/>
      <c r="G127" s="439"/>
      <c r="H127" s="428"/>
      <c r="I127" s="425"/>
      <c r="J127" s="440"/>
      <c r="K127" s="441"/>
      <c r="L127" s="441"/>
      <c r="M127" s="442"/>
      <c r="N127" s="443"/>
      <c r="O127" s="444"/>
      <c r="P127" s="445"/>
      <c r="Q127" s="445"/>
      <c r="R127" s="445"/>
      <c r="S127" s="445"/>
      <c r="T127" s="445"/>
      <c r="U127" s="446"/>
      <c r="V127" s="445"/>
      <c r="W127" s="445"/>
      <c r="X127" s="445"/>
      <c r="Y127" s="447"/>
      <c r="Z127" s="448"/>
      <c r="AA127" s="449"/>
      <c r="AB127" s="449"/>
      <c r="AC127" s="450"/>
      <c r="AD127" s="451"/>
      <c r="AE127" s="445"/>
      <c r="AF127" s="451"/>
      <c r="AG127" s="451"/>
      <c r="AH127" s="451"/>
      <c r="AI127" s="451"/>
      <c r="AJ127" s="451"/>
      <c r="AK127" s="454"/>
      <c r="AL127" s="452"/>
      <c r="AM127" s="452"/>
      <c r="AN127" s="455"/>
    </row>
    <row r="128" spans="1:40" ht="14.25">
      <c r="A128" s="432"/>
      <c r="B128" s="437"/>
      <c r="C128" s="437"/>
      <c r="D128" s="437"/>
      <c r="E128" s="432"/>
      <c r="F128" s="438"/>
      <c r="G128" s="439"/>
      <c r="H128" s="428"/>
      <c r="I128" s="425"/>
      <c r="J128" s="440"/>
      <c r="K128" s="441"/>
      <c r="L128" s="441"/>
      <c r="M128" s="442"/>
      <c r="N128" s="443"/>
      <c r="O128" s="444"/>
      <c r="P128" s="445"/>
      <c r="Q128" s="445"/>
      <c r="R128" s="445"/>
      <c r="S128" s="445"/>
      <c r="T128" s="445"/>
      <c r="U128" s="446"/>
      <c r="V128" s="445"/>
      <c r="W128" s="445"/>
      <c r="X128" s="445"/>
      <c r="Y128" s="447"/>
      <c r="Z128" s="448"/>
      <c r="AA128" s="449"/>
      <c r="AB128" s="449"/>
      <c r="AC128" s="450"/>
      <c r="AD128" s="451"/>
      <c r="AE128" s="445"/>
      <c r="AF128" s="451"/>
      <c r="AG128" s="451"/>
      <c r="AH128" s="451"/>
      <c r="AI128" s="451"/>
      <c r="AJ128" s="451"/>
      <c r="AK128" s="454"/>
      <c r="AL128" s="452"/>
      <c r="AM128" s="452"/>
      <c r="AN128" s="455"/>
    </row>
    <row r="129" spans="1:40" ht="14.25">
      <c r="A129" s="432"/>
      <c r="B129" s="437"/>
      <c r="C129" s="437"/>
      <c r="D129" s="437"/>
      <c r="E129" s="432"/>
      <c r="F129" s="438"/>
      <c r="G129" s="439"/>
      <c r="H129" s="428"/>
      <c r="I129" s="425"/>
      <c r="J129" s="440"/>
      <c r="K129" s="441"/>
      <c r="L129" s="441"/>
      <c r="M129" s="442"/>
      <c r="N129" s="443"/>
      <c r="O129" s="444"/>
      <c r="P129" s="445"/>
      <c r="Q129" s="445"/>
      <c r="R129" s="445"/>
      <c r="S129" s="445"/>
      <c r="T129" s="445"/>
      <c r="U129" s="446"/>
      <c r="V129" s="445"/>
      <c r="W129" s="445"/>
      <c r="X129" s="445"/>
      <c r="Y129" s="447"/>
      <c r="Z129" s="448"/>
      <c r="AA129" s="449"/>
      <c r="AB129" s="449"/>
      <c r="AC129" s="450"/>
      <c r="AD129" s="451"/>
      <c r="AE129" s="445"/>
      <c r="AF129" s="451"/>
      <c r="AG129" s="451"/>
      <c r="AH129" s="451"/>
      <c r="AI129" s="451"/>
      <c r="AJ129" s="451"/>
      <c r="AK129" s="454"/>
      <c r="AL129" s="452"/>
      <c r="AM129" s="452"/>
      <c r="AN129" s="455"/>
    </row>
    <row r="130" spans="1:40" ht="14.25">
      <c r="A130" s="432"/>
      <c r="B130" s="437"/>
      <c r="C130" s="437"/>
      <c r="D130" s="437"/>
      <c r="E130" s="432"/>
      <c r="F130" s="438"/>
      <c r="G130" s="439"/>
      <c r="H130" s="428"/>
      <c r="I130" s="425"/>
      <c r="J130" s="440"/>
      <c r="K130" s="441"/>
      <c r="L130" s="441"/>
      <c r="M130" s="442"/>
      <c r="N130" s="443"/>
      <c r="O130" s="444"/>
      <c r="P130" s="445"/>
      <c r="Q130" s="445"/>
      <c r="R130" s="445"/>
      <c r="S130" s="445"/>
      <c r="T130" s="445"/>
      <c r="U130" s="446"/>
      <c r="V130" s="445"/>
      <c r="W130" s="445"/>
      <c r="X130" s="445"/>
      <c r="Y130" s="447"/>
      <c r="Z130" s="448"/>
      <c r="AA130" s="449"/>
      <c r="AB130" s="449"/>
      <c r="AC130" s="450"/>
      <c r="AD130" s="451"/>
      <c r="AE130" s="445"/>
      <c r="AF130" s="451"/>
      <c r="AG130" s="451"/>
      <c r="AH130" s="451"/>
      <c r="AI130" s="451"/>
      <c r="AJ130" s="451"/>
      <c r="AK130" s="454"/>
      <c r="AL130" s="452"/>
      <c r="AM130" s="452"/>
      <c r="AN130" s="455"/>
    </row>
    <row r="131" spans="1:40" ht="14.25">
      <c r="A131" s="432"/>
      <c r="B131" s="437"/>
      <c r="C131" s="437"/>
      <c r="D131" s="437"/>
      <c r="E131" s="432"/>
      <c r="F131" s="438"/>
      <c r="G131" s="439"/>
      <c r="H131" s="428"/>
      <c r="I131" s="425"/>
      <c r="J131" s="440"/>
      <c r="K131" s="441"/>
      <c r="L131" s="441"/>
      <c r="M131" s="442"/>
      <c r="N131" s="443"/>
      <c r="O131" s="444"/>
      <c r="P131" s="445"/>
      <c r="Q131" s="445"/>
      <c r="R131" s="445"/>
      <c r="S131" s="445"/>
      <c r="T131" s="445"/>
      <c r="U131" s="446"/>
      <c r="V131" s="445"/>
      <c r="W131" s="445"/>
      <c r="X131" s="445"/>
      <c r="Y131" s="447"/>
      <c r="Z131" s="448"/>
      <c r="AA131" s="449"/>
      <c r="AB131" s="449"/>
      <c r="AC131" s="450"/>
      <c r="AD131" s="451"/>
      <c r="AE131" s="445"/>
      <c r="AF131" s="451"/>
      <c r="AG131" s="451"/>
      <c r="AH131" s="451"/>
      <c r="AI131" s="451"/>
      <c r="AJ131" s="451"/>
      <c r="AK131" s="454"/>
      <c r="AL131" s="452"/>
      <c r="AM131" s="452"/>
      <c r="AN131" s="455"/>
    </row>
    <row r="132" spans="1:40" ht="14.25">
      <c r="A132" s="432"/>
      <c r="B132" s="437"/>
      <c r="C132" s="437"/>
      <c r="D132" s="437"/>
      <c r="E132" s="432"/>
      <c r="F132" s="438"/>
      <c r="G132" s="439"/>
      <c r="H132" s="428"/>
      <c r="I132" s="425"/>
      <c r="J132" s="440"/>
      <c r="K132" s="441"/>
      <c r="L132" s="441"/>
      <c r="M132" s="442"/>
      <c r="N132" s="443"/>
      <c r="O132" s="444"/>
      <c r="P132" s="445"/>
      <c r="Q132" s="445"/>
      <c r="R132" s="445"/>
      <c r="S132" s="445"/>
      <c r="T132" s="445"/>
      <c r="U132" s="446"/>
      <c r="V132" s="445"/>
      <c r="W132" s="445"/>
      <c r="X132" s="445"/>
      <c r="Y132" s="447"/>
      <c r="Z132" s="448"/>
      <c r="AA132" s="449"/>
      <c r="AB132" s="449"/>
      <c r="AC132" s="450"/>
      <c r="AD132" s="451"/>
      <c r="AE132" s="445"/>
      <c r="AF132" s="451"/>
      <c r="AG132" s="451"/>
      <c r="AH132" s="451"/>
      <c r="AI132" s="451"/>
      <c r="AJ132" s="451"/>
      <c r="AK132" s="454"/>
      <c r="AL132" s="452"/>
      <c r="AM132" s="452"/>
      <c r="AN132" s="455"/>
    </row>
    <row r="133" spans="1:40" ht="14.25">
      <c r="A133" s="432"/>
      <c r="B133" s="437"/>
      <c r="C133" s="437"/>
      <c r="D133" s="437"/>
      <c r="E133" s="432"/>
      <c r="F133" s="438"/>
      <c r="G133" s="439"/>
      <c r="H133" s="428"/>
      <c r="I133" s="425"/>
      <c r="J133" s="440"/>
      <c r="K133" s="441"/>
      <c r="L133" s="441"/>
      <c r="M133" s="442"/>
      <c r="N133" s="443"/>
      <c r="O133" s="444"/>
      <c r="P133" s="445"/>
      <c r="Q133" s="445"/>
      <c r="R133" s="445"/>
      <c r="S133" s="445"/>
      <c r="T133" s="445"/>
      <c r="U133" s="446"/>
      <c r="V133" s="445"/>
      <c r="W133" s="445"/>
      <c r="X133" s="445"/>
      <c r="Y133" s="447"/>
      <c r="Z133" s="448"/>
      <c r="AA133" s="449"/>
      <c r="AB133" s="449"/>
      <c r="AC133" s="450"/>
      <c r="AD133" s="451"/>
      <c r="AE133" s="445"/>
      <c r="AF133" s="451"/>
      <c r="AG133" s="451"/>
      <c r="AH133" s="451"/>
      <c r="AI133" s="451"/>
      <c r="AJ133" s="451"/>
      <c r="AK133" s="454"/>
      <c r="AL133" s="452"/>
      <c r="AM133" s="452"/>
      <c r="AN133" s="455"/>
    </row>
    <row r="134" spans="1:40" ht="14.25">
      <c r="A134" s="432"/>
      <c r="B134" s="437"/>
      <c r="C134" s="437"/>
      <c r="D134" s="437"/>
      <c r="E134" s="432"/>
      <c r="F134" s="438"/>
      <c r="G134" s="439"/>
      <c r="H134" s="428"/>
      <c r="I134" s="425"/>
      <c r="J134" s="440"/>
      <c r="K134" s="441"/>
      <c r="L134" s="441"/>
      <c r="M134" s="442"/>
      <c r="N134" s="443"/>
      <c r="O134" s="444"/>
      <c r="P134" s="445"/>
      <c r="Q134" s="445"/>
      <c r="R134" s="445"/>
      <c r="S134" s="445"/>
      <c r="T134" s="445"/>
      <c r="U134" s="446"/>
      <c r="V134" s="445"/>
      <c r="W134" s="445"/>
      <c r="X134" s="445"/>
      <c r="Y134" s="447"/>
      <c r="Z134" s="448"/>
      <c r="AA134" s="449"/>
      <c r="AB134" s="449"/>
      <c r="AC134" s="450"/>
      <c r="AD134" s="451"/>
      <c r="AE134" s="445"/>
      <c r="AF134" s="451"/>
      <c r="AG134" s="451"/>
      <c r="AH134" s="451"/>
      <c r="AI134" s="451"/>
      <c r="AJ134" s="451"/>
      <c r="AK134" s="454"/>
      <c r="AL134" s="452"/>
      <c r="AM134" s="452"/>
      <c r="AN134" s="455"/>
    </row>
    <row r="135" spans="1:40" ht="14.25">
      <c r="A135" s="432"/>
      <c r="B135" s="437"/>
      <c r="C135" s="437"/>
      <c r="D135" s="437"/>
      <c r="E135" s="432"/>
      <c r="F135" s="438"/>
      <c r="G135" s="439"/>
      <c r="H135" s="428"/>
      <c r="I135" s="425"/>
      <c r="J135" s="440"/>
      <c r="K135" s="441"/>
      <c r="L135" s="441"/>
      <c r="M135" s="442"/>
      <c r="N135" s="443"/>
      <c r="O135" s="444"/>
      <c r="P135" s="445"/>
      <c r="Q135" s="445"/>
      <c r="R135" s="445"/>
      <c r="S135" s="445"/>
      <c r="T135" s="445"/>
      <c r="U135" s="446"/>
      <c r="V135" s="445"/>
      <c r="W135" s="445"/>
      <c r="X135" s="445"/>
      <c r="Y135" s="447"/>
      <c r="Z135" s="448"/>
      <c r="AA135" s="449"/>
      <c r="AB135" s="449"/>
      <c r="AC135" s="450"/>
      <c r="AD135" s="451"/>
      <c r="AE135" s="445"/>
      <c r="AF135" s="451"/>
      <c r="AG135" s="451"/>
      <c r="AH135" s="451"/>
      <c r="AI135" s="451"/>
      <c r="AJ135" s="451"/>
      <c r="AK135" s="454"/>
      <c r="AL135" s="452"/>
      <c r="AM135" s="452"/>
      <c r="AN135" s="455"/>
    </row>
    <row r="136" spans="1:40" ht="14.25">
      <c r="A136" s="432"/>
      <c r="B136" s="437"/>
      <c r="C136" s="437"/>
      <c r="D136" s="437"/>
      <c r="E136" s="432"/>
      <c r="F136" s="438"/>
      <c r="G136" s="439"/>
      <c r="H136" s="428"/>
      <c r="I136" s="425"/>
      <c r="J136" s="440"/>
      <c r="K136" s="441"/>
      <c r="L136" s="441"/>
      <c r="M136" s="442"/>
      <c r="N136" s="443"/>
      <c r="O136" s="444"/>
      <c r="P136" s="445"/>
      <c r="Q136" s="445"/>
      <c r="R136" s="445"/>
      <c r="S136" s="445"/>
      <c r="T136" s="445"/>
      <c r="U136" s="446"/>
      <c r="V136" s="445"/>
      <c r="W136" s="445"/>
      <c r="X136" s="445"/>
      <c r="Y136" s="447"/>
      <c r="Z136" s="448"/>
      <c r="AA136" s="449"/>
      <c r="AB136" s="449"/>
      <c r="AC136" s="450"/>
      <c r="AD136" s="451"/>
      <c r="AE136" s="445"/>
      <c r="AF136" s="451"/>
      <c r="AG136" s="451"/>
      <c r="AH136" s="451"/>
      <c r="AI136" s="451"/>
      <c r="AJ136" s="451"/>
      <c r="AK136" s="454"/>
      <c r="AL136" s="452"/>
      <c r="AM136" s="452"/>
      <c r="AN136" s="455"/>
    </row>
    <row r="137" spans="1:40" ht="14.25">
      <c r="A137" s="432"/>
      <c r="B137" s="437"/>
      <c r="C137" s="437"/>
      <c r="D137" s="437"/>
      <c r="E137" s="432"/>
      <c r="F137" s="438"/>
      <c r="G137" s="439"/>
      <c r="H137" s="428"/>
      <c r="I137" s="425"/>
      <c r="J137" s="440"/>
      <c r="K137" s="441"/>
      <c r="L137" s="441"/>
      <c r="M137" s="442"/>
      <c r="N137" s="443"/>
      <c r="O137" s="444"/>
      <c r="P137" s="445"/>
      <c r="Q137" s="445"/>
      <c r="R137" s="445"/>
      <c r="S137" s="445"/>
      <c r="T137" s="445"/>
      <c r="U137" s="446"/>
      <c r="V137" s="445"/>
      <c r="W137" s="445"/>
      <c r="X137" s="445"/>
      <c r="Y137" s="447"/>
      <c r="Z137" s="448"/>
      <c r="AA137" s="449"/>
      <c r="AB137" s="449"/>
      <c r="AC137" s="450"/>
      <c r="AD137" s="451"/>
      <c r="AE137" s="445"/>
      <c r="AF137" s="451"/>
      <c r="AG137" s="451"/>
      <c r="AH137" s="451"/>
      <c r="AI137" s="451"/>
      <c r="AJ137" s="451"/>
      <c r="AK137" s="454"/>
      <c r="AL137" s="452"/>
      <c r="AM137" s="452"/>
      <c r="AN137" s="455"/>
    </row>
    <row r="138" spans="1:40" ht="14.25">
      <c r="A138" s="432"/>
      <c r="B138" s="437"/>
      <c r="C138" s="437"/>
      <c r="D138" s="437"/>
      <c r="E138" s="432"/>
      <c r="F138" s="438"/>
      <c r="G138" s="439"/>
      <c r="H138" s="428"/>
      <c r="I138" s="425"/>
      <c r="J138" s="440"/>
      <c r="K138" s="441"/>
      <c r="L138" s="441"/>
      <c r="M138" s="442"/>
      <c r="N138" s="443"/>
      <c r="O138" s="444"/>
      <c r="P138" s="445"/>
      <c r="Q138" s="445"/>
      <c r="R138" s="445"/>
      <c r="S138" s="445"/>
      <c r="T138" s="445"/>
      <c r="U138" s="446"/>
      <c r="V138" s="445"/>
      <c r="W138" s="445"/>
      <c r="X138" s="445"/>
      <c r="Y138" s="447"/>
      <c r="Z138" s="448"/>
      <c r="AA138" s="449"/>
      <c r="AB138" s="449"/>
      <c r="AC138" s="450"/>
      <c r="AD138" s="451"/>
      <c r="AE138" s="445"/>
      <c r="AF138" s="451"/>
      <c r="AG138" s="451"/>
      <c r="AH138" s="451"/>
      <c r="AI138" s="451"/>
      <c r="AJ138" s="451"/>
      <c r="AK138" s="454"/>
      <c r="AL138" s="452"/>
      <c r="AM138" s="452"/>
      <c r="AN138" s="455"/>
    </row>
    <row r="139" spans="1:40" ht="14.25">
      <c r="A139" s="432"/>
      <c r="B139" s="437"/>
      <c r="C139" s="437"/>
      <c r="D139" s="437"/>
      <c r="E139" s="432"/>
      <c r="F139" s="438"/>
      <c r="G139" s="439"/>
      <c r="H139" s="428"/>
      <c r="I139" s="425"/>
      <c r="J139" s="440"/>
      <c r="K139" s="441"/>
      <c r="L139" s="441"/>
      <c r="M139" s="442"/>
      <c r="N139" s="443"/>
      <c r="O139" s="444"/>
      <c r="P139" s="445"/>
      <c r="Q139" s="445"/>
      <c r="R139" s="445"/>
      <c r="S139" s="445"/>
      <c r="T139" s="445"/>
      <c r="U139" s="446"/>
      <c r="V139" s="445"/>
      <c r="W139" s="445"/>
      <c r="X139" s="445"/>
      <c r="Y139" s="447"/>
      <c r="Z139" s="448"/>
      <c r="AA139" s="449"/>
      <c r="AB139" s="449"/>
      <c r="AC139" s="450"/>
      <c r="AD139" s="451"/>
      <c r="AE139" s="445"/>
      <c r="AF139" s="451"/>
      <c r="AG139" s="451"/>
      <c r="AH139" s="451"/>
      <c r="AI139" s="451"/>
      <c r="AJ139" s="451"/>
      <c r="AK139" s="454"/>
      <c r="AL139" s="452"/>
      <c r="AM139" s="452"/>
      <c r="AN139" s="455"/>
    </row>
    <row r="140" spans="1:40" ht="14.25">
      <c r="A140" s="432"/>
      <c r="B140" s="437"/>
      <c r="C140" s="437"/>
      <c r="D140" s="437"/>
      <c r="E140" s="432"/>
      <c r="F140" s="438"/>
      <c r="G140" s="439"/>
      <c r="H140" s="428"/>
      <c r="I140" s="425"/>
      <c r="J140" s="440"/>
      <c r="K140" s="441"/>
      <c r="L140" s="441"/>
      <c r="M140" s="442"/>
      <c r="N140" s="443"/>
      <c r="O140" s="444"/>
      <c r="P140" s="445"/>
      <c r="Q140" s="445"/>
      <c r="R140" s="445"/>
      <c r="S140" s="445"/>
      <c r="T140" s="445"/>
      <c r="U140" s="446"/>
      <c r="V140" s="445"/>
      <c r="W140" s="445"/>
      <c r="X140" s="445"/>
      <c r="Y140" s="447"/>
      <c r="Z140" s="448"/>
      <c r="AA140" s="449"/>
      <c r="AB140" s="449"/>
      <c r="AC140" s="450"/>
      <c r="AD140" s="451"/>
      <c r="AE140" s="445"/>
      <c r="AF140" s="451"/>
      <c r="AG140" s="451"/>
      <c r="AH140" s="451"/>
      <c r="AI140" s="451"/>
      <c r="AJ140" s="451"/>
      <c r="AK140" s="454"/>
      <c r="AL140" s="452"/>
      <c r="AM140" s="452"/>
      <c r="AN140" s="455"/>
    </row>
    <row r="141" spans="1:40" ht="14.25">
      <c r="A141" s="432"/>
      <c r="B141" s="437"/>
      <c r="C141" s="437"/>
      <c r="D141" s="437"/>
      <c r="E141" s="432"/>
      <c r="F141" s="438"/>
      <c r="G141" s="439"/>
      <c r="H141" s="428"/>
      <c r="I141" s="425"/>
      <c r="J141" s="440"/>
      <c r="K141" s="441"/>
      <c r="L141" s="441"/>
      <c r="M141" s="442"/>
      <c r="N141" s="443"/>
      <c r="O141" s="444"/>
      <c r="P141" s="445"/>
      <c r="Q141" s="445"/>
      <c r="R141" s="445"/>
      <c r="S141" s="445"/>
      <c r="T141" s="445"/>
      <c r="U141" s="446"/>
      <c r="V141" s="445"/>
      <c r="W141" s="445"/>
      <c r="X141" s="445"/>
      <c r="Y141" s="447"/>
      <c r="Z141" s="448"/>
      <c r="AA141" s="449"/>
      <c r="AB141" s="449"/>
      <c r="AC141" s="450"/>
      <c r="AD141" s="451"/>
      <c r="AE141" s="445"/>
      <c r="AF141" s="451"/>
      <c r="AG141" s="451"/>
      <c r="AH141" s="451"/>
      <c r="AI141" s="451"/>
      <c r="AJ141" s="451"/>
      <c r="AK141" s="454"/>
      <c r="AL141" s="452"/>
      <c r="AM141" s="452"/>
      <c r="AN141" s="455"/>
    </row>
    <row r="142" spans="1:40" ht="14.25">
      <c r="A142" s="432"/>
      <c r="B142" s="437"/>
      <c r="C142" s="437"/>
      <c r="D142" s="437"/>
      <c r="E142" s="432"/>
      <c r="F142" s="438"/>
      <c r="G142" s="439"/>
      <c r="H142" s="428"/>
      <c r="I142" s="425"/>
      <c r="J142" s="440"/>
      <c r="K142" s="441"/>
      <c r="L142" s="441"/>
      <c r="M142" s="442"/>
      <c r="N142" s="443"/>
      <c r="O142" s="444"/>
      <c r="P142" s="445"/>
      <c r="Q142" s="445"/>
      <c r="R142" s="445"/>
      <c r="S142" s="445"/>
      <c r="T142" s="445"/>
      <c r="U142" s="446"/>
      <c r="V142" s="445"/>
      <c r="W142" s="445"/>
      <c r="X142" s="445"/>
      <c r="Y142" s="447"/>
      <c r="Z142" s="448"/>
      <c r="AA142" s="449"/>
      <c r="AB142" s="449"/>
      <c r="AC142" s="450"/>
      <c r="AD142" s="451"/>
      <c r="AE142" s="445"/>
      <c r="AF142" s="451"/>
      <c r="AG142" s="451"/>
      <c r="AH142" s="451"/>
      <c r="AI142" s="451"/>
      <c r="AJ142" s="451"/>
      <c r="AK142" s="454"/>
      <c r="AL142" s="452"/>
      <c r="AM142" s="452"/>
      <c r="AN142" s="455"/>
    </row>
    <row r="143" spans="1:40" ht="14.25">
      <c r="A143" s="432"/>
      <c r="B143" s="437"/>
      <c r="C143" s="437"/>
      <c r="D143" s="437"/>
      <c r="E143" s="432"/>
      <c r="F143" s="438"/>
      <c r="G143" s="439"/>
      <c r="H143" s="428"/>
      <c r="I143" s="425"/>
      <c r="J143" s="440"/>
      <c r="K143" s="441"/>
      <c r="L143" s="441"/>
      <c r="M143" s="442"/>
      <c r="N143" s="443"/>
      <c r="O143" s="444"/>
      <c r="P143" s="445"/>
      <c r="Q143" s="445"/>
      <c r="R143" s="445"/>
      <c r="S143" s="445"/>
      <c r="T143" s="445"/>
      <c r="U143" s="446"/>
      <c r="V143" s="445"/>
      <c r="W143" s="445"/>
      <c r="X143" s="445"/>
      <c r="Y143" s="447"/>
      <c r="Z143" s="448"/>
      <c r="AA143" s="449"/>
      <c r="AB143" s="449"/>
      <c r="AC143" s="450"/>
      <c r="AD143" s="451"/>
      <c r="AE143" s="445"/>
      <c r="AF143" s="451"/>
      <c r="AG143" s="451"/>
      <c r="AH143" s="451"/>
      <c r="AI143" s="451"/>
      <c r="AJ143" s="451"/>
      <c r="AK143" s="454"/>
      <c r="AL143" s="452"/>
      <c r="AM143" s="452"/>
      <c r="AN143" s="455"/>
    </row>
    <row r="144" spans="1:40" ht="14.25">
      <c r="A144" s="432"/>
      <c r="B144" s="437"/>
      <c r="C144" s="437"/>
      <c r="D144" s="437"/>
      <c r="E144" s="432"/>
      <c r="F144" s="438"/>
      <c r="G144" s="439"/>
      <c r="H144" s="428"/>
      <c r="I144" s="425"/>
      <c r="J144" s="440"/>
      <c r="K144" s="441"/>
      <c r="L144" s="441"/>
      <c r="M144" s="442"/>
      <c r="N144" s="443"/>
      <c r="O144" s="444"/>
      <c r="P144" s="445"/>
      <c r="Q144" s="445"/>
      <c r="R144" s="445"/>
      <c r="S144" s="445"/>
      <c r="T144" s="445"/>
      <c r="U144" s="446"/>
      <c r="V144" s="445"/>
      <c r="W144" s="445"/>
      <c r="X144" s="445"/>
      <c r="Y144" s="447"/>
      <c r="Z144" s="448"/>
      <c r="AA144" s="449"/>
      <c r="AB144" s="449"/>
      <c r="AC144" s="450"/>
      <c r="AD144" s="451"/>
      <c r="AE144" s="445"/>
      <c r="AF144" s="451"/>
      <c r="AG144" s="451"/>
      <c r="AH144" s="451"/>
      <c r="AI144" s="451"/>
      <c r="AJ144" s="451"/>
      <c r="AK144" s="454"/>
      <c r="AL144" s="452"/>
      <c r="AM144" s="452"/>
      <c r="AN144" s="455"/>
    </row>
    <row r="145" spans="1:40" ht="14.25">
      <c r="A145" s="432"/>
      <c r="B145" s="437"/>
      <c r="C145" s="437"/>
      <c r="D145" s="437"/>
      <c r="E145" s="432"/>
      <c r="F145" s="438"/>
      <c r="G145" s="439"/>
      <c r="H145" s="428"/>
      <c r="I145" s="425"/>
      <c r="J145" s="440"/>
      <c r="K145" s="441"/>
      <c r="L145" s="441"/>
      <c r="M145" s="442"/>
      <c r="N145" s="443"/>
      <c r="O145" s="444"/>
      <c r="P145" s="445"/>
      <c r="Q145" s="445"/>
      <c r="R145" s="445"/>
      <c r="S145" s="445"/>
      <c r="T145" s="445"/>
      <c r="U145" s="446"/>
      <c r="V145" s="445"/>
      <c r="W145" s="445"/>
      <c r="X145" s="445"/>
      <c r="Y145" s="447"/>
      <c r="Z145" s="448"/>
      <c r="AA145" s="449"/>
      <c r="AB145" s="449"/>
      <c r="AC145" s="450"/>
      <c r="AD145" s="451"/>
      <c r="AE145" s="445"/>
      <c r="AF145" s="451"/>
      <c r="AG145" s="451"/>
      <c r="AH145" s="451"/>
      <c r="AI145" s="451"/>
      <c r="AJ145" s="451"/>
      <c r="AK145" s="454"/>
      <c r="AL145" s="452"/>
      <c r="AM145" s="452"/>
      <c r="AN145" s="455"/>
    </row>
    <row r="146" spans="1:40" ht="14.25">
      <c r="A146" s="432"/>
      <c r="B146" s="437"/>
      <c r="C146" s="437"/>
      <c r="D146" s="437"/>
      <c r="E146" s="432"/>
      <c r="F146" s="438"/>
      <c r="G146" s="439"/>
      <c r="H146" s="428"/>
      <c r="I146" s="425"/>
      <c r="J146" s="440"/>
      <c r="K146" s="441"/>
      <c r="L146" s="441"/>
      <c r="M146" s="442"/>
      <c r="N146" s="443"/>
      <c r="O146" s="444"/>
      <c r="P146" s="445"/>
      <c r="Q146" s="445"/>
      <c r="R146" s="445"/>
      <c r="S146" s="445"/>
      <c r="T146" s="445"/>
      <c r="U146" s="446"/>
      <c r="V146" s="445"/>
      <c r="W146" s="445"/>
      <c r="X146" s="445"/>
      <c r="Y146" s="447"/>
      <c r="Z146" s="448"/>
      <c r="AA146" s="449"/>
      <c r="AB146" s="449"/>
      <c r="AC146" s="450"/>
      <c r="AD146" s="451"/>
      <c r="AE146" s="445"/>
      <c r="AF146" s="451"/>
      <c r="AG146" s="451"/>
      <c r="AH146" s="451"/>
      <c r="AI146" s="451"/>
      <c r="AJ146" s="451"/>
      <c r="AK146" s="454"/>
      <c r="AL146" s="452"/>
      <c r="AM146" s="452"/>
      <c r="AN146" s="455"/>
    </row>
    <row r="147" spans="1:40" ht="14.25">
      <c r="A147" s="432"/>
      <c r="B147" s="437"/>
      <c r="C147" s="437"/>
      <c r="D147" s="437"/>
      <c r="E147" s="432"/>
      <c r="F147" s="438"/>
      <c r="G147" s="439"/>
      <c r="H147" s="428"/>
      <c r="I147" s="425"/>
      <c r="J147" s="440"/>
      <c r="K147" s="441"/>
      <c r="L147" s="441"/>
      <c r="M147" s="442"/>
      <c r="N147" s="443"/>
      <c r="O147" s="444"/>
      <c r="P147" s="445"/>
      <c r="Q147" s="445"/>
      <c r="R147" s="445"/>
      <c r="S147" s="445"/>
      <c r="T147" s="445"/>
      <c r="U147" s="446"/>
      <c r="V147" s="445"/>
      <c r="W147" s="445"/>
      <c r="X147" s="445"/>
      <c r="Y147" s="447"/>
      <c r="Z147" s="448"/>
      <c r="AA147" s="449"/>
      <c r="AB147" s="449"/>
      <c r="AC147" s="450"/>
      <c r="AD147" s="451"/>
      <c r="AE147" s="445"/>
      <c r="AF147" s="451"/>
      <c r="AG147" s="451"/>
      <c r="AH147" s="451"/>
      <c r="AI147" s="451"/>
      <c r="AJ147" s="451"/>
      <c r="AK147" s="454"/>
      <c r="AL147" s="452"/>
      <c r="AM147" s="452"/>
      <c r="AN147" s="455"/>
    </row>
    <row r="148" spans="1:40" ht="14.25">
      <c r="A148" s="432"/>
      <c r="B148" s="437"/>
      <c r="C148" s="437"/>
      <c r="D148" s="437"/>
      <c r="E148" s="432"/>
      <c r="F148" s="438"/>
      <c r="G148" s="439"/>
      <c r="H148" s="428"/>
      <c r="I148" s="425"/>
      <c r="J148" s="440"/>
      <c r="K148" s="441"/>
      <c r="L148" s="441"/>
      <c r="M148" s="442"/>
      <c r="N148" s="443"/>
      <c r="O148" s="444"/>
      <c r="P148" s="445"/>
      <c r="Q148" s="445"/>
      <c r="R148" s="445"/>
      <c r="S148" s="445"/>
      <c r="T148" s="445"/>
      <c r="U148" s="446"/>
      <c r="V148" s="445"/>
      <c r="W148" s="445"/>
      <c r="X148" s="445"/>
      <c r="Y148" s="447"/>
      <c r="Z148" s="448"/>
      <c r="AA148" s="449"/>
      <c r="AB148" s="449"/>
      <c r="AC148" s="450"/>
      <c r="AD148" s="451"/>
      <c r="AE148" s="445"/>
      <c r="AF148" s="451"/>
      <c r="AG148" s="451"/>
      <c r="AH148" s="451"/>
      <c r="AI148" s="451"/>
      <c r="AJ148" s="451"/>
      <c r="AK148" s="454"/>
      <c r="AL148" s="452"/>
      <c r="AM148" s="452"/>
      <c r="AN148" s="455"/>
    </row>
    <row r="149" spans="1:40" ht="14.25">
      <c r="A149" s="432"/>
      <c r="B149" s="437"/>
      <c r="C149" s="437"/>
      <c r="D149" s="437"/>
      <c r="E149" s="432"/>
      <c r="F149" s="438"/>
      <c r="G149" s="439"/>
      <c r="H149" s="428"/>
      <c r="I149" s="425"/>
      <c r="J149" s="440"/>
      <c r="K149" s="441"/>
      <c r="L149" s="441"/>
      <c r="M149" s="442"/>
      <c r="N149" s="443"/>
      <c r="O149" s="444"/>
      <c r="P149" s="445"/>
      <c r="Q149" s="445"/>
      <c r="R149" s="445"/>
      <c r="S149" s="445"/>
      <c r="T149" s="445"/>
      <c r="U149" s="446"/>
      <c r="V149" s="445"/>
      <c r="W149" s="445"/>
      <c r="X149" s="445"/>
      <c r="Y149" s="447"/>
      <c r="Z149" s="448"/>
      <c r="AA149" s="449"/>
      <c r="AB149" s="449"/>
      <c r="AC149" s="450"/>
      <c r="AD149" s="451"/>
      <c r="AE149" s="445"/>
      <c r="AF149" s="451"/>
      <c r="AG149" s="451"/>
      <c r="AH149" s="451"/>
      <c r="AI149" s="451"/>
      <c r="AJ149" s="451"/>
      <c r="AK149" s="454"/>
      <c r="AL149" s="452"/>
      <c r="AM149" s="452"/>
      <c r="AN149" s="455"/>
    </row>
    <row r="150" spans="1:40" ht="14.25">
      <c r="A150" s="432"/>
      <c r="B150" s="437"/>
      <c r="C150" s="437"/>
      <c r="D150" s="437"/>
      <c r="E150" s="432"/>
      <c r="F150" s="438"/>
      <c r="G150" s="439"/>
      <c r="H150" s="428"/>
      <c r="I150" s="425"/>
      <c r="J150" s="440"/>
      <c r="K150" s="441"/>
      <c r="L150" s="441"/>
      <c r="M150" s="442"/>
      <c r="N150" s="443"/>
      <c r="O150" s="444"/>
      <c r="P150" s="445"/>
      <c r="Q150" s="445"/>
      <c r="R150" s="445"/>
      <c r="S150" s="445"/>
      <c r="T150" s="445"/>
      <c r="U150" s="446"/>
      <c r="V150" s="445"/>
      <c r="W150" s="445"/>
      <c r="X150" s="445"/>
      <c r="Y150" s="447"/>
      <c r="Z150" s="448"/>
      <c r="AA150" s="449"/>
      <c r="AB150" s="449"/>
      <c r="AC150" s="450"/>
      <c r="AD150" s="451"/>
      <c r="AE150" s="445"/>
      <c r="AF150" s="451"/>
      <c r="AG150" s="451"/>
      <c r="AH150" s="451"/>
      <c r="AI150" s="451"/>
      <c r="AJ150" s="451"/>
      <c r="AK150" s="454"/>
      <c r="AL150" s="452"/>
      <c r="AM150" s="452"/>
      <c r="AN150" s="455"/>
    </row>
    <row r="151" spans="1:40" ht="14.25">
      <c r="A151" s="432"/>
      <c r="B151" s="437"/>
      <c r="C151" s="437"/>
      <c r="D151" s="437"/>
      <c r="E151" s="432"/>
      <c r="F151" s="438"/>
      <c r="G151" s="439"/>
      <c r="H151" s="428"/>
      <c r="I151" s="425"/>
      <c r="J151" s="440"/>
      <c r="K151" s="441"/>
      <c r="L151" s="441"/>
      <c r="M151" s="442"/>
      <c r="N151" s="443"/>
      <c r="O151" s="444"/>
      <c r="P151" s="445"/>
      <c r="Q151" s="445"/>
      <c r="R151" s="445"/>
      <c r="S151" s="445"/>
      <c r="T151" s="445"/>
      <c r="U151" s="446"/>
      <c r="V151" s="445"/>
      <c r="W151" s="445"/>
      <c r="X151" s="445"/>
      <c r="Y151" s="447"/>
      <c r="Z151" s="448"/>
      <c r="AA151" s="449"/>
      <c r="AB151" s="449"/>
      <c r="AC151" s="450"/>
      <c r="AD151" s="451"/>
      <c r="AE151" s="445"/>
      <c r="AF151" s="451"/>
      <c r="AG151" s="451"/>
      <c r="AH151" s="451"/>
      <c r="AI151" s="451"/>
      <c r="AJ151" s="451"/>
      <c r="AK151" s="454"/>
      <c r="AL151" s="452"/>
      <c r="AM151" s="452"/>
      <c r="AN151" s="455"/>
    </row>
    <row r="152" spans="1:40" ht="14.25">
      <c r="A152" s="432"/>
      <c r="B152" s="437"/>
      <c r="C152" s="437"/>
      <c r="D152" s="437"/>
      <c r="E152" s="432"/>
      <c r="F152" s="438"/>
      <c r="G152" s="439"/>
      <c r="H152" s="428"/>
      <c r="I152" s="425"/>
      <c r="J152" s="440"/>
      <c r="K152" s="441"/>
      <c r="L152" s="441"/>
      <c r="M152" s="442"/>
      <c r="N152" s="443"/>
      <c r="O152" s="444"/>
      <c r="P152" s="445"/>
      <c r="Q152" s="445"/>
      <c r="R152" s="445"/>
      <c r="S152" s="445"/>
      <c r="T152" s="445"/>
      <c r="U152" s="446"/>
      <c r="V152" s="445"/>
      <c r="W152" s="445"/>
      <c r="X152" s="445"/>
      <c r="Y152" s="447"/>
      <c r="Z152" s="448"/>
      <c r="AA152" s="449"/>
      <c r="AB152" s="449"/>
      <c r="AC152" s="450"/>
      <c r="AD152" s="451"/>
      <c r="AE152" s="445"/>
      <c r="AF152" s="451"/>
      <c r="AG152" s="451"/>
      <c r="AH152" s="451"/>
      <c r="AI152" s="451"/>
      <c r="AJ152" s="451"/>
      <c r="AK152" s="454"/>
      <c r="AL152" s="452"/>
      <c r="AM152" s="452"/>
      <c r="AN152" s="455"/>
    </row>
    <row r="153" spans="1:40" ht="14.25">
      <c r="A153" s="432"/>
      <c r="B153" s="437"/>
      <c r="C153" s="437"/>
      <c r="D153" s="437"/>
      <c r="E153" s="432"/>
      <c r="F153" s="438"/>
      <c r="G153" s="439"/>
      <c r="H153" s="428"/>
      <c r="I153" s="425"/>
      <c r="J153" s="440"/>
      <c r="K153" s="441"/>
      <c r="L153" s="441"/>
      <c r="M153" s="442"/>
      <c r="N153" s="443"/>
      <c r="O153" s="444"/>
      <c r="P153" s="445"/>
      <c r="Q153" s="445"/>
      <c r="R153" s="445"/>
      <c r="S153" s="445"/>
      <c r="T153" s="445"/>
      <c r="U153" s="446"/>
      <c r="V153" s="445"/>
      <c r="W153" s="445"/>
      <c r="X153" s="445"/>
      <c r="Y153" s="447"/>
      <c r="Z153" s="448"/>
      <c r="AA153" s="449"/>
      <c r="AB153" s="449"/>
      <c r="AC153" s="450"/>
      <c r="AD153" s="451"/>
      <c r="AE153" s="445"/>
      <c r="AF153" s="451"/>
      <c r="AG153" s="451"/>
      <c r="AH153" s="451"/>
      <c r="AI153" s="451"/>
      <c r="AJ153" s="451"/>
      <c r="AK153" s="454"/>
      <c r="AL153" s="452"/>
      <c r="AM153" s="452"/>
      <c r="AN153" s="455"/>
    </row>
    <row r="154" spans="1:40" ht="14.25">
      <c r="A154" s="432"/>
      <c r="B154" s="437"/>
      <c r="C154" s="437"/>
      <c r="D154" s="437"/>
      <c r="E154" s="432"/>
      <c r="F154" s="438"/>
      <c r="G154" s="439"/>
      <c r="H154" s="428"/>
      <c r="I154" s="425"/>
      <c r="J154" s="440"/>
      <c r="K154" s="441"/>
      <c r="L154" s="441"/>
      <c r="M154" s="442"/>
      <c r="N154" s="443"/>
      <c r="O154" s="444"/>
      <c r="P154" s="445"/>
      <c r="Q154" s="445"/>
      <c r="R154" s="445"/>
      <c r="S154" s="445"/>
      <c r="T154" s="445"/>
      <c r="U154" s="446"/>
      <c r="V154" s="445"/>
      <c r="W154" s="445"/>
      <c r="X154" s="445"/>
      <c r="Y154" s="447"/>
      <c r="Z154" s="448"/>
      <c r="AA154" s="449"/>
      <c r="AB154" s="449"/>
      <c r="AC154" s="450"/>
      <c r="AD154" s="451"/>
      <c r="AE154" s="445"/>
      <c r="AF154" s="451"/>
      <c r="AG154" s="451"/>
      <c r="AH154" s="451"/>
      <c r="AI154" s="451"/>
      <c r="AJ154" s="451"/>
      <c r="AK154" s="454"/>
      <c r="AL154" s="452"/>
      <c r="AM154" s="452"/>
      <c r="AN154" s="455"/>
    </row>
    <row r="155" spans="1:40" ht="14.25">
      <c r="A155" s="432"/>
      <c r="B155" s="437"/>
      <c r="C155" s="437"/>
      <c r="D155" s="437"/>
      <c r="E155" s="432"/>
      <c r="F155" s="438"/>
      <c r="G155" s="439"/>
      <c r="H155" s="428"/>
      <c r="I155" s="425"/>
      <c r="J155" s="440"/>
      <c r="K155" s="441"/>
      <c r="L155" s="441"/>
      <c r="M155" s="442"/>
      <c r="N155" s="443"/>
      <c r="O155" s="444"/>
      <c r="P155" s="445"/>
      <c r="Q155" s="445"/>
      <c r="R155" s="445"/>
      <c r="S155" s="445"/>
      <c r="T155" s="445"/>
      <c r="U155" s="446"/>
      <c r="V155" s="445"/>
      <c r="W155" s="445"/>
      <c r="X155" s="445"/>
      <c r="Y155" s="447"/>
      <c r="Z155" s="448"/>
      <c r="AA155" s="449"/>
      <c r="AB155" s="449"/>
      <c r="AC155" s="450"/>
      <c r="AD155" s="451"/>
      <c r="AE155" s="445"/>
      <c r="AF155" s="451"/>
      <c r="AG155" s="451"/>
      <c r="AH155" s="451"/>
      <c r="AI155" s="451"/>
      <c r="AJ155" s="451"/>
      <c r="AK155" s="454"/>
      <c r="AL155" s="452"/>
      <c r="AM155" s="452"/>
      <c r="AN155" s="455"/>
    </row>
    <row r="156" spans="1:40" ht="14.25">
      <c r="A156" s="432"/>
      <c r="B156" s="437"/>
      <c r="C156" s="437"/>
      <c r="D156" s="437"/>
      <c r="E156" s="432"/>
      <c r="F156" s="438"/>
      <c r="G156" s="439"/>
      <c r="H156" s="428"/>
      <c r="I156" s="425"/>
      <c r="J156" s="440"/>
      <c r="K156" s="441"/>
      <c r="L156" s="441"/>
      <c r="M156" s="442"/>
      <c r="N156" s="443"/>
      <c r="O156" s="444"/>
      <c r="P156" s="445"/>
      <c r="Q156" s="445"/>
      <c r="R156" s="445"/>
      <c r="S156" s="445"/>
      <c r="T156" s="445"/>
      <c r="U156" s="446"/>
      <c r="V156" s="445"/>
      <c r="W156" s="445"/>
      <c r="X156" s="445"/>
      <c r="Y156" s="447"/>
      <c r="Z156" s="448"/>
      <c r="AA156" s="449"/>
      <c r="AB156" s="449"/>
      <c r="AC156" s="450"/>
      <c r="AD156" s="451"/>
      <c r="AE156" s="445"/>
      <c r="AF156" s="451"/>
      <c r="AG156" s="451"/>
      <c r="AH156" s="451"/>
      <c r="AI156" s="451"/>
      <c r="AJ156" s="451"/>
      <c r="AK156" s="454"/>
      <c r="AL156" s="452"/>
      <c r="AM156" s="452"/>
      <c r="AN156" s="455"/>
    </row>
    <row r="157" spans="1:40" ht="14.25">
      <c r="A157" s="432"/>
      <c r="B157" s="437"/>
      <c r="C157" s="437"/>
      <c r="D157" s="437"/>
      <c r="E157" s="432"/>
      <c r="F157" s="438"/>
      <c r="G157" s="439"/>
      <c r="H157" s="428"/>
      <c r="I157" s="425"/>
      <c r="J157" s="440"/>
      <c r="K157" s="441"/>
      <c r="L157" s="441"/>
      <c r="M157" s="442"/>
      <c r="N157" s="443"/>
      <c r="O157" s="444"/>
      <c r="P157" s="445"/>
      <c r="Q157" s="445"/>
      <c r="R157" s="445"/>
      <c r="S157" s="445"/>
      <c r="T157" s="445"/>
      <c r="U157" s="446"/>
      <c r="V157" s="445"/>
      <c r="W157" s="445"/>
      <c r="X157" s="445"/>
      <c r="Y157" s="447"/>
      <c r="Z157" s="448"/>
      <c r="AA157" s="449"/>
      <c r="AB157" s="449"/>
      <c r="AC157" s="450"/>
      <c r="AD157" s="451"/>
      <c r="AE157" s="445"/>
      <c r="AF157" s="451"/>
      <c r="AG157" s="451"/>
      <c r="AH157" s="451"/>
      <c r="AI157" s="451"/>
      <c r="AJ157" s="451"/>
      <c r="AK157" s="454"/>
      <c r="AL157" s="452"/>
      <c r="AM157" s="452"/>
      <c r="AN157" s="455"/>
    </row>
    <row r="158" spans="1:40" ht="14.25">
      <c r="A158" s="432"/>
      <c r="B158" s="437"/>
      <c r="C158" s="437"/>
      <c r="D158" s="437"/>
      <c r="E158" s="432"/>
      <c r="F158" s="438"/>
      <c r="G158" s="439"/>
      <c r="H158" s="428"/>
      <c r="I158" s="425"/>
      <c r="J158" s="440"/>
      <c r="K158" s="441"/>
      <c r="L158" s="441"/>
      <c r="M158" s="442"/>
      <c r="N158" s="443"/>
      <c r="O158" s="444"/>
      <c r="P158" s="445"/>
      <c r="Q158" s="445"/>
      <c r="R158" s="445"/>
      <c r="S158" s="445"/>
      <c r="T158" s="445"/>
      <c r="U158" s="446"/>
      <c r="V158" s="445"/>
      <c r="W158" s="445"/>
      <c r="X158" s="445"/>
      <c r="Y158" s="447"/>
      <c r="Z158" s="448"/>
      <c r="AA158" s="449"/>
      <c r="AB158" s="449"/>
      <c r="AC158" s="450"/>
      <c r="AD158" s="451"/>
      <c r="AE158" s="445"/>
      <c r="AF158" s="451"/>
      <c r="AG158" s="451"/>
      <c r="AH158" s="451"/>
      <c r="AI158" s="451"/>
      <c r="AJ158" s="451"/>
      <c r="AK158" s="454"/>
      <c r="AL158" s="452"/>
      <c r="AM158" s="452"/>
      <c r="AN158" s="455"/>
    </row>
    <row r="159" spans="1:40" ht="14.25">
      <c r="A159" s="432"/>
      <c r="B159" s="437"/>
      <c r="C159" s="437"/>
      <c r="D159" s="437"/>
      <c r="E159" s="432"/>
      <c r="F159" s="438"/>
      <c r="G159" s="439"/>
      <c r="H159" s="428"/>
      <c r="I159" s="425"/>
      <c r="J159" s="440"/>
      <c r="K159" s="441"/>
      <c r="L159" s="441"/>
      <c r="M159" s="442"/>
      <c r="N159" s="443"/>
      <c r="O159" s="444"/>
      <c r="P159" s="445"/>
      <c r="Q159" s="445"/>
      <c r="R159" s="445"/>
      <c r="S159" s="445"/>
      <c r="T159" s="445"/>
      <c r="U159" s="446"/>
      <c r="V159" s="445"/>
      <c r="W159" s="445"/>
      <c r="X159" s="445"/>
      <c r="Y159" s="447"/>
      <c r="Z159" s="448"/>
      <c r="AA159" s="449"/>
      <c r="AB159" s="449"/>
      <c r="AC159" s="450"/>
      <c r="AD159" s="451"/>
      <c r="AE159" s="445"/>
      <c r="AF159" s="451"/>
      <c r="AG159" s="451"/>
      <c r="AH159" s="451"/>
      <c r="AI159" s="451"/>
      <c r="AJ159" s="451"/>
      <c r="AK159" s="454"/>
      <c r="AL159" s="452"/>
      <c r="AM159" s="452"/>
      <c r="AN159" s="455"/>
    </row>
    <row r="160" spans="1:40" ht="14.25">
      <c r="A160" s="432"/>
      <c r="B160" s="437"/>
      <c r="C160" s="437"/>
      <c r="D160" s="437"/>
      <c r="E160" s="432"/>
      <c r="F160" s="438"/>
      <c r="G160" s="439"/>
      <c r="H160" s="428"/>
      <c r="I160" s="425"/>
      <c r="J160" s="440"/>
      <c r="K160" s="441"/>
      <c r="L160" s="441"/>
      <c r="M160" s="442"/>
      <c r="N160" s="443"/>
      <c r="O160" s="444"/>
      <c r="P160" s="445"/>
      <c r="Q160" s="445"/>
      <c r="R160" s="445"/>
      <c r="S160" s="445"/>
      <c r="T160" s="445"/>
      <c r="U160" s="446"/>
      <c r="V160" s="445"/>
      <c r="W160" s="445"/>
      <c r="X160" s="445"/>
      <c r="Y160" s="447"/>
      <c r="Z160" s="448"/>
      <c r="AA160" s="449"/>
      <c r="AB160" s="449"/>
      <c r="AC160" s="450"/>
      <c r="AD160" s="451"/>
      <c r="AE160" s="445"/>
      <c r="AF160" s="451"/>
      <c r="AG160" s="451"/>
      <c r="AH160" s="451"/>
      <c r="AI160" s="451"/>
      <c r="AJ160" s="451"/>
      <c r="AK160" s="454"/>
      <c r="AL160" s="452"/>
      <c r="AM160" s="452"/>
      <c r="AN160" s="455"/>
    </row>
    <row r="161" spans="1:40" ht="14.25">
      <c r="A161" s="432"/>
      <c r="B161" s="437"/>
      <c r="C161" s="437"/>
      <c r="D161" s="437"/>
      <c r="E161" s="432"/>
      <c r="F161" s="438"/>
      <c r="G161" s="439"/>
      <c r="H161" s="428"/>
      <c r="I161" s="425"/>
      <c r="J161" s="440"/>
      <c r="K161" s="441"/>
      <c r="L161" s="441"/>
      <c r="M161" s="442"/>
      <c r="N161" s="443"/>
      <c r="O161" s="444"/>
      <c r="P161" s="445"/>
      <c r="Q161" s="445"/>
      <c r="R161" s="445"/>
      <c r="S161" s="445"/>
      <c r="T161" s="445"/>
      <c r="U161" s="446"/>
      <c r="V161" s="445"/>
      <c r="W161" s="445"/>
      <c r="X161" s="445"/>
      <c r="Y161" s="447"/>
      <c r="Z161" s="448"/>
      <c r="AA161" s="449"/>
      <c r="AB161" s="449"/>
      <c r="AC161" s="450"/>
      <c r="AD161" s="451"/>
      <c r="AE161" s="445"/>
      <c r="AF161" s="451"/>
      <c r="AG161" s="451"/>
      <c r="AH161" s="451"/>
      <c r="AI161" s="451"/>
      <c r="AJ161" s="451"/>
      <c r="AK161" s="454"/>
      <c r="AL161" s="452"/>
      <c r="AM161" s="452"/>
      <c r="AN161" s="455"/>
    </row>
    <row r="162" spans="1:40" ht="14.25">
      <c r="A162" s="432"/>
      <c r="B162" s="437"/>
      <c r="C162" s="437"/>
      <c r="D162" s="437"/>
      <c r="E162" s="432"/>
      <c r="F162" s="438"/>
      <c r="G162" s="439"/>
      <c r="H162" s="428"/>
      <c r="I162" s="425"/>
      <c r="J162" s="440"/>
      <c r="K162" s="441"/>
      <c r="L162" s="441"/>
      <c r="M162" s="442"/>
      <c r="N162" s="443"/>
      <c r="O162" s="444"/>
      <c r="P162" s="445"/>
      <c r="Q162" s="445"/>
      <c r="R162" s="445"/>
      <c r="S162" s="445"/>
      <c r="T162" s="445"/>
      <c r="U162" s="446"/>
      <c r="V162" s="445"/>
      <c r="W162" s="445"/>
      <c r="X162" s="445"/>
      <c r="Y162" s="447"/>
      <c r="Z162" s="448"/>
      <c r="AA162" s="449"/>
      <c r="AB162" s="449"/>
      <c r="AC162" s="450"/>
      <c r="AD162" s="451"/>
      <c r="AE162" s="445"/>
      <c r="AF162" s="451"/>
      <c r="AG162" s="451"/>
      <c r="AH162" s="451"/>
      <c r="AI162" s="451"/>
      <c r="AJ162" s="451"/>
      <c r="AK162" s="454"/>
      <c r="AL162" s="452"/>
      <c r="AM162" s="452"/>
      <c r="AN162" s="455"/>
    </row>
    <row r="163" spans="1:40" ht="14.25">
      <c r="A163" s="432"/>
      <c r="B163" s="437"/>
      <c r="C163" s="437"/>
      <c r="D163" s="437"/>
      <c r="E163" s="432"/>
      <c r="F163" s="438"/>
      <c r="G163" s="439"/>
      <c r="H163" s="428"/>
      <c r="I163" s="425"/>
      <c r="J163" s="440"/>
      <c r="K163" s="441"/>
      <c r="L163" s="441"/>
      <c r="M163" s="442"/>
      <c r="N163" s="443"/>
      <c r="O163" s="444"/>
      <c r="P163" s="445"/>
      <c r="Q163" s="445"/>
      <c r="R163" s="445"/>
      <c r="S163" s="445"/>
      <c r="T163" s="445"/>
      <c r="U163" s="446"/>
      <c r="V163" s="445"/>
      <c r="W163" s="445"/>
      <c r="X163" s="445"/>
      <c r="Y163" s="447"/>
      <c r="Z163" s="448"/>
      <c r="AA163" s="449"/>
      <c r="AB163" s="449"/>
      <c r="AC163" s="450"/>
      <c r="AD163" s="451"/>
      <c r="AE163" s="445"/>
      <c r="AF163" s="451"/>
      <c r="AG163" s="451"/>
      <c r="AH163" s="451"/>
      <c r="AI163" s="451"/>
      <c r="AJ163" s="451"/>
      <c r="AK163" s="454"/>
      <c r="AL163" s="452"/>
      <c r="AM163" s="452"/>
      <c r="AN163" s="455"/>
    </row>
    <row r="164" spans="1:40" ht="14.25">
      <c r="A164" s="432"/>
      <c r="B164" s="437"/>
      <c r="C164" s="437"/>
      <c r="D164" s="437"/>
      <c r="E164" s="432"/>
      <c r="F164" s="438"/>
      <c r="G164" s="439"/>
      <c r="H164" s="428"/>
      <c r="I164" s="425"/>
      <c r="J164" s="440"/>
      <c r="K164" s="441"/>
      <c r="L164" s="441"/>
      <c r="M164" s="442"/>
      <c r="N164" s="443"/>
      <c r="O164" s="444"/>
      <c r="P164" s="445"/>
      <c r="Q164" s="445"/>
      <c r="R164" s="445"/>
      <c r="S164" s="445"/>
      <c r="T164" s="445"/>
      <c r="U164" s="446"/>
      <c r="V164" s="445"/>
      <c r="W164" s="445"/>
      <c r="X164" s="445"/>
      <c r="Y164" s="447"/>
      <c r="Z164" s="448"/>
      <c r="AA164" s="449"/>
      <c r="AB164" s="449"/>
      <c r="AC164" s="450"/>
      <c r="AD164" s="451"/>
      <c r="AE164" s="445"/>
      <c r="AF164" s="451"/>
      <c r="AG164" s="451"/>
      <c r="AH164" s="451"/>
      <c r="AI164" s="451"/>
      <c r="AJ164" s="451"/>
      <c r="AK164" s="454"/>
      <c r="AL164" s="452"/>
      <c r="AM164" s="452"/>
      <c r="AN164" s="455"/>
    </row>
    <row r="165" spans="1:40" ht="14.25">
      <c r="A165" s="432"/>
      <c r="B165" s="437"/>
      <c r="C165" s="437"/>
      <c r="D165" s="437"/>
      <c r="E165" s="432"/>
      <c r="F165" s="438"/>
      <c r="G165" s="439"/>
      <c r="H165" s="428"/>
      <c r="I165" s="425"/>
      <c r="J165" s="440"/>
      <c r="K165" s="441"/>
      <c r="L165" s="441"/>
      <c r="M165" s="442"/>
      <c r="N165" s="443"/>
      <c r="O165" s="444"/>
      <c r="P165" s="445"/>
      <c r="Q165" s="445"/>
      <c r="R165" s="445"/>
      <c r="S165" s="445"/>
      <c r="T165" s="445"/>
      <c r="U165" s="446"/>
      <c r="V165" s="445"/>
      <c r="W165" s="445"/>
      <c r="X165" s="445"/>
      <c r="Y165" s="447"/>
      <c r="Z165" s="448"/>
      <c r="AA165" s="449"/>
      <c r="AB165" s="449"/>
      <c r="AC165" s="450"/>
      <c r="AD165" s="451"/>
      <c r="AE165" s="445"/>
      <c r="AF165" s="451"/>
      <c r="AG165" s="451"/>
      <c r="AH165" s="451"/>
      <c r="AI165" s="451"/>
      <c r="AJ165" s="451"/>
      <c r="AK165" s="454"/>
      <c r="AL165" s="452"/>
      <c r="AM165" s="452"/>
      <c r="AN165" s="455"/>
    </row>
    <row r="166" spans="1:40" ht="14.25">
      <c r="A166" s="432"/>
      <c r="B166" s="437"/>
      <c r="C166" s="437"/>
      <c r="D166" s="437"/>
      <c r="E166" s="432"/>
      <c r="F166" s="438"/>
      <c r="G166" s="439"/>
      <c r="H166" s="428"/>
      <c r="I166" s="425"/>
      <c r="J166" s="440"/>
      <c r="K166" s="441"/>
      <c r="L166" s="441"/>
      <c r="M166" s="442"/>
      <c r="N166" s="443"/>
      <c r="O166" s="444"/>
      <c r="P166" s="445"/>
      <c r="Q166" s="445"/>
      <c r="R166" s="445"/>
      <c r="S166" s="445"/>
      <c r="T166" s="445"/>
      <c r="U166" s="446"/>
      <c r="V166" s="445"/>
      <c r="W166" s="445"/>
      <c r="X166" s="445"/>
      <c r="Y166" s="447"/>
      <c r="Z166" s="448"/>
      <c r="AA166" s="449"/>
      <c r="AB166" s="449"/>
      <c r="AC166" s="450"/>
      <c r="AD166" s="451"/>
      <c r="AE166" s="445"/>
      <c r="AF166" s="451"/>
      <c r="AG166" s="451"/>
      <c r="AH166" s="451"/>
      <c r="AI166" s="451"/>
      <c r="AJ166" s="451"/>
      <c r="AK166" s="454"/>
      <c r="AL166" s="452"/>
      <c r="AM166" s="452"/>
      <c r="AN166" s="455"/>
    </row>
    <row r="167" spans="1:40" ht="14.25">
      <c r="A167" s="432"/>
      <c r="B167" s="437"/>
      <c r="C167" s="437"/>
      <c r="D167" s="437"/>
      <c r="E167" s="432"/>
      <c r="F167" s="438"/>
      <c r="G167" s="439"/>
      <c r="H167" s="428"/>
      <c r="I167" s="425"/>
      <c r="J167" s="440"/>
      <c r="K167" s="441"/>
      <c r="L167" s="441"/>
      <c r="M167" s="442"/>
      <c r="N167" s="443"/>
      <c r="O167" s="444"/>
      <c r="P167" s="445"/>
      <c r="Q167" s="445"/>
      <c r="R167" s="445"/>
      <c r="S167" s="445"/>
      <c r="T167" s="445"/>
      <c r="U167" s="446"/>
      <c r="V167" s="445"/>
      <c r="W167" s="445"/>
      <c r="X167" s="445"/>
      <c r="Y167" s="447"/>
      <c r="Z167" s="448"/>
      <c r="AA167" s="449"/>
      <c r="AB167" s="449"/>
      <c r="AC167" s="450"/>
      <c r="AD167" s="451"/>
      <c r="AE167" s="445"/>
      <c r="AF167" s="451"/>
      <c r="AG167" s="451"/>
      <c r="AH167" s="451"/>
      <c r="AI167" s="451"/>
      <c r="AJ167" s="451"/>
      <c r="AK167" s="454"/>
      <c r="AL167" s="452"/>
      <c r="AM167" s="452"/>
      <c r="AN167" s="455"/>
    </row>
    <row r="168" spans="1:40" ht="14.25">
      <c r="A168" s="432"/>
      <c r="B168" s="437"/>
      <c r="C168" s="437"/>
      <c r="D168" s="437"/>
      <c r="E168" s="432"/>
      <c r="F168" s="438"/>
      <c r="G168" s="439"/>
      <c r="H168" s="428"/>
      <c r="I168" s="425"/>
      <c r="J168" s="440"/>
      <c r="K168" s="441"/>
      <c r="L168" s="441"/>
      <c r="M168" s="442"/>
      <c r="N168" s="443"/>
      <c r="O168" s="444"/>
      <c r="P168" s="445"/>
      <c r="Q168" s="445"/>
      <c r="R168" s="445"/>
      <c r="S168" s="445"/>
      <c r="T168" s="445"/>
      <c r="U168" s="446"/>
      <c r="V168" s="445"/>
      <c r="W168" s="445"/>
      <c r="X168" s="445"/>
      <c r="Y168" s="447"/>
      <c r="Z168" s="448"/>
      <c r="AA168" s="449"/>
      <c r="AB168" s="449"/>
      <c r="AC168" s="450"/>
      <c r="AD168" s="451"/>
      <c r="AE168" s="445"/>
      <c r="AF168" s="451"/>
      <c r="AG168" s="451"/>
      <c r="AH168" s="451"/>
      <c r="AI168" s="451"/>
      <c r="AJ168" s="451"/>
      <c r="AK168" s="454"/>
      <c r="AL168" s="452"/>
      <c r="AM168" s="452"/>
      <c r="AN168" s="455"/>
    </row>
    <row r="169" spans="1:40" ht="14.25">
      <c r="A169" s="432"/>
      <c r="B169" s="437"/>
      <c r="C169" s="437"/>
      <c r="D169" s="437"/>
      <c r="E169" s="432"/>
      <c r="F169" s="438"/>
      <c r="G169" s="439"/>
      <c r="H169" s="428"/>
      <c r="I169" s="425"/>
      <c r="J169" s="440"/>
      <c r="K169" s="441"/>
      <c r="L169" s="441"/>
      <c r="M169" s="442"/>
      <c r="N169" s="443"/>
      <c r="O169" s="444"/>
      <c r="P169" s="445"/>
      <c r="Q169" s="445"/>
      <c r="R169" s="445"/>
      <c r="S169" s="445"/>
      <c r="T169" s="445"/>
      <c r="U169" s="446"/>
      <c r="V169" s="445"/>
      <c r="W169" s="445"/>
      <c r="X169" s="445"/>
      <c r="Y169" s="447"/>
      <c r="Z169" s="448"/>
      <c r="AA169" s="449"/>
      <c r="AB169" s="449"/>
      <c r="AC169" s="450"/>
      <c r="AD169" s="451"/>
      <c r="AE169" s="445"/>
      <c r="AF169" s="451"/>
      <c r="AG169" s="451"/>
      <c r="AH169" s="451"/>
      <c r="AI169" s="451"/>
      <c r="AJ169" s="451"/>
      <c r="AK169" s="454"/>
      <c r="AL169" s="452"/>
      <c r="AM169" s="452"/>
      <c r="AN169" s="455"/>
    </row>
    <row r="170" spans="1:40" ht="14.25">
      <c r="A170" s="432"/>
      <c r="B170" s="437"/>
      <c r="C170" s="437"/>
      <c r="D170" s="437"/>
      <c r="E170" s="432"/>
      <c r="F170" s="438"/>
      <c r="G170" s="439"/>
      <c r="H170" s="428"/>
      <c r="I170" s="425"/>
      <c r="J170" s="440"/>
      <c r="K170" s="441"/>
      <c r="L170" s="441"/>
      <c r="M170" s="442"/>
      <c r="N170" s="443"/>
      <c r="O170" s="444"/>
      <c r="P170" s="445"/>
      <c r="Q170" s="445"/>
      <c r="R170" s="445"/>
      <c r="S170" s="445"/>
      <c r="T170" s="445"/>
      <c r="U170" s="446"/>
      <c r="V170" s="445"/>
      <c r="W170" s="445"/>
      <c r="X170" s="445"/>
      <c r="Y170" s="447"/>
      <c r="Z170" s="448"/>
      <c r="AA170" s="449"/>
      <c r="AB170" s="449"/>
      <c r="AC170" s="450"/>
      <c r="AD170" s="451"/>
      <c r="AE170" s="445"/>
      <c r="AF170" s="451"/>
      <c r="AG170" s="451"/>
      <c r="AH170" s="451"/>
      <c r="AI170" s="451"/>
      <c r="AJ170" s="451"/>
      <c r="AK170" s="454"/>
      <c r="AL170" s="452"/>
      <c r="AM170" s="452"/>
      <c r="AN170" s="455"/>
    </row>
    <row r="171" spans="1:40" ht="14.25">
      <c r="A171" s="432"/>
      <c r="B171" s="437"/>
      <c r="C171" s="437"/>
      <c r="D171" s="437"/>
      <c r="E171" s="432"/>
      <c r="F171" s="438"/>
      <c r="G171" s="439"/>
      <c r="H171" s="428"/>
      <c r="I171" s="425"/>
      <c r="J171" s="440"/>
      <c r="K171" s="441"/>
      <c r="L171" s="441"/>
      <c r="M171" s="442"/>
      <c r="N171" s="443"/>
      <c r="O171" s="444"/>
      <c r="P171" s="445"/>
      <c r="Q171" s="445"/>
      <c r="R171" s="445"/>
      <c r="S171" s="445"/>
      <c r="T171" s="445"/>
      <c r="U171" s="446"/>
      <c r="V171" s="445"/>
      <c r="W171" s="445"/>
      <c r="X171" s="445"/>
      <c r="Y171" s="447"/>
      <c r="Z171" s="448"/>
      <c r="AA171" s="449"/>
      <c r="AB171" s="449"/>
      <c r="AC171" s="450"/>
      <c r="AD171" s="451"/>
      <c r="AE171" s="445"/>
      <c r="AF171" s="451"/>
      <c r="AG171" s="451"/>
      <c r="AH171" s="451"/>
      <c r="AI171" s="451"/>
      <c r="AJ171" s="451"/>
      <c r="AK171" s="454"/>
      <c r="AL171" s="452"/>
      <c r="AM171" s="452"/>
      <c r="AN171" s="455"/>
    </row>
    <row r="172" spans="1:40" ht="14.25">
      <c r="A172" s="432"/>
      <c r="B172" s="437"/>
      <c r="C172" s="437"/>
      <c r="D172" s="437"/>
      <c r="E172" s="432"/>
      <c r="F172" s="438"/>
      <c r="G172" s="439"/>
      <c r="H172" s="428"/>
      <c r="I172" s="425"/>
      <c r="J172" s="440"/>
      <c r="K172" s="441"/>
      <c r="L172" s="441"/>
      <c r="M172" s="442"/>
      <c r="N172" s="443"/>
      <c r="O172" s="444"/>
      <c r="P172" s="445"/>
      <c r="Q172" s="445"/>
      <c r="R172" s="445"/>
      <c r="S172" s="445"/>
      <c r="T172" s="445"/>
      <c r="U172" s="446"/>
      <c r="V172" s="445"/>
      <c r="W172" s="445"/>
      <c r="X172" s="445"/>
      <c r="Y172" s="447"/>
      <c r="Z172" s="448"/>
      <c r="AA172" s="449"/>
      <c r="AB172" s="449"/>
      <c r="AC172" s="450"/>
      <c r="AD172" s="451"/>
      <c r="AE172" s="445"/>
      <c r="AF172" s="451"/>
      <c r="AG172" s="451"/>
      <c r="AH172" s="451"/>
      <c r="AI172" s="451"/>
      <c r="AJ172" s="451"/>
      <c r="AK172" s="454"/>
      <c r="AL172" s="452"/>
      <c r="AM172" s="452"/>
      <c r="AN172" s="455"/>
    </row>
    <row r="173" spans="1:40" ht="14.25">
      <c r="A173" s="432"/>
      <c r="B173" s="437"/>
      <c r="C173" s="437"/>
      <c r="D173" s="437"/>
      <c r="E173" s="432"/>
      <c r="F173" s="438"/>
      <c r="G173" s="439"/>
      <c r="H173" s="428"/>
      <c r="I173" s="425"/>
      <c r="J173" s="440"/>
      <c r="K173" s="441"/>
      <c r="L173" s="441"/>
      <c r="M173" s="442"/>
      <c r="N173" s="443"/>
      <c r="O173" s="444"/>
      <c r="P173" s="445"/>
      <c r="Q173" s="445"/>
      <c r="R173" s="445"/>
      <c r="S173" s="445"/>
      <c r="T173" s="445"/>
      <c r="U173" s="446"/>
      <c r="V173" s="445"/>
      <c r="W173" s="445"/>
      <c r="X173" s="445"/>
      <c r="Y173" s="447"/>
      <c r="Z173" s="448"/>
      <c r="AA173" s="449"/>
      <c r="AB173" s="449"/>
      <c r="AC173" s="450"/>
      <c r="AD173" s="451"/>
      <c r="AE173" s="445"/>
      <c r="AF173" s="451"/>
      <c r="AG173" s="451"/>
      <c r="AH173" s="451"/>
      <c r="AI173" s="451"/>
      <c r="AJ173" s="451"/>
      <c r="AK173" s="454"/>
      <c r="AL173" s="452"/>
      <c r="AM173" s="452"/>
      <c r="AN173" s="455"/>
    </row>
    <row r="174" spans="1:40" ht="14.25">
      <c r="A174" s="432"/>
      <c r="B174" s="437"/>
      <c r="C174" s="437"/>
      <c r="D174" s="437"/>
      <c r="E174" s="432"/>
      <c r="F174" s="438"/>
      <c r="G174" s="439"/>
      <c r="H174" s="428"/>
      <c r="I174" s="425"/>
      <c r="J174" s="440"/>
      <c r="K174" s="441"/>
      <c r="L174" s="441"/>
      <c r="M174" s="442"/>
      <c r="N174" s="443"/>
      <c r="O174" s="444"/>
      <c r="P174" s="445"/>
      <c r="Q174" s="445"/>
      <c r="R174" s="445"/>
      <c r="S174" s="445"/>
      <c r="T174" s="445"/>
      <c r="U174" s="446"/>
      <c r="V174" s="445"/>
      <c r="W174" s="445"/>
      <c r="X174" s="445"/>
      <c r="Y174" s="447"/>
      <c r="Z174" s="448"/>
      <c r="AA174" s="449"/>
      <c r="AB174" s="449"/>
      <c r="AC174" s="450"/>
      <c r="AD174" s="451"/>
      <c r="AE174" s="445"/>
      <c r="AF174" s="451"/>
      <c r="AG174" s="451"/>
      <c r="AH174" s="451"/>
      <c r="AI174" s="451"/>
      <c r="AJ174" s="451"/>
      <c r="AK174" s="454"/>
      <c r="AL174" s="452"/>
      <c r="AM174" s="452"/>
      <c r="AN174" s="455"/>
    </row>
    <row r="175" spans="1:40" ht="14.25">
      <c r="A175" s="432"/>
      <c r="B175" s="437"/>
      <c r="C175" s="437"/>
      <c r="D175" s="437"/>
      <c r="E175" s="432"/>
      <c r="F175" s="438"/>
      <c r="G175" s="439"/>
      <c r="H175" s="428"/>
      <c r="I175" s="425"/>
      <c r="J175" s="440"/>
      <c r="K175" s="441"/>
      <c r="L175" s="441"/>
      <c r="M175" s="442"/>
      <c r="N175" s="443"/>
      <c r="O175" s="444"/>
      <c r="P175" s="445"/>
      <c r="Q175" s="445"/>
      <c r="R175" s="445"/>
      <c r="S175" s="445"/>
      <c r="T175" s="445"/>
      <c r="U175" s="446"/>
      <c r="V175" s="445"/>
      <c r="W175" s="445"/>
      <c r="X175" s="445"/>
      <c r="Y175" s="447"/>
      <c r="Z175" s="448"/>
      <c r="AA175" s="449"/>
      <c r="AB175" s="449"/>
      <c r="AC175" s="450"/>
      <c r="AD175" s="451"/>
      <c r="AE175" s="445"/>
      <c r="AF175" s="451"/>
      <c r="AG175" s="451"/>
      <c r="AH175" s="451"/>
      <c r="AI175" s="451"/>
      <c r="AJ175" s="451"/>
      <c r="AK175" s="454"/>
      <c r="AL175" s="452"/>
      <c r="AM175" s="452"/>
      <c r="AN175" s="455"/>
    </row>
    <row r="176" spans="1:40" ht="14.25">
      <c r="A176" s="432"/>
      <c r="B176" s="437"/>
      <c r="C176" s="437"/>
      <c r="D176" s="437"/>
      <c r="E176" s="432"/>
      <c r="F176" s="438"/>
      <c r="G176" s="439"/>
      <c r="H176" s="428"/>
      <c r="I176" s="425"/>
      <c r="J176" s="440"/>
      <c r="K176" s="441"/>
      <c r="L176" s="441"/>
      <c r="M176" s="442"/>
      <c r="N176" s="443"/>
      <c r="O176" s="444"/>
      <c r="P176" s="445"/>
      <c r="Q176" s="445"/>
      <c r="R176" s="445"/>
      <c r="S176" s="445"/>
      <c r="T176" s="445"/>
      <c r="U176" s="446"/>
      <c r="V176" s="445"/>
      <c r="W176" s="445"/>
      <c r="X176" s="445"/>
      <c r="Y176" s="447"/>
      <c r="Z176" s="448"/>
      <c r="AA176" s="449"/>
      <c r="AB176" s="449"/>
      <c r="AC176" s="450"/>
      <c r="AD176" s="451"/>
      <c r="AE176" s="445"/>
      <c r="AF176" s="451"/>
      <c r="AG176" s="451"/>
      <c r="AH176" s="451"/>
      <c r="AI176" s="451"/>
      <c r="AJ176" s="451"/>
      <c r="AK176" s="454"/>
      <c r="AL176" s="452"/>
      <c r="AM176" s="452"/>
      <c r="AN176" s="455"/>
    </row>
    <row r="177" spans="1:40" ht="14.25">
      <c r="A177" s="432"/>
      <c r="B177" s="437"/>
      <c r="C177" s="437"/>
      <c r="D177" s="437"/>
      <c r="E177" s="432"/>
      <c r="F177" s="438"/>
      <c r="G177" s="439"/>
      <c r="H177" s="428"/>
      <c r="I177" s="425"/>
      <c r="J177" s="440"/>
      <c r="K177" s="441"/>
      <c r="L177" s="441"/>
      <c r="M177" s="442"/>
      <c r="N177" s="443"/>
      <c r="O177" s="444"/>
      <c r="P177" s="445"/>
      <c r="Q177" s="445"/>
      <c r="R177" s="445"/>
      <c r="S177" s="445"/>
      <c r="T177" s="445"/>
      <c r="U177" s="446"/>
      <c r="V177" s="445"/>
      <c r="W177" s="445"/>
      <c r="X177" s="445"/>
      <c r="Y177" s="447"/>
      <c r="Z177" s="448"/>
      <c r="AA177" s="449"/>
      <c r="AB177" s="449"/>
      <c r="AC177" s="450"/>
      <c r="AD177" s="451"/>
      <c r="AE177" s="445"/>
      <c r="AF177" s="451"/>
      <c r="AG177" s="451"/>
      <c r="AH177" s="451"/>
      <c r="AI177" s="451"/>
      <c r="AJ177" s="451"/>
      <c r="AK177" s="454"/>
      <c r="AL177" s="452"/>
      <c r="AM177" s="452"/>
      <c r="AN177" s="455"/>
    </row>
    <row r="178" spans="1:40" ht="14.25">
      <c r="A178" s="432"/>
      <c r="B178" s="437"/>
      <c r="C178" s="437"/>
      <c r="D178" s="437"/>
      <c r="E178" s="432"/>
      <c r="F178" s="438"/>
      <c r="G178" s="439"/>
      <c r="H178" s="428"/>
      <c r="I178" s="425"/>
      <c r="J178" s="440"/>
      <c r="K178" s="441"/>
      <c r="L178" s="441"/>
      <c r="M178" s="442"/>
      <c r="N178" s="443"/>
      <c r="O178" s="444"/>
      <c r="P178" s="445"/>
      <c r="Q178" s="445"/>
      <c r="R178" s="445"/>
      <c r="S178" s="445"/>
      <c r="T178" s="445"/>
      <c r="U178" s="446"/>
      <c r="V178" s="445"/>
      <c r="W178" s="445"/>
      <c r="X178" s="445"/>
      <c r="Y178" s="447"/>
      <c r="Z178" s="448"/>
      <c r="AA178" s="449"/>
      <c r="AB178" s="449"/>
      <c r="AC178" s="450"/>
      <c r="AD178" s="451"/>
      <c r="AE178" s="445"/>
      <c r="AF178" s="451"/>
      <c r="AG178" s="451"/>
      <c r="AH178" s="451"/>
      <c r="AI178" s="451"/>
      <c r="AJ178" s="451"/>
      <c r="AK178" s="454"/>
      <c r="AL178" s="452"/>
      <c r="AM178" s="452"/>
      <c r="AN178" s="455"/>
    </row>
    <row r="179" spans="1:40" ht="14.25">
      <c r="A179" s="432"/>
      <c r="B179" s="437"/>
      <c r="C179" s="437"/>
      <c r="D179" s="437"/>
      <c r="E179" s="432"/>
      <c r="F179" s="438"/>
      <c r="G179" s="439"/>
      <c r="H179" s="428"/>
      <c r="I179" s="425"/>
      <c r="J179" s="440"/>
      <c r="K179" s="441"/>
      <c r="L179" s="441"/>
      <c r="M179" s="442"/>
      <c r="N179" s="443"/>
      <c r="O179" s="444"/>
      <c r="P179" s="445"/>
      <c r="Q179" s="445"/>
      <c r="R179" s="445"/>
      <c r="S179" s="445"/>
      <c r="T179" s="445"/>
      <c r="U179" s="446"/>
      <c r="V179" s="445"/>
      <c r="W179" s="445"/>
      <c r="X179" s="445"/>
      <c r="Y179" s="447"/>
      <c r="Z179" s="448"/>
      <c r="AA179" s="449"/>
      <c r="AB179" s="449"/>
      <c r="AC179" s="450"/>
      <c r="AD179" s="451"/>
      <c r="AE179" s="445"/>
      <c r="AF179" s="451"/>
      <c r="AG179" s="451"/>
      <c r="AH179" s="451"/>
      <c r="AI179" s="451"/>
      <c r="AJ179" s="451"/>
      <c r="AK179" s="454"/>
      <c r="AL179" s="452"/>
      <c r="AM179" s="452"/>
      <c r="AN179" s="455"/>
    </row>
    <row r="180" spans="1:40" ht="14.25">
      <c r="A180" s="432"/>
      <c r="B180" s="437"/>
      <c r="C180" s="437"/>
      <c r="D180" s="437"/>
      <c r="E180" s="432"/>
      <c r="F180" s="438"/>
      <c r="G180" s="439"/>
      <c r="H180" s="428"/>
      <c r="I180" s="425"/>
      <c r="J180" s="440"/>
      <c r="K180" s="441"/>
      <c r="L180" s="441"/>
      <c r="M180" s="442"/>
      <c r="N180" s="443"/>
      <c r="O180" s="444"/>
      <c r="P180" s="445"/>
      <c r="Q180" s="445"/>
      <c r="R180" s="445"/>
      <c r="S180" s="445"/>
      <c r="T180" s="445"/>
      <c r="U180" s="446"/>
      <c r="V180" s="445"/>
      <c r="W180" s="445"/>
      <c r="X180" s="445"/>
      <c r="Y180" s="447"/>
      <c r="Z180" s="448"/>
      <c r="AA180" s="449"/>
      <c r="AB180" s="449"/>
      <c r="AC180" s="450"/>
      <c r="AD180" s="451"/>
      <c r="AE180" s="445"/>
      <c r="AF180" s="451"/>
      <c r="AG180" s="451"/>
      <c r="AH180" s="451"/>
      <c r="AI180" s="451"/>
      <c r="AJ180" s="451"/>
      <c r="AK180" s="454"/>
      <c r="AL180" s="452"/>
      <c r="AM180" s="452"/>
      <c r="AN180" s="455"/>
    </row>
    <row r="181" spans="1:40" ht="14.25">
      <c r="A181" s="432"/>
      <c r="B181" s="437"/>
      <c r="C181" s="437"/>
      <c r="D181" s="437"/>
      <c r="E181" s="432"/>
      <c r="F181" s="438"/>
      <c r="G181" s="439"/>
      <c r="H181" s="428"/>
      <c r="I181" s="425"/>
      <c r="J181" s="440"/>
      <c r="K181" s="441"/>
      <c r="L181" s="441"/>
      <c r="M181" s="442"/>
      <c r="N181" s="443"/>
      <c r="O181" s="444"/>
      <c r="P181" s="445"/>
      <c r="Q181" s="445"/>
      <c r="R181" s="445"/>
      <c r="S181" s="445"/>
      <c r="T181" s="445"/>
      <c r="U181" s="446"/>
      <c r="V181" s="445"/>
      <c r="W181" s="445"/>
      <c r="X181" s="445"/>
      <c r="Y181" s="447"/>
      <c r="Z181" s="448"/>
      <c r="AA181" s="449"/>
      <c r="AB181" s="449"/>
      <c r="AC181" s="450"/>
      <c r="AD181" s="451"/>
      <c r="AE181" s="445"/>
      <c r="AF181" s="451"/>
      <c r="AG181" s="451"/>
      <c r="AH181" s="451"/>
      <c r="AI181" s="451"/>
      <c r="AJ181" s="451"/>
      <c r="AK181" s="454"/>
      <c r="AL181" s="452"/>
      <c r="AM181" s="452"/>
      <c r="AN181" s="455"/>
    </row>
    <row r="182" spans="1:40" ht="14.25">
      <c r="A182" s="432"/>
      <c r="B182" s="437"/>
      <c r="C182" s="437"/>
      <c r="D182" s="437"/>
      <c r="E182" s="432"/>
      <c r="F182" s="438"/>
      <c r="G182" s="439"/>
      <c r="H182" s="428"/>
      <c r="I182" s="425"/>
      <c r="J182" s="440"/>
      <c r="K182" s="441"/>
      <c r="L182" s="441"/>
      <c r="M182" s="442"/>
      <c r="N182" s="443"/>
      <c r="O182" s="444"/>
      <c r="P182" s="445"/>
      <c r="Q182" s="445"/>
      <c r="R182" s="445"/>
      <c r="S182" s="445"/>
      <c r="T182" s="445"/>
      <c r="U182" s="446"/>
      <c r="V182" s="445"/>
      <c r="W182" s="445"/>
      <c r="X182" s="445"/>
      <c r="Y182" s="447"/>
      <c r="Z182" s="448"/>
      <c r="AA182" s="449"/>
      <c r="AB182" s="449"/>
      <c r="AC182" s="450"/>
      <c r="AD182" s="451"/>
      <c r="AE182" s="445"/>
      <c r="AF182" s="451"/>
      <c r="AG182" s="451"/>
      <c r="AH182" s="451"/>
      <c r="AI182" s="451"/>
      <c r="AJ182" s="451"/>
      <c r="AK182" s="454"/>
      <c r="AL182" s="452"/>
      <c r="AM182" s="452"/>
      <c r="AN182" s="455"/>
    </row>
    <row r="183" spans="1:40" ht="14.25">
      <c r="A183" s="432"/>
      <c r="B183" s="437"/>
      <c r="C183" s="437"/>
      <c r="D183" s="437"/>
      <c r="E183" s="432"/>
      <c r="F183" s="438"/>
      <c r="G183" s="439"/>
      <c r="H183" s="428"/>
      <c r="I183" s="425"/>
      <c r="J183" s="440"/>
      <c r="K183" s="441"/>
      <c r="L183" s="441"/>
      <c r="M183" s="442"/>
      <c r="N183" s="443"/>
      <c r="O183" s="444"/>
      <c r="P183" s="445"/>
      <c r="Q183" s="445"/>
      <c r="R183" s="445"/>
      <c r="S183" s="445"/>
      <c r="T183" s="445"/>
      <c r="U183" s="446"/>
      <c r="V183" s="445"/>
      <c r="W183" s="445"/>
      <c r="X183" s="445"/>
      <c r="Y183" s="447"/>
      <c r="Z183" s="448"/>
      <c r="AA183" s="449"/>
      <c r="AB183" s="449"/>
      <c r="AC183" s="450"/>
      <c r="AD183" s="451"/>
      <c r="AE183" s="445"/>
      <c r="AF183" s="451"/>
      <c r="AG183" s="451"/>
      <c r="AH183" s="451"/>
      <c r="AI183" s="451"/>
      <c r="AJ183" s="451"/>
      <c r="AK183" s="454"/>
      <c r="AL183" s="452"/>
      <c r="AM183" s="452"/>
      <c r="AN183" s="455"/>
    </row>
    <row r="184" spans="1:40" ht="14.25">
      <c r="A184" s="432"/>
      <c r="B184" s="437"/>
      <c r="C184" s="437"/>
      <c r="D184" s="437"/>
      <c r="E184" s="432"/>
      <c r="F184" s="438"/>
      <c r="G184" s="439"/>
      <c r="H184" s="428"/>
      <c r="I184" s="425"/>
      <c r="J184" s="440"/>
      <c r="K184" s="441"/>
      <c r="L184" s="441"/>
      <c r="M184" s="442"/>
      <c r="N184" s="443"/>
      <c r="O184" s="444"/>
      <c r="P184" s="445"/>
      <c r="Q184" s="445"/>
      <c r="R184" s="445"/>
      <c r="S184" s="445"/>
      <c r="T184" s="445"/>
      <c r="U184" s="446"/>
      <c r="V184" s="445"/>
      <c r="W184" s="445"/>
      <c r="X184" s="445"/>
      <c r="Y184" s="447"/>
      <c r="Z184" s="448"/>
      <c r="AA184" s="449"/>
      <c r="AB184" s="449"/>
      <c r="AC184" s="450"/>
      <c r="AD184" s="451"/>
      <c r="AE184" s="445"/>
      <c r="AF184" s="451"/>
      <c r="AG184" s="451"/>
      <c r="AH184" s="451"/>
      <c r="AI184" s="451"/>
      <c r="AJ184" s="451"/>
      <c r="AK184" s="454"/>
      <c r="AL184" s="452"/>
      <c r="AM184" s="452"/>
      <c r="AN184" s="455"/>
    </row>
    <row r="185" spans="1:40" ht="14.25">
      <c r="A185" s="432"/>
      <c r="B185" s="437"/>
      <c r="C185" s="437"/>
      <c r="D185" s="437"/>
      <c r="E185" s="432"/>
      <c r="F185" s="438"/>
      <c r="G185" s="439"/>
      <c r="H185" s="428"/>
      <c r="I185" s="425"/>
      <c r="J185" s="440"/>
      <c r="K185" s="441"/>
      <c r="L185" s="441"/>
      <c r="M185" s="442"/>
      <c r="N185" s="443"/>
      <c r="O185" s="444"/>
      <c r="P185" s="445"/>
      <c r="Q185" s="445"/>
      <c r="R185" s="445"/>
      <c r="S185" s="445"/>
      <c r="T185" s="445"/>
      <c r="U185" s="446"/>
      <c r="V185" s="445"/>
      <c r="W185" s="445"/>
      <c r="X185" s="445"/>
      <c r="Y185" s="447"/>
      <c r="Z185" s="448"/>
      <c r="AA185" s="449"/>
      <c r="AB185" s="449"/>
      <c r="AC185" s="450"/>
      <c r="AD185" s="451"/>
      <c r="AE185" s="445"/>
      <c r="AF185" s="451"/>
      <c r="AG185" s="451"/>
      <c r="AH185" s="451"/>
      <c r="AI185" s="451"/>
      <c r="AJ185" s="451"/>
      <c r="AK185" s="454"/>
      <c r="AL185" s="452"/>
      <c r="AM185" s="452"/>
      <c r="AN185" s="455"/>
    </row>
    <row r="186" spans="1:40" ht="14.25">
      <c r="A186" s="432"/>
      <c r="B186" s="437"/>
      <c r="C186" s="437"/>
      <c r="D186" s="437"/>
      <c r="E186" s="432"/>
      <c r="F186" s="438"/>
      <c r="G186" s="439"/>
      <c r="H186" s="428"/>
      <c r="I186" s="425"/>
      <c r="J186" s="440"/>
      <c r="K186" s="441"/>
      <c r="L186" s="441"/>
      <c r="M186" s="442"/>
      <c r="N186" s="443"/>
      <c r="O186" s="444"/>
      <c r="P186" s="445"/>
      <c r="Q186" s="445"/>
      <c r="R186" s="445"/>
      <c r="S186" s="445"/>
      <c r="T186" s="445"/>
      <c r="U186" s="446"/>
      <c r="V186" s="445"/>
      <c r="W186" s="445"/>
      <c r="X186" s="445"/>
      <c r="Y186" s="447"/>
      <c r="Z186" s="448"/>
      <c r="AA186" s="449"/>
      <c r="AB186" s="449"/>
      <c r="AC186" s="450"/>
      <c r="AD186" s="451"/>
      <c r="AE186" s="445"/>
      <c r="AF186" s="451"/>
      <c r="AG186" s="451"/>
      <c r="AH186" s="451"/>
      <c r="AI186" s="451"/>
      <c r="AJ186" s="451"/>
      <c r="AK186" s="454"/>
      <c r="AL186" s="452"/>
      <c r="AM186" s="452"/>
      <c r="AN186" s="455"/>
    </row>
    <row r="187" spans="1:40" ht="14.25">
      <c r="A187" s="432"/>
      <c r="B187" s="437"/>
      <c r="C187" s="437"/>
      <c r="D187" s="437"/>
      <c r="E187" s="432"/>
      <c r="F187" s="438"/>
      <c r="G187" s="439"/>
      <c r="H187" s="428"/>
      <c r="I187" s="425"/>
      <c r="J187" s="440"/>
      <c r="K187" s="441"/>
      <c r="L187" s="441"/>
      <c r="M187" s="442"/>
      <c r="N187" s="443"/>
      <c r="O187" s="444"/>
      <c r="P187" s="445"/>
      <c r="Q187" s="445"/>
      <c r="R187" s="445"/>
      <c r="S187" s="445"/>
      <c r="T187" s="445"/>
      <c r="U187" s="446"/>
      <c r="V187" s="445"/>
      <c r="W187" s="445"/>
      <c r="X187" s="445"/>
      <c r="Y187" s="447"/>
      <c r="Z187" s="448"/>
      <c r="AA187" s="449"/>
      <c r="AB187" s="449"/>
      <c r="AC187" s="450"/>
      <c r="AD187" s="451"/>
      <c r="AE187" s="445"/>
      <c r="AF187" s="451"/>
      <c r="AG187" s="451"/>
      <c r="AH187" s="451"/>
      <c r="AI187" s="451"/>
      <c r="AJ187" s="451"/>
      <c r="AK187" s="454"/>
      <c r="AL187" s="452"/>
      <c r="AM187" s="452"/>
      <c r="AN187" s="455"/>
    </row>
    <row r="188" spans="1:40" ht="14.25">
      <c r="A188" s="432"/>
      <c r="B188" s="437"/>
      <c r="C188" s="437"/>
      <c r="D188" s="437"/>
      <c r="E188" s="432"/>
      <c r="F188" s="438"/>
      <c r="G188" s="439"/>
      <c r="H188" s="428"/>
      <c r="I188" s="425"/>
      <c r="J188" s="440"/>
      <c r="K188" s="441"/>
      <c r="L188" s="441"/>
      <c r="M188" s="442"/>
      <c r="N188" s="443"/>
      <c r="O188" s="444"/>
      <c r="P188" s="445"/>
      <c r="Q188" s="445"/>
      <c r="R188" s="445"/>
      <c r="S188" s="445"/>
      <c r="T188" s="445"/>
      <c r="U188" s="446"/>
      <c r="V188" s="445"/>
      <c r="W188" s="445"/>
      <c r="X188" s="445"/>
      <c r="Y188" s="447"/>
      <c r="Z188" s="448"/>
      <c r="AA188" s="449"/>
      <c r="AB188" s="449"/>
      <c r="AC188" s="450"/>
      <c r="AD188" s="451"/>
      <c r="AE188" s="445"/>
      <c r="AF188" s="451"/>
      <c r="AG188" s="451"/>
      <c r="AH188" s="451"/>
      <c r="AI188" s="451"/>
      <c r="AJ188" s="451"/>
      <c r="AK188" s="454"/>
      <c r="AL188" s="452"/>
      <c r="AM188" s="452"/>
      <c r="AN188" s="455"/>
    </row>
    <row r="189" spans="1:40" ht="14.25">
      <c r="A189" s="432"/>
      <c r="B189" s="437"/>
      <c r="C189" s="437"/>
      <c r="D189" s="437"/>
      <c r="E189" s="432"/>
      <c r="F189" s="438"/>
      <c r="G189" s="439"/>
      <c r="H189" s="428"/>
      <c r="I189" s="425"/>
      <c r="J189" s="440"/>
      <c r="K189" s="441"/>
      <c r="L189" s="441"/>
      <c r="M189" s="442"/>
      <c r="N189" s="443"/>
      <c r="O189" s="444"/>
      <c r="P189" s="445"/>
      <c r="Q189" s="445"/>
      <c r="R189" s="445"/>
      <c r="S189" s="445"/>
      <c r="T189" s="445"/>
      <c r="U189" s="446"/>
      <c r="V189" s="445"/>
      <c r="W189" s="445"/>
      <c r="X189" s="445"/>
      <c r="Y189" s="447"/>
      <c r="Z189" s="448"/>
      <c r="AA189" s="449"/>
      <c r="AB189" s="449"/>
      <c r="AC189" s="450"/>
      <c r="AD189" s="451"/>
      <c r="AE189" s="445"/>
      <c r="AF189" s="451"/>
      <c r="AG189" s="451"/>
      <c r="AH189" s="451"/>
      <c r="AI189" s="451"/>
      <c r="AJ189" s="451"/>
      <c r="AK189" s="454"/>
      <c r="AL189" s="452"/>
      <c r="AM189" s="452"/>
      <c r="AN189" s="455"/>
    </row>
    <row r="190" spans="1:40" ht="14.25">
      <c r="A190" s="432"/>
      <c r="B190" s="437"/>
      <c r="C190" s="437"/>
      <c r="D190" s="437"/>
      <c r="E190" s="432"/>
      <c r="F190" s="438"/>
      <c r="G190" s="439"/>
      <c r="H190" s="428"/>
      <c r="I190" s="425"/>
      <c r="J190" s="440"/>
      <c r="K190" s="441"/>
      <c r="L190" s="441"/>
      <c r="M190" s="442"/>
      <c r="N190" s="443"/>
      <c r="O190" s="444"/>
      <c r="P190" s="445"/>
      <c r="Q190" s="445"/>
      <c r="R190" s="445"/>
      <c r="S190" s="445"/>
      <c r="T190" s="445"/>
      <c r="U190" s="446"/>
      <c r="V190" s="445"/>
      <c r="W190" s="445"/>
      <c r="X190" s="445"/>
      <c r="Y190" s="447"/>
      <c r="Z190" s="448"/>
      <c r="AA190" s="449"/>
      <c r="AB190" s="449"/>
      <c r="AC190" s="450"/>
      <c r="AD190" s="451"/>
      <c r="AE190" s="445"/>
      <c r="AF190" s="451"/>
      <c r="AG190" s="451"/>
      <c r="AH190" s="451"/>
      <c r="AI190" s="451"/>
      <c r="AJ190" s="451"/>
      <c r="AK190" s="454"/>
      <c r="AL190" s="452"/>
      <c r="AM190" s="452"/>
      <c r="AN190" s="455"/>
    </row>
    <row r="191" spans="1:40" ht="14.25">
      <c r="A191" s="432"/>
      <c r="B191" s="437"/>
      <c r="C191" s="437"/>
      <c r="D191" s="437"/>
      <c r="E191" s="432"/>
      <c r="F191" s="438"/>
      <c r="G191" s="439"/>
      <c r="H191" s="428"/>
      <c r="I191" s="425"/>
      <c r="J191" s="440"/>
      <c r="K191" s="441"/>
      <c r="L191" s="441"/>
      <c r="M191" s="442"/>
      <c r="N191" s="443"/>
      <c r="O191" s="444"/>
      <c r="P191" s="445"/>
      <c r="Q191" s="445"/>
      <c r="R191" s="445"/>
      <c r="S191" s="445"/>
      <c r="T191" s="445"/>
      <c r="U191" s="446"/>
      <c r="V191" s="445"/>
      <c r="W191" s="445"/>
      <c r="X191" s="445"/>
      <c r="Y191" s="447"/>
      <c r="Z191" s="448"/>
      <c r="AA191" s="449"/>
      <c r="AB191" s="449"/>
      <c r="AC191" s="450"/>
      <c r="AD191" s="451"/>
      <c r="AE191" s="445"/>
      <c r="AF191" s="451"/>
      <c r="AG191" s="451"/>
      <c r="AH191" s="451"/>
      <c r="AI191" s="451"/>
      <c r="AJ191" s="451"/>
      <c r="AK191" s="454"/>
      <c r="AL191" s="452"/>
      <c r="AM191" s="452"/>
      <c r="AN191" s="455"/>
    </row>
    <row r="192" spans="1:40" ht="14.25">
      <c r="A192" s="432"/>
      <c r="B192" s="437"/>
      <c r="C192" s="437"/>
      <c r="D192" s="437"/>
      <c r="E192" s="432"/>
      <c r="F192" s="438"/>
      <c r="G192" s="439"/>
      <c r="H192" s="428"/>
      <c r="I192" s="425"/>
      <c r="J192" s="440"/>
      <c r="K192" s="441"/>
      <c r="L192" s="441"/>
      <c r="M192" s="442"/>
      <c r="N192" s="443"/>
      <c r="O192" s="444"/>
      <c r="P192" s="445"/>
      <c r="Q192" s="445"/>
      <c r="R192" s="445"/>
      <c r="S192" s="445"/>
      <c r="T192" s="445"/>
      <c r="U192" s="446"/>
      <c r="V192" s="445"/>
      <c r="W192" s="445"/>
      <c r="X192" s="445"/>
      <c r="Y192" s="447"/>
      <c r="Z192" s="448"/>
      <c r="AA192" s="449"/>
      <c r="AB192" s="449"/>
      <c r="AC192" s="450"/>
      <c r="AD192" s="451"/>
      <c r="AE192" s="445"/>
      <c r="AF192" s="451"/>
      <c r="AG192" s="451"/>
      <c r="AH192" s="451"/>
      <c r="AI192" s="451"/>
      <c r="AJ192" s="451"/>
      <c r="AK192" s="454"/>
      <c r="AL192" s="452"/>
      <c r="AM192" s="452"/>
      <c r="AN192" s="455"/>
    </row>
    <row r="193" spans="1:40" ht="14.25">
      <c r="A193" s="432"/>
      <c r="B193" s="437"/>
      <c r="C193" s="437"/>
      <c r="D193" s="437"/>
      <c r="E193" s="432"/>
      <c r="F193" s="438"/>
      <c r="G193" s="439"/>
      <c r="H193" s="428"/>
      <c r="I193" s="425"/>
      <c r="J193" s="440"/>
      <c r="K193" s="441"/>
      <c r="L193" s="441"/>
      <c r="M193" s="442"/>
      <c r="N193" s="443"/>
      <c r="O193" s="444"/>
      <c r="P193" s="445"/>
      <c r="Q193" s="445"/>
      <c r="R193" s="445"/>
      <c r="S193" s="445"/>
      <c r="T193" s="445"/>
      <c r="U193" s="446"/>
      <c r="V193" s="445"/>
      <c r="W193" s="445"/>
      <c r="X193" s="445"/>
      <c r="Y193" s="447"/>
      <c r="Z193" s="448"/>
      <c r="AA193" s="449"/>
      <c r="AB193" s="449"/>
      <c r="AC193" s="450"/>
      <c r="AD193" s="451"/>
      <c r="AE193" s="445"/>
      <c r="AF193" s="451"/>
      <c r="AG193" s="451"/>
      <c r="AH193" s="451"/>
      <c r="AI193" s="451"/>
      <c r="AJ193" s="451"/>
      <c r="AK193" s="454"/>
      <c r="AL193" s="452"/>
      <c r="AM193" s="452"/>
      <c r="AN193" s="455"/>
    </row>
    <row r="194" spans="1:40" ht="14.25">
      <c r="A194" s="432"/>
      <c r="B194" s="437"/>
      <c r="C194" s="437"/>
      <c r="D194" s="437"/>
      <c r="E194" s="432"/>
      <c r="F194" s="438"/>
      <c r="G194" s="439"/>
      <c r="H194" s="428"/>
      <c r="I194" s="425"/>
      <c r="J194" s="440"/>
      <c r="K194" s="441"/>
      <c r="L194" s="441"/>
      <c r="M194" s="442"/>
      <c r="N194" s="443"/>
      <c r="O194" s="444"/>
      <c r="P194" s="445"/>
      <c r="Q194" s="445"/>
      <c r="R194" s="445"/>
      <c r="S194" s="445"/>
      <c r="T194" s="445"/>
      <c r="U194" s="446"/>
      <c r="V194" s="445"/>
      <c r="W194" s="445"/>
      <c r="X194" s="445"/>
      <c r="Y194" s="447"/>
      <c r="Z194" s="448"/>
      <c r="AA194" s="449"/>
      <c r="AB194" s="449"/>
      <c r="AC194" s="450"/>
      <c r="AD194" s="451"/>
      <c r="AE194" s="445"/>
      <c r="AF194" s="451"/>
      <c r="AG194" s="451"/>
      <c r="AH194" s="451"/>
      <c r="AI194" s="451"/>
      <c r="AJ194" s="451"/>
      <c r="AK194" s="454"/>
      <c r="AL194" s="452"/>
      <c r="AM194" s="452"/>
      <c r="AN194" s="455"/>
    </row>
    <row r="195" spans="1:40" ht="14.25">
      <c r="A195" s="432"/>
      <c r="B195" s="437"/>
      <c r="C195" s="437"/>
      <c r="D195" s="437"/>
      <c r="E195" s="432"/>
      <c r="F195" s="438"/>
      <c r="G195" s="439"/>
      <c r="H195" s="428"/>
      <c r="I195" s="425"/>
      <c r="J195" s="440"/>
      <c r="K195" s="441"/>
      <c r="L195" s="441"/>
      <c r="M195" s="442"/>
      <c r="N195" s="443"/>
      <c r="O195" s="444"/>
      <c r="P195" s="445"/>
      <c r="Q195" s="445"/>
      <c r="R195" s="445"/>
      <c r="S195" s="445"/>
      <c r="T195" s="445"/>
      <c r="U195" s="446"/>
      <c r="V195" s="445"/>
      <c r="W195" s="445"/>
      <c r="X195" s="445"/>
      <c r="Y195" s="447"/>
      <c r="Z195" s="448"/>
      <c r="AA195" s="449"/>
      <c r="AB195" s="449"/>
      <c r="AC195" s="450"/>
      <c r="AD195" s="451"/>
      <c r="AE195" s="445"/>
      <c r="AF195" s="451"/>
      <c r="AG195" s="451"/>
      <c r="AH195" s="451"/>
      <c r="AI195" s="451"/>
      <c r="AJ195" s="451"/>
      <c r="AK195" s="454"/>
      <c r="AL195" s="452"/>
      <c r="AM195" s="452"/>
      <c r="AN195" s="455"/>
    </row>
    <row r="196" spans="1:40" ht="14.25">
      <c r="A196" s="432"/>
      <c r="B196" s="437"/>
      <c r="C196" s="437"/>
      <c r="D196" s="437"/>
      <c r="E196" s="432"/>
      <c r="F196" s="438"/>
      <c r="G196" s="439"/>
      <c r="H196" s="428"/>
      <c r="I196" s="425"/>
      <c r="J196" s="440"/>
      <c r="K196" s="441"/>
      <c r="L196" s="441"/>
      <c r="M196" s="442"/>
      <c r="N196" s="443"/>
      <c r="O196" s="444"/>
      <c r="P196" s="445"/>
      <c r="Q196" s="445"/>
      <c r="R196" s="445"/>
      <c r="S196" s="445"/>
      <c r="T196" s="445"/>
      <c r="U196" s="446"/>
      <c r="V196" s="445"/>
      <c r="W196" s="445"/>
      <c r="X196" s="445"/>
      <c r="Y196" s="447"/>
      <c r="Z196" s="448"/>
      <c r="AA196" s="449"/>
      <c r="AB196" s="449"/>
      <c r="AC196" s="450"/>
      <c r="AD196" s="451"/>
      <c r="AE196" s="445"/>
      <c r="AF196" s="451"/>
      <c r="AG196" s="451"/>
      <c r="AH196" s="451"/>
      <c r="AI196" s="451"/>
      <c r="AJ196" s="451"/>
      <c r="AK196" s="454"/>
      <c r="AL196" s="452"/>
      <c r="AM196" s="452"/>
      <c r="AN196" s="455"/>
    </row>
    <row r="197" spans="1:40" ht="14.25">
      <c r="A197" s="432"/>
      <c r="B197" s="437"/>
      <c r="C197" s="437"/>
      <c r="D197" s="437"/>
      <c r="E197" s="432"/>
      <c r="F197" s="438"/>
      <c r="G197" s="439"/>
      <c r="H197" s="428"/>
      <c r="I197" s="425"/>
      <c r="J197" s="440"/>
      <c r="K197" s="441"/>
      <c r="L197" s="441"/>
      <c r="M197" s="442"/>
      <c r="N197" s="443"/>
      <c r="O197" s="444"/>
      <c r="P197" s="445"/>
      <c r="Q197" s="445"/>
      <c r="R197" s="445"/>
      <c r="S197" s="445"/>
      <c r="T197" s="445"/>
      <c r="U197" s="446"/>
      <c r="V197" s="445"/>
      <c r="W197" s="445"/>
      <c r="X197" s="445"/>
      <c r="Y197" s="447"/>
      <c r="Z197" s="448"/>
      <c r="AA197" s="449"/>
      <c r="AB197" s="449"/>
      <c r="AC197" s="450"/>
      <c r="AD197" s="451"/>
      <c r="AE197" s="445"/>
      <c r="AF197" s="451"/>
      <c r="AG197" s="451"/>
      <c r="AH197" s="451"/>
      <c r="AI197" s="451"/>
      <c r="AJ197" s="451"/>
      <c r="AK197" s="454"/>
      <c r="AL197" s="452"/>
      <c r="AM197" s="452"/>
      <c r="AN197" s="455"/>
    </row>
    <row r="198" spans="1:40" ht="14.25">
      <c r="A198" s="432"/>
      <c r="B198" s="437"/>
      <c r="C198" s="437"/>
      <c r="D198" s="437"/>
      <c r="E198" s="432"/>
      <c r="F198" s="438"/>
      <c r="G198" s="439"/>
      <c r="H198" s="428"/>
      <c r="I198" s="425"/>
      <c r="J198" s="440"/>
      <c r="K198" s="441"/>
      <c r="L198" s="441"/>
      <c r="M198" s="442"/>
      <c r="N198" s="443"/>
      <c r="O198" s="444"/>
      <c r="P198" s="445"/>
      <c r="Q198" s="445"/>
      <c r="R198" s="445"/>
      <c r="S198" s="445"/>
      <c r="T198" s="445"/>
      <c r="U198" s="446"/>
      <c r="V198" s="445"/>
      <c r="W198" s="445"/>
      <c r="X198" s="445"/>
      <c r="Y198" s="447"/>
      <c r="Z198" s="448"/>
      <c r="AA198" s="449"/>
      <c r="AB198" s="449"/>
      <c r="AC198" s="450"/>
      <c r="AD198" s="451"/>
      <c r="AE198" s="445"/>
      <c r="AF198" s="451"/>
      <c r="AG198" s="451"/>
      <c r="AH198" s="451"/>
      <c r="AI198" s="451"/>
      <c r="AJ198" s="451"/>
      <c r="AK198" s="454"/>
      <c r="AL198" s="452"/>
      <c r="AM198" s="452"/>
      <c r="AN198" s="455"/>
    </row>
    <row r="199" spans="1:40" ht="14.25">
      <c r="A199" s="432"/>
      <c r="B199" s="437"/>
      <c r="C199" s="437"/>
      <c r="D199" s="437"/>
      <c r="E199" s="432"/>
      <c r="F199" s="438"/>
      <c r="G199" s="439"/>
      <c r="H199" s="428"/>
      <c r="I199" s="425"/>
      <c r="J199" s="440"/>
      <c r="K199" s="441"/>
      <c r="L199" s="441"/>
      <c r="M199" s="442"/>
      <c r="N199" s="443"/>
      <c r="O199" s="444"/>
      <c r="P199" s="445"/>
      <c r="Q199" s="445"/>
      <c r="R199" s="445"/>
      <c r="S199" s="445"/>
      <c r="T199" s="445"/>
      <c r="U199" s="446"/>
      <c r="V199" s="445"/>
      <c r="W199" s="445"/>
      <c r="X199" s="445"/>
      <c r="Y199" s="447"/>
      <c r="Z199" s="448"/>
      <c r="AA199" s="449"/>
      <c r="AB199" s="449"/>
      <c r="AC199" s="450"/>
      <c r="AD199" s="451"/>
      <c r="AE199" s="445"/>
      <c r="AF199" s="451"/>
      <c r="AG199" s="451"/>
      <c r="AH199" s="451"/>
      <c r="AI199" s="451"/>
      <c r="AJ199" s="451"/>
      <c r="AK199" s="454"/>
      <c r="AL199" s="452"/>
      <c r="AM199" s="452"/>
      <c r="AN199" s="455"/>
    </row>
    <row r="200" spans="1:40" ht="14.25">
      <c r="A200" s="432"/>
      <c r="B200" s="437"/>
      <c r="C200" s="437"/>
      <c r="D200" s="437"/>
      <c r="E200" s="432"/>
      <c r="F200" s="438"/>
      <c r="G200" s="439"/>
      <c r="H200" s="428"/>
      <c r="I200" s="425"/>
      <c r="J200" s="440"/>
      <c r="K200" s="441"/>
      <c r="L200" s="441"/>
      <c r="M200" s="442"/>
      <c r="N200" s="443"/>
      <c r="O200" s="444"/>
      <c r="P200" s="445"/>
      <c r="Q200" s="445"/>
      <c r="R200" s="445"/>
      <c r="S200" s="445"/>
      <c r="T200" s="445"/>
      <c r="U200" s="446"/>
      <c r="V200" s="445"/>
      <c r="W200" s="445"/>
      <c r="X200" s="445"/>
      <c r="Y200" s="447"/>
      <c r="Z200" s="448"/>
      <c r="AA200" s="449"/>
      <c r="AB200" s="449"/>
      <c r="AC200" s="450"/>
      <c r="AD200" s="451"/>
      <c r="AE200" s="445"/>
      <c r="AF200" s="451"/>
      <c r="AG200" s="451"/>
      <c r="AH200" s="451"/>
      <c r="AI200" s="451"/>
      <c r="AJ200" s="451"/>
      <c r="AK200" s="454"/>
      <c r="AL200" s="452"/>
      <c r="AM200" s="452"/>
      <c r="AN200" s="455"/>
    </row>
    <row r="201" spans="1:40" ht="14.25">
      <c r="A201" s="432"/>
      <c r="B201" s="437"/>
      <c r="C201" s="437"/>
      <c r="D201" s="437"/>
      <c r="E201" s="432"/>
      <c r="F201" s="438"/>
      <c r="G201" s="439"/>
      <c r="H201" s="428"/>
      <c r="I201" s="425"/>
      <c r="J201" s="440"/>
      <c r="K201" s="441"/>
      <c r="L201" s="441"/>
      <c r="M201" s="442"/>
      <c r="N201" s="443"/>
      <c r="O201" s="444"/>
      <c r="P201" s="445"/>
      <c r="Q201" s="445"/>
      <c r="R201" s="445"/>
      <c r="S201" s="445"/>
      <c r="T201" s="445"/>
      <c r="U201" s="446"/>
      <c r="V201" s="445"/>
      <c r="W201" s="445"/>
      <c r="X201" s="445"/>
      <c r="Y201" s="447"/>
      <c r="Z201" s="448"/>
      <c r="AA201" s="449"/>
      <c r="AB201" s="449"/>
      <c r="AC201" s="450"/>
      <c r="AD201" s="451"/>
      <c r="AE201" s="445"/>
      <c r="AF201" s="451"/>
      <c r="AG201" s="451"/>
      <c r="AH201" s="451"/>
      <c r="AI201" s="451"/>
      <c r="AJ201" s="451"/>
      <c r="AK201" s="454"/>
      <c r="AL201" s="452"/>
      <c r="AM201" s="452"/>
      <c r="AN201" s="455"/>
    </row>
    <row r="202" spans="1:40" ht="14.25">
      <c r="A202" s="432"/>
      <c r="B202" s="437"/>
      <c r="C202" s="437"/>
      <c r="D202" s="437"/>
      <c r="E202" s="432"/>
      <c r="F202" s="438"/>
      <c r="G202" s="439"/>
      <c r="H202" s="428"/>
      <c r="I202" s="425"/>
      <c r="J202" s="440"/>
      <c r="K202" s="441"/>
      <c r="L202" s="441"/>
      <c r="M202" s="442"/>
      <c r="N202" s="443"/>
      <c r="O202" s="444"/>
      <c r="P202" s="445"/>
      <c r="Q202" s="445"/>
      <c r="R202" s="445"/>
      <c r="S202" s="445"/>
      <c r="T202" s="445"/>
      <c r="U202" s="446"/>
      <c r="V202" s="445"/>
      <c r="W202" s="445"/>
      <c r="X202" s="445"/>
      <c r="Y202" s="447"/>
      <c r="Z202" s="448"/>
      <c r="AA202" s="449"/>
      <c r="AB202" s="449"/>
      <c r="AC202" s="450"/>
      <c r="AD202" s="451"/>
      <c r="AE202" s="445"/>
      <c r="AF202" s="451"/>
      <c r="AG202" s="451"/>
      <c r="AH202" s="451"/>
      <c r="AI202" s="451"/>
      <c r="AJ202" s="451"/>
      <c r="AK202" s="454"/>
      <c r="AL202" s="452"/>
      <c r="AM202" s="452"/>
      <c r="AN202" s="455"/>
    </row>
    <row r="203" spans="1:40" ht="14.25">
      <c r="A203" s="432"/>
      <c r="B203" s="437"/>
      <c r="C203" s="437"/>
      <c r="D203" s="437"/>
      <c r="E203" s="432"/>
      <c r="F203" s="438"/>
      <c r="G203" s="439"/>
      <c r="H203" s="428"/>
      <c r="I203" s="425"/>
      <c r="J203" s="440"/>
      <c r="K203" s="441"/>
      <c r="L203" s="441"/>
      <c r="M203" s="442"/>
      <c r="N203" s="443"/>
      <c r="O203" s="444"/>
      <c r="P203" s="445"/>
      <c r="Q203" s="445"/>
      <c r="R203" s="445"/>
      <c r="S203" s="445"/>
      <c r="T203" s="445"/>
      <c r="U203" s="446"/>
      <c r="V203" s="445"/>
      <c r="W203" s="445"/>
      <c r="X203" s="445"/>
      <c r="Y203" s="447"/>
      <c r="Z203" s="448"/>
      <c r="AA203" s="449"/>
      <c r="AB203" s="449"/>
      <c r="AC203" s="450"/>
      <c r="AD203" s="451"/>
      <c r="AE203" s="445"/>
      <c r="AF203" s="451"/>
      <c r="AG203" s="451"/>
      <c r="AH203" s="451"/>
      <c r="AI203" s="451"/>
      <c r="AJ203" s="451"/>
      <c r="AK203" s="454"/>
      <c r="AL203" s="452"/>
      <c r="AM203" s="452"/>
      <c r="AN203" s="455"/>
    </row>
    <row r="204" spans="1:40" ht="14.25">
      <c r="A204" s="432"/>
      <c r="B204" s="437"/>
      <c r="C204" s="437"/>
      <c r="D204" s="437"/>
      <c r="E204" s="432"/>
      <c r="F204" s="438"/>
      <c r="G204" s="439"/>
      <c r="H204" s="428"/>
      <c r="I204" s="425"/>
      <c r="J204" s="440"/>
      <c r="K204" s="441"/>
      <c r="L204" s="441"/>
      <c r="M204" s="442"/>
      <c r="N204" s="443"/>
      <c r="O204" s="444"/>
      <c r="P204" s="445"/>
      <c r="Q204" s="445"/>
      <c r="R204" s="445"/>
      <c r="S204" s="445"/>
      <c r="T204" s="445"/>
      <c r="U204" s="446"/>
      <c r="V204" s="445"/>
      <c r="W204" s="445"/>
      <c r="X204" s="445"/>
      <c r="Y204" s="447"/>
      <c r="Z204" s="448"/>
      <c r="AA204" s="449"/>
      <c r="AB204" s="449"/>
      <c r="AC204" s="450"/>
      <c r="AD204" s="451"/>
      <c r="AE204" s="445"/>
      <c r="AF204" s="451"/>
      <c r="AG204" s="451"/>
      <c r="AH204" s="451"/>
      <c r="AI204" s="451"/>
      <c r="AJ204" s="451"/>
      <c r="AK204" s="454"/>
      <c r="AL204" s="452"/>
      <c r="AM204" s="452"/>
      <c r="AN204" s="455"/>
    </row>
    <row r="205" spans="1:40" ht="14.25">
      <c r="A205" s="432"/>
      <c r="B205" s="437"/>
      <c r="C205" s="437"/>
      <c r="D205" s="437"/>
      <c r="E205" s="432"/>
      <c r="F205" s="438"/>
      <c r="G205" s="439"/>
      <c r="H205" s="428"/>
      <c r="I205" s="425"/>
      <c r="J205" s="440"/>
      <c r="K205" s="441"/>
      <c r="L205" s="441"/>
      <c r="M205" s="442"/>
      <c r="N205" s="443"/>
      <c r="O205" s="444"/>
      <c r="P205" s="445"/>
      <c r="Q205" s="445"/>
      <c r="R205" s="445"/>
      <c r="S205" s="445"/>
      <c r="T205" s="445"/>
      <c r="U205" s="446"/>
      <c r="V205" s="445"/>
      <c r="W205" s="445"/>
      <c r="X205" s="445"/>
      <c r="Y205" s="447"/>
      <c r="Z205" s="448"/>
      <c r="AA205" s="449"/>
      <c r="AB205" s="449"/>
      <c r="AC205" s="450"/>
      <c r="AD205" s="451"/>
      <c r="AE205" s="445"/>
      <c r="AF205" s="451"/>
      <c r="AG205" s="451"/>
      <c r="AH205" s="451"/>
      <c r="AI205" s="451"/>
      <c r="AJ205" s="451"/>
      <c r="AK205" s="454"/>
      <c r="AL205" s="452"/>
      <c r="AM205" s="452"/>
      <c r="AN205" s="455"/>
    </row>
    <row r="206" spans="1:40" ht="14.25">
      <c r="A206" s="432"/>
      <c r="B206" s="437"/>
      <c r="C206" s="437"/>
      <c r="D206" s="437"/>
      <c r="E206" s="432"/>
      <c r="F206" s="438"/>
      <c r="G206" s="439"/>
      <c r="H206" s="428"/>
      <c r="I206" s="425"/>
      <c r="J206" s="440"/>
      <c r="K206" s="441"/>
      <c r="L206" s="441"/>
      <c r="M206" s="442"/>
      <c r="N206" s="443"/>
      <c r="O206" s="444"/>
      <c r="P206" s="445"/>
      <c r="Q206" s="445"/>
      <c r="R206" s="445"/>
      <c r="S206" s="445"/>
      <c r="T206" s="445"/>
      <c r="U206" s="446"/>
      <c r="V206" s="445"/>
      <c r="W206" s="445"/>
      <c r="X206" s="445"/>
      <c r="Y206" s="447"/>
      <c r="Z206" s="448"/>
      <c r="AA206" s="449"/>
      <c r="AB206" s="449"/>
      <c r="AC206" s="450"/>
      <c r="AD206" s="451"/>
      <c r="AE206" s="445"/>
      <c r="AF206" s="451"/>
      <c r="AG206" s="451"/>
      <c r="AH206" s="451"/>
      <c r="AI206" s="451"/>
      <c r="AJ206" s="451"/>
      <c r="AK206" s="454"/>
      <c r="AL206" s="452"/>
      <c r="AM206" s="452"/>
      <c r="AN206" s="455"/>
    </row>
    <row r="207" spans="1:40" ht="14.25">
      <c r="A207" s="432"/>
      <c r="B207" s="437"/>
      <c r="C207" s="437"/>
      <c r="D207" s="437"/>
      <c r="E207" s="432"/>
      <c r="F207" s="438"/>
      <c r="G207" s="439"/>
      <c r="H207" s="428"/>
      <c r="I207" s="425"/>
      <c r="J207" s="440"/>
      <c r="K207" s="441"/>
      <c r="L207" s="441"/>
      <c r="M207" s="442"/>
      <c r="N207" s="443"/>
      <c r="O207" s="444"/>
      <c r="P207" s="445"/>
      <c r="Q207" s="445"/>
      <c r="R207" s="445"/>
      <c r="S207" s="445"/>
      <c r="T207" s="445"/>
      <c r="U207" s="446"/>
      <c r="V207" s="445"/>
      <c r="W207" s="445"/>
      <c r="X207" s="445"/>
      <c r="Y207" s="447"/>
      <c r="Z207" s="448"/>
      <c r="AA207" s="449"/>
      <c r="AB207" s="449"/>
      <c r="AC207" s="450"/>
      <c r="AD207" s="451"/>
      <c r="AE207" s="445"/>
      <c r="AF207" s="451"/>
      <c r="AG207" s="451"/>
      <c r="AH207" s="451"/>
      <c r="AI207" s="451"/>
      <c r="AJ207" s="451"/>
      <c r="AK207" s="454"/>
      <c r="AL207" s="452"/>
      <c r="AM207" s="452"/>
      <c r="AN207" s="455"/>
    </row>
    <row r="208" spans="1:40" ht="14.25">
      <c r="A208" s="432"/>
      <c r="B208" s="437"/>
      <c r="C208" s="437"/>
      <c r="D208" s="437"/>
      <c r="E208" s="432"/>
      <c r="F208" s="438"/>
      <c r="G208" s="439"/>
      <c r="H208" s="428"/>
      <c r="I208" s="425"/>
      <c r="J208" s="440"/>
      <c r="K208" s="441"/>
      <c r="L208" s="441"/>
      <c r="M208" s="442"/>
      <c r="N208" s="443"/>
      <c r="O208" s="444"/>
      <c r="P208" s="445"/>
      <c r="Q208" s="445"/>
      <c r="R208" s="445"/>
      <c r="S208" s="445"/>
      <c r="T208" s="445"/>
      <c r="U208" s="446"/>
      <c r="V208" s="445"/>
      <c r="W208" s="445"/>
      <c r="X208" s="445"/>
      <c r="Y208" s="447"/>
      <c r="Z208" s="448"/>
      <c r="AA208" s="449"/>
      <c r="AB208" s="449"/>
      <c r="AC208" s="450"/>
      <c r="AD208" s="451"/>
      <c r="AE208" s="445"/>
      <c r="AF208" s="451"/>
      <c r="AG208" s="451"/>
      <c r="AH208" s="451"/>
      <c r="AI208" s="451"/>
      <c r="AJ208" s="451"/>
      <c r="AK208" s="454"/>
      <c r="AL208" s="452"/>
      <c r="AM208" s="452"/>
      <c r="AN208" s="455"/>
    </row>
    <row r="209" spans="1:40" ht="14.25">
      <c r="A209" s="432"/>
      <c r="B209" s="437"/>
      <c r="C209" s="437"/>
      <c r="D209" s="437"/>
      <c r="E209" s="432"/>
      <c r="F209" s="438"/>
      <c r="G209" s="439"/>
      <c r="H209" s="428"/>
      <c r="I209" s="425"/>
      <c r="J209" s="440"/>
      <c r="K209" s="441"/>
      <c r="L209" s="441"/>
      <c r="M209" s="442"/>
      <c r="N209" s="443"/>
      <c r="O209" s="444"/>
      <c r="P209" s="445"/>
      <c r="Q209" s="445"/>
      <c r="R209" s="445"/>
      <c r="S209" s="445"/>
      <c r="T209" s="445"/>
      <c r="U209" s="446"/>
      <c r="V209" s="445"/>
      <c r="W209" s="445"/>
      <c r="X209" s="445"/>
      <c r="Y209" s="447"/>
      <c r="Z209" s="448"/>
      <c r="AA209" s="449"/>
      <c r="AB209" s="449"/>
      <c r="AC209" s="450"/>
      <c r="AD209" s="451"/>
      <c r="AE209" s="445"/>
      <c r="AF209" s="451"/>
      <c r="AG209" s="451"/>
      <c r="AH209" s="451"/>
      <c r="AI209" s="451"/>
      <c r="AJ209" s="451"/>
      <c r="AK209" s="454"/>
      <c r="AL209" s="452"/>
      <c r="AM209" s="452"/>
      <c r="AN209" s="455"/>
    </row>
    <row r="210" spans="1:40" ht="14.25">
      <c r="A210" s="432"/>
      <c r="B210" s="437"/>
      <c r="C210" s="437"/>
      <c r="D210" s="437"/>
      <c r="E210" s="432"/>
      <c r="F210" s="438"/>
      <c r="G210" s="439"/>
      <c r="H210" s="428"/>
      <c r="I210" s="425"/>
      <c r="J210" s="440"/>
      <c r="K210" s="441"/>
      <c r="L210" s="441"/>
      <c r="M210" s="442"/>
      <c r="N210" s="443"/>
      <c r="O210" s="444"/>
      <c r="P210" s="445"/>
      <c r="Q210" s="445"/>
      <c r="R210" s="445"/>
      <c r="S210" s="445"/>
      <c r="T210" s="445"/>
      <c r="U210" s="446"/>
      <c r="V210" s="445"/>
      <c r="W210" s="445"/>
      <c r="X210" s="445"/>
      <c r="Y210" s="447"/>
      <c r="Z210" s="448"/>
      <c r="AA210" s="449"/>
      <c r="AB210" s="449"/>
      <c r="AC210" s="450"/>
      <c r="AD210" s="451"/>
      <c r="AE210" s="445"/>
      <c r="AF210" s="451"/>
      <c r="AG210" s="451"/>
      <c r="AH210" s="451"/>
      <c r="AI210" s="451"/>
      <c r="AJ210" s="451"/>
      <c r="AK210" s="454"/>
      <c r="AL210" s="452"/>
      <c r="AM210" s="452"/>
      <c r="AN210" s="455"/>
    </row>
    <row r="211" spans="1:40" ht="14.25">
      <c r="A211" s="432"/>
      <c r="B211" s="437"/>
      <c r="C211" s="437"/>
      <c r="D211" s="437"/>
      <c r="E211" s="432"/>
      <c r="F211" s="438"/>
      <c r="G211" s="439"/>
      <c r="H211" s="428"/>
      <c r="I211" s="425"/>
      <c r="J211" s="440"/>
      <c r="K211" s="441"/>
      <c r="L211" s="441"/>
      <c r="M211" s="442"/>
      <c r="N211" s="443"/>
      <c r="O211" s="444"/>
      <c r="P211" s="445"/>
      <c r="Q211" s="445"/>
      <c r="R211" s="445"/>
      <c r="S211" s="445"/>
      <c r="T211" s="445"/>
      <c r="U211" s="446"/>
      <c r="V211" s="445"/>
      <c r="W211" s="445"/>
      <c r="X211" s="445"/>
      <c r="Y211" s="447"/>
      <c r="Z211" s="448"/>
      <c r="AA211" s="449"/>
      <c r="AB211" s="449"/>
      <c r="AC211" s="450"/>
      <c r="AD211" s="451"/>
      <c r="AE211" s="445"/>
      <c r="AF211" s="451"/>
      <c r="AG211" s="451"/>
      <c r="AH211" s="451"/>
      <c r="AI211" s="451"/>
      <c r="AJ211" s="451"/>
      <c r="AK211" s="454"/>
      <c r="AL211" s="452"/>
      <c r="AM211" s="452"/>
      <c r="AN211" s="455"/>
    </row>
    <row r="212" spans="1:40" ht="14.25">
      <c r="A212" s="432"/>
      <c r="B212" s="437"/>
      <c r="C212" s="437"/>
      <c r="D212" s="437"/>
      <c r="E212" s="432"/>
      <c r="F212" s="438"/>
      <c r="G212" s="439"/>
      <c r="H212" s="428"/>
      <c r="I212" s="425"/>
      <c r="J212" s="440"/>
      <c r="K212" s="441"/>
      <c r="L212" s="441"/>
      <c r="M212" s="442"/>
      <c r="N212" s="443"/>
      <c r="O212" s="444"/>
      <c r="P212" s="445"/>
      <c r="Q212" s="445"/>
      <c r="R212" s="445"/>
      <c r="S212" s="445"/>
      <c r="T212" s="445"/>
      <c r="U212" s="446"/>
      <c r="V212" s="445"/>
      <c r="W212" s="445"/>
      <c r="X212" s="445"/>
      <c r="Y212" s="447"/>
      <c r="Z212" s="448"/>
      <c r="AA212" s="449"/>
      <c r="AB212" s="449"/>
      <c r="AC212" s="450"/>
      <c r="AD212" s="451"/>
      <c r="AE212" s="445"/>
      <c r="AF212" s="451"/>
      <c r="AG212" s="451"/>
      <c r="AH212" s="451"/>
      <c r="AI212" s="451"/>
      <c r="AJ212" s="451"/>
      <c r="AK212" s="454"/>
      <c r="AL212" s="452"/>
      <c r="AM212" s="452"/>
      <c r="AN212" s="455"/>
    </row>
    <row r="213" spans="1:40" ht="14.25">
      <c r="A213" s="432"/>
      <c r="B213" s="437"/>
      <c r="C213" s="437"/>
      <c r="D213" s="437"/>
      <c r="E213" s="432"/>
      <c r="F213" s="438"/>
      <c r="G213" s="439"/>
      <c r="H213" s="428"/>
      <c r="I213" s="425"/>
      <c r="J213" s="440"/>
      <c r="K213" s="441"/>
      <c r="L213" s="441"/>
      <c r="M213" s="442"/>
      <c r="N213" s="443"/>
      <c r="O213" s="444"/>
      <c r="P213" s="445"/>
      <c r="Q213" s="445"/>
      <c r="R213" s="445"/>
      <c r="S213" s="445"/>
      <c r="T213" s="445"/>
      <c r="U213" s="446"/>
      <c r="V213" s="445"/>
      <c r="W213" s="445"/>
      <c r="X213" s="445"/>
      <c r="Y213" s="447"/>
      <c r="Z213" s="448"/>
      <c r="AA213" s="449"/>
      <c r="AB213" s="449"/>
      <c r="AC213" s="450"/>
      <c r="AD213" s="451"/>
      <c r="AE213" s="445"/>
      <c r="AF213" s="451"/>
      <c r="AG213" s="451"/>
      <c r="AH213" s="451"/>
      <c r="AI213" s="451"/>
      <c r="AJ213" s="451"/>
      <c r="AK213" s="454"/>
      <c r="AL213" s="452"/>
      <c r="AM213" s="452"/>
      <c r="AN213" s="455"/>
    </row>
    <row r="214" spans="1:40" ht="14.25">
      <c r="A214" s="432"/>
      <c r="B214" s="437"/>
      <c r="C214" s="437"/>
      <c r="D214" s="437"/>
      <c r="E214" s="432"/>
      <c r="F214" s="438"/>
      <c r="G214" s="439"/>
      <c r="H214" s="428"/>
      <c r="I214" s="425"/>
      <c r="J214" s="440"/>
      <c r="K214" s="441"/>
      <c r="L214" s="441"/>
      <c r="M214" s="442"/>
      <c r="N214" s="443"/>
      <c r="O214" s="444"/>
      <c r="P214" s="445"/>
      <c r="Q214" s="445"/>
      <c r="R214" s="445"/>
      <c r="S214" s="445"/>
      <c r="T214" s="445"/>
      <c r="U214" s="446"/>
      <c r="V214" s="445"/>
      <c r="W214" s="445"/>
      <c r="X214" s="445"/>
      <c r="Y214" s="447"/>
      <c r="Z214" s="448"/>
      <c r="AA214" s="449"/>
      <c r="AB214" s="449"/>
      <c r="AC214" s="450"/>
      <c r="AD214" s="451"/>
      <c r="AE214" s="445"/>
      <c r="AF214" s="451"/>
      <c r="AG214" s="451"/>
      <c r="AH214" s="451"/>
      <c r="AI214" s="451"/>
      <c r="AJ214" s="451"/>
      <c r="AK214" s="454"/>
      <c r="AL214" s="452"/>
      <c r="AM214" s="452"/>
      <c r="AN214" s="455"/>
    </row>
    <row r="215" spans="1:40" ht="14.25">
      <c r="A215" s="432"/>
      <c r="B215" s="437"/>
      <c r="C215" s="437"/>
      <c r="D215" s="437"/>
      <c r="E215" s="432"/>
      <c r="F215" s="438"/>
      <c r="G215" s="439"/>
      <c r="H215" s="428"/>
      <c r="I215" s="425"/>
      <c r="J215" s="440"/>
      <c r="K215" s="441"/>
      <c r="L215" s="441"/>
      <c r="M215" s="442"/>
      <c r="N215" s="443"/>
      <c r="O215" s="444"/>
      <c r="P215" s="445"/>
      <c r="Q215" s="445"/>
      <c r="R215" s="445"/>
      <c r="S215" s="445"/>
      <c r="T215" s="445"/>
      <c r="U215" s="446"/>
      <c r="V215" s="445"/>
      <c r="W215" s="445"/>
      <c r="X215" s="445"/>
      <c r="Y215" s="447"/>
      <c r="Z215" s="448"/>
      <c r="AA215" s="449"/>
      <c r="AB215" s="449"/>
      <c r="AC215" s="450"/>
      <c r="AD215" s="451"/>
      <c r="AE215" s="445"/>
      <c r="AF215" s="451"/>
      <c r="AG215" s="451"/>
      <c r="AH215" s="451"/>
      <c r="AI215" s="451"/>
      <c r="AJ215" s="451"/>
      <c r="AK215" s="454"/>
      <c r="AL215" s="452"/>
      <c r="AM215" s="452"/>
      <c r="AN215" s="455"/>
    </row>
    <row r="216" spans="1:40" ht="14.25">
      <c r="A216" s="432"/>
      <c r="B216" s="437"/>
      <c r="C216" s="437"/>
      <c r="D216" s="437"/>
      <c r="E216" s="432"/>
      <c r="F216" s="438"/>
      <c r="G216" s="439"/>
      <c r="H216" s="428"/>
      <c r="I216" s="425"/>
      <c r="J216" s="440"/>
      <c r="K216" s="441"/>
      <c r="L216" s="441"/>
      <c r="M216" s="442"/>
      <c r="N216" s="443"/>
      <c r="O216" s="444"/>
      <c r="P216" s="445"/>
      <c r="Q216" s="445"/>
      <c r="R216" s="445"/>
      <c r="S216" s="445"/>
      <c r="T216" s="445"/>
      <c r="U216" s="446"/>
      <c r="V216" s="445"/>
      <c r="W216" s="445"/>
      <c r="X216" s="445"/>
      <c r="Y216" s="447"/>
      <c r="Z216" s="448"/>
      <c r="AA216" s="449"/>
      <c r="AB216" s="449"/>
      <c r="AC216" s="450"/>
      <c r="AD216" s="451"/>
      <c r="AE216" s="445"/>
      <c r="AF216" s="451"/>
      <c r="AG216" s="451"/>
      <c r="AH216" s="451"/>
      <c r="AI216" s="451"/>
      <c r="AJ216" s="451"/>
      <c r="AK216" s="454"/>
      <c r="AL216" s="452"/>
      <c r="AM216" s="452"/>
      <c r="AN216" s="455"/>
    </row>
    <row r="217" spans="1:40" ht="14.25">
      <c r="A217" s="432"/>
      <c r="B217" s="437"/>
      <c r="C217" s="437"/>
      <c r="D217" s="437"/>
      <c r="E217" s="432"/>
      <c r="F217" s="438"/>
      <c r="G217" s="439"/>
      <c r="H217" s="428"/>
      <c r="I217" s="425"/>
      <c r="J217" s="440"/>
      <c r="K217" s="441"/>
      <c r="L217" s="441"/>
      <c r="M217" s="442"/>
      <c r="N217" s="443"/>
      <c r="O217" s="444"/>
      <c r="P217" s="445"/>
      <c r="Q217" s="445"/>
      <c r="R217" s="445"/>
      <c r="S217" s="445"/>
      <c r="T217" s="445"/>
      <c r="U217" s="446"/>
      <c r="V217" s="445"/>
      <c r="W217" s="445"/>
      <c r="X217" s="445"/>
      <c r="Y217" s="447"/>
      <c r="Z217" s="448"/>
      <c r="AA217" s="449"/>
      <c r="AB217" s="449"/>
      <c r="AC217" s="450"/>
      <c r="AD217" s="451"/>
      <c r="AE217" s="445"/>
      <c r="AF217" s="451"/>
      <c r="AG217" s="451"/>
      <c r="AH217" s="451"/>
      <c r="AI217" s="451"/>
      <c r="AJ217" s="451"/>
      <c r="AK217" s="454"/>
      <c r="AL217" s="452"/>
      <c r="AM217" s="452"/>
      <c r="AN217" s="455"/>
    </row>
    <row r="218" spans="1:40" ht="14.25">
      <c r="A218" s="432"/>
      <c r="B218" s="437"/>
      <c r="C218" s="437"/>
      <c r="D218" s="437"/>
      <c r="E218" s="432"/>
      <c r="F218" s="438"/>
      <c r="G218" s="439"/>
      <c r="H218" s="428"/>
      <c r="I218" s="425"/>
      <c r="J218" s="440"/>
      <c r="K218" s="441"/>
      <c r="L218" s="441"/>
      <c r="M218" s="442"/>
      <c r="N218" s="443"/>
      <c r="O218" s="444"/>
      <c r="P218" s="445"/>
      <c r="Q218" s="445"/>
      <c r="R218" s="445"/>
      <c r="S218" s="445"/>
      <c r="T218" s="445"/>
      <c r="U218" s="446"/>
      <c r="V218" s="445"/>
      <c r="W218" s="445"/>
      <c r="X218" s="445"/>
      <c r="Y218" s="447"/>
      <c r="Z218" s="448"/>
      <c r="AA218" s="449"/>
      <c r="AB218" s="449"/>
      <c r="AC218" s="450"/>
      <c r="AD218" s="451"/>
      <c r="AE218" s="445"/>
      <c r="AF218" s="451"/>
      <c r="AG218" s="451"/>
      <c r="AH218" s="451"/>
      <c r="AI218" s="451"/>
      <c r="AJ218" s="451"/>
      <c r="AK218" s="454"/>
      <c r="AL218" s="452"/>
      <c r="AM218" s="452"/>
      <c r="AN218" s="455"/>
    </row>
    <row r="219" spans="1:40" ht="14.25">
      <c r="A219" s="432"/>
      <c r="B219" s="437"/>
      <c r="C219" s="437"/>
      <c r="D219" s="437"/>
      <c r="E219" s="432"/>
      <c r="F219" s="438"/>
      <c r="G219" s="439"/>
      <c r="H219" s="428"/>
      <c r="I219" s="425"/>
      <c r="J219" s="440"/>
      <c r="K219" s="441"/>
      <c r="L219" s="441"/>
      <c r="M219" s="442"/>
      <c r="N219" s="443"/>
      <c r="O219" s="444"/>
      <c r="P219" s="445"/>
      <c r="Q219" s="445"/>
      <c r="R219" s="445"/>
      <c r="S219" s="445"/>
      <c r="T219" s="445"/>
      <c r="U219" s="446"/>
      <c r="V219" s="445"/>
      <c r="W219" s="445"/>
      <c r="X219" s="445"/>
      <c r="Y219" s="447"/>
      <c r="Z219" s="448"/>
      <c r="AA219" s="449"/>
      <c r="AB219" s="449"/>
      <c r="AC219" s="450"/>
      <c r="AD219" s="451"/>
      <c r="AE219" s="445"/>
      <c r="AF219" s="451"/>
      <c r="AG219" s="451"/>
      <c r="AH219" s="451"/>
      <c r="AI219" s="451"/>
      <c r="AJ219" s="451"/>
      <c r="AK219" s="454"/>
      <c r="AL219" s="452"/>
      <c r="AM219" s="452"/>
      <c r="AN219" s="455"/>
    </row>
    <row r="220" spans="1:40" ht="14.25">
      <c r="A220" s="432"/>
      <c r="B220" s="437"/>
      <c r="C220" s="437"/>
      <c r="D220" s="437"/>
      <c r="E220" s="432"/>
      <c r="F220" s="438"/>
      <c r="G220" s="439"/>
      <c r="H220" s="428"/>
      <c r="I220" s="425"/>
      <c r="J220" s="440"/>
      <c r="K220" s="441"/>
      <c r="L220" s="441"/>
      <c r="M220" s="442"/>
      <c r="N220" s="443"/>
      <c r="O220" s="444"/>
      <c r="P220" s="445"/>
      <c r="Q220" s="445"/>
      <c r="R220" s="445"/>
      <c r="S220" s="445"/>
      <c r="T220" s="445"/>
      <c r="U220" s="446"/>
      <c r="V220" s="445"/>
      <c r="W220" s="445"/>
      <c r="X220" s="445"/>
      <c r="Y220" s="447"/>
      <c r="Z220" s="448"/>
      <c r="AA220" s="449"/>
      <c r="AB220" s="449"/>
      <c r="AC220" s="450"/>
      <c r="AD220" s="451"/>
      <c r="AE220" s="445"/>
      <c r="AF220" s="451"/>
      <c r="AG220" s="451"/>
      <c r="AH220" s="451"/>
      <c r="AI220" s="451"/>
      <c r="AJ220" s="451"/>
      <c r="AK220" s="454"/>
      <c r="AL220" s="452"/>
      <c r="AM220" s="452"/>
      <c r="AN220" s="455"/>
    </row>
    <row r="221" spans="1:40" ht="14.25">
      <c r="A221" s="432"/>
      <c r="B221" s="437"/>
      <c r="C221" s="437"/>
      <c r="D221" s="437"/>
      <c r="E221" s="432"/>
      <c r="F221" s="438"/>
      <c r="G221" s="439"/>
      <c r="H221" s="428"/>
      <c r="I221" s="425"/>
      <c r="J221" s="440"/>
      <c r="K221" s="441"/>
      <c r="L221" s="441"/>
      <c r="M221" s="442"/>
      <c r="N221" s="443"/>
      <c r="O221" s="444"/>
      <c r="P221" s="445"/>
      <c r="Q221" s="445"/>
      <c r="R221" s="445"/>
      <c r="S221" s="445"/>
      <c r="T221" s="445"/>
      <c r="U221" s="446"/>
      <c r="V221" s="445"/>
      <c r="W221" s="445"/>
      <c r="X221" s="445"/>
      <c r="Y221" s="447"/>
      <c r="Z221" s="448"/>
      <c r="AA221" s="449"/>
      <c r="AB221" s="449"/>
      <c r="AC221" s="450"/>
      <c r="AD221" s="451"/>
      <c r="AE221" s="445"/>
      <c r="AF221" s="451"/>
      <c r="AG221" s="451"/>
      <c r="AH221" s="451"/>
      <c r="AI221" s="451"/>
      <c r="AJ221" s="451"/>
      <c r="AK221" s="454"/>
      <c r="AL221" s="452"/>
      <c r="AM221" s="452"/>
      <c r="AN221" s="455"/>
    </row>
    <row r="222" spans="1:40" ht="14.25">
      <c r="A222" s="432"/>
      <c r="B222" s="437"/>
      <c r="C222" s="437"/>
      <c r="D222" s="437"/>
      <c r="E222" s="432"/>
      <c r="F222" s="438"/>
      <c r="G222" s="439"/>
      <c r="H222" s="428"/>
      <c r="I222" s="425"/>
      <c r="J222" s="440"/>
      <c r="K222" s="441"/>
      <c r="L222" s="441"/>
      <c r="M222" s="442"/>
      <c r="N222" s="443"/>
      <c r="O222" s="444"/>
      <c r="P222" s="445"/>
      <c r="Q222" s="445"/>
      <c r="R222" s="445"/>
      <c r="S222" s="445"/>
      <c r="T222" s="445"/>
      <c r="U222" s="446"/>
      <c r="V222" s="445"/>
      <c r="W222" s="445"/>
      <c r="X222" s="445"/>
      <c r="Y222" s="447"/>
      <c r="Z222" s="448"/>
      <c r="AA222" s="449"/>
      <c r="AB222" s="449"/>
      <c r="AC222" s="450"/>
      <c r="AD222" s="451"/>
      <c r="AE222" s="445"/>
      <c r="AF222" s="451"/>
      <c r="AG222" s="451"/>
      <c r="AH222" s="451"/>
      <c r="AI222" s="451"/>
      <c r="AJ222" s="451"/>
      <c r="AK222" s="454"/>
      <c r="AL222" s="452"/>
      <c r="AM222" s="452"/>
      <c r="AN222" s="455"/>
    </row>
    <row r="223" spans="1:40" ht="14.25">
      <c r="A223" s="432"/>
      <c r="B223" s="437"/>
      <c r="C223" s="437"/>
      <c r="D223" s="437"/>
      <c r="E223" s="432"/>
      <c r="F223" s="438"/>
      <c r="G223" s="439"/>
      <c r="H223" s="428"/>
      <c r="I223" s="425"/>
      <c r="J223" s="440"/>
      <c r="K223" s="441"/>
      <c r="L223" s="441"/>
      <c r="M223" s="442"/>
      <c r="N223" s="443"/>
      <c r="O223" s="444"/>
      <c r="P223" s="445"/>
      <c r="Q223" s="445"/>
      <c r="R223" s="445"/>
      <c r="S223" s="445"/>
      <c r="T223" s="445"/>
      <c r="U223" s="446"/>
      <c r="V223" s="445"/>
      <c r="W223" s="445"/>
      <c r="X223" s="445"/>
      <c r="Y223" s="447"/>
      <c r="Z223" s="448"/>
      <c r="AA223" s="449"/>
      <c r="AB223" s="449"/>
      <c r="AC223" s="450"/>
      <c r="AD223" s="451"/>
      <c r="AE223" s="445"/>
      <c r="AF223" s="451"/>
      <c r="AG223" s="451"/>
      <c r="AH223" s="451"/>
      <c r="AI223" s="451"/>
      <c r="AJ223" s="451"/>
      <c r="AK223" s="454"/>
      <c r="AL223" s="452"/>
      <c r="AM223" s="452"/>
      <c r="AN223" s="455"/>
    </row>
    <row r="224" spans="1:40" ht="14.25">
      <c r="A224" s="432"/>
      <c r="B224" s="437"/>
      <c r="C224" s="437"/>
      <c r="D224" s="437"/>
      <c r="E224" s="432"/>
      <c r="F224" s="438"/>
      <c r="G224" s="439"/>
      <c r="H224" s="428"/>
      <c r="I224" s="425"/>
      <c r="J224" s="440"/>
      <c r="K224" s="441"/>
      <c r="L224" s="441"/>
      <c r="M224" s="442"/>
      <c r="N224" s="443"/>
      <c r="O224" s="444"/>
      <c r="P224" s="445"/>
      <c r="Q224" s="445"/>
      <c r="R224" s="445"/>
      <c r="S224" s="445"/>
      <c r="T224" s="445"/>
      <c r="U224" s="446"/>
      <c r="V224" s="445"/>
      <c r="W224" s="445"/>
      <c r="X224" s="445"/>
      <c r="Y224" s="447"/>
      <c r="Z224" s="448"/>
      <c r="AA224" s="449"/>
      <c r="AB224" s="449"/>
      <c r="AC224" s="450"/>
      <c r="AD224" s="451"/>
      <c r="AE224" s="445"/>
      <c r="AF224" s="451"/>
      <c r="AG224" s="451"/>
      <c r="AH224" s="451"/>
      <c r="AI224" s="451"/>
      <c r="AJ224" s="451"/>
      <c r="AK224" s="454"/>
      <c r="AL224" s="452"/>
      <c r="AM224" s="452"/>
      <c r="AN224" s="455"/>
    </row>
    <row r="225" spans="1:40" ht="14.25">
      <c r="A225" s="432"/>
      <c r="B225" s="437"/>
      <c r="C225" s="437"/>
      <c r="D225" s="437"/>
      <c r="E225" s="432"/>
      <c r="F225" s="438"/>
      <c r="G225" s="439"/>
      <c r="H225" s="428"/>
      <c r="I225" s="425"/>
      <c r="J225" s="440"/>
      <c r="K225" s="441"/>
      <c r="L225" s="441"/>
      <c r="M225" s="442"/>
      <c r="N225" s="443"/>
      <c r="O225" s="444"/>
      <c r="P225" s="445"/>
      <c r="Q225" s="445"/>
      <c r="R225" s="445"/>
      <c r="S225" s="445"/>
      <c r="T225" s="445"/>
      <c r="U225" s="446"/>
      <c r="V225" s="445"/>
      <c r="W225" s="445"/>
      <c r="X225" s="445"/>
      <c r="Y225" s="447"/>
      <c r="Z225" s="448"/>
      <c r="AA225" s="449"/>
      <c r="AB225" s="449"/>
      <c r="AC225" s="450"/>
      <c r="AD225" s="451"/>
      <c r="AE225" s="445"/>
      <c r="AF225" s="451"/>
      <c r="AG225" s="451"/>
      <c r="AH225" s="451"/>
      <c r="AI225" s="451"/>
      <c r="AJ225" s="451"/>
      <c r="AK225" s="454"/>
      <c r="AL225" s="452"/>
      <c r="AM225" s="452"/>
      <c r="AN225" s="455"/>
    </row>
    <row r="226" spans="1:40" ht="14.25">
      <c r="A226" s="432"/>
      <c r="B226" s="437"/>
      <c r="C226" s="437"/>
      <c r="D226" s="437"/>
      <c r="E226" s="432"/>
      <c r="F226" s="438"/>
      <c r="G226" s="439"/>
      <c r="H226" s="428"/>
      <c r="I226" s="425"/>
      <c r="J226" s="440"/>
      <c r="K226" s="441"/>
      <c r="L226" s="441"/>
      <c r="M226" s="442"/>
      <c r="N226" s="443"/>
      <c r="O226" s="444"/>
      <c r="P226" s="445"/>
      <c r="Q226" s="445"/>
      <c r="R226" s="445"/>
      <c r="S226" s="445"/>
      <c r="T226" s="445"/>
      <c r="U226" s="446"/>
      <c r="V226" s="445"/>
      <c r="W226" s="445"/>
      <c r="X226" s="445"/>
      <c r="Y226" s="447"/>
      <c r="Z226" s="448"/>
      <c r="AA226" s="449"/>
      <c r="AB226" s="449"/>
      <c r="AC226" s="450"/>
      <c r="AD226" s="451"/>
      <c r="AE226" s="445"/>
      <c r="AF226" s="451"/>
      <c r="AG226" s="451"/>
      <c r="AH226" s="451"/>
      <c r="AI226" s="451"/>
      <c r="AJ226" s="451"/>
      <c r="AK226" s="454"/>
      <c r="AL226" s="452"/>
      <c r="AM226" s="452"/>
      <c r="AN226" s="455"/>
    </row>
    <row r="227" spans="1:40" ht="14.25">
      <c r="A227" s="432"/>
      <c r="B227" s="437"/>
      <c r="C227" s="437"/>
      <c r="D227" s="437"/>
      <c r="E227" s="432"/>
      <c r="F227" s="438"/>
      <c r="G227" s="439"/>
      <c r="H227" s="428"/>
      <c r="I227" s="425"/>
      <c r="J227" s="440"/>
      <c r="K227" s="441"/>
      <c r="L227" s="441"/>
      <c r="M227" s="442"/>
      <c r="N227" s="443"/>
      <c r="O227" s="444"/>
      <c r="P227" s="445"/>
      <c r="Q227" s="445"/>
      <c r="R227" s="445"/>
      <c r="S227" s="445"/>
      <c r="T227" s="445"/>
      <c r="U227" s="446"/>
      <c r="V227" s="445"/>
      <c r="W227" s="445"/>
      <c r="X227" s="445"/>
      <c r="Y227" s="447"/>
      <c r="Z227" s="448"/>
      <c r="AA227" s="449"/>
      <c r="AB227" s="449"/>
      <c r="AC227" s="450"/>
      <c r="AD227" s="451"/>
      <c r="AE227" s="445"/>
      <c r="AF227" s="451"/>
      <c r="AG227" s="451"/>
      <c r="AH227" s="451"/>
      <c r="AI227" s="451"/>
      <c r="AJ227" s="451"/>
      <c r="AK227" s="454"/>
      <c r="AL227" s="452"/>
      <c r="AM227" s="452"/>
      <c r="AN227" s="455"/>
    </row>
    <row r="228" spans="1:40" ht="14.25">
      <c r="A228" s="432"/>
      <c r="B228" s="437"/>
      <c r="C228" s="437"/>
      <c r="D228" s="437"/>
      <c r="E228" s="432"/>
      <c r="F228" s="438"/>
      <c r="G228" s="439"/>
      <c r="H228" s="428"/>
      <c r="I228" s="425"/>
      <c r="J228" s="440"/>
      <c r="K228" s="441"/>
      <c r="L228" s="441"/>
      <c r="M228" s="442"/>
      <c r="N228" s="443"/>
      <c r="O228" s="444"/>
      <c r="P228" s="445"/>
      <c r="Q228" s="445"/>
      <c r="R228" s="445"/>
      <c r="S228" s="445"/>
      <c r="T228" s="445"/>
      <c r="U228" s="446"/>
      <c r="V228" s="445"/>
      <c r="W228" s="445"/>
      <c r="X228" s="445"/>
      <c r="Y228" s="447"/>
      <c r="Z228" s="448"/>
      <c r="AA228" s="449"/>
      <c r="AB228" s="449"/>
      <c r="AC228" s="450"/>
      <c r="AD228" s="451"/>
      <c r="AE228" s="445"/>
      <c r="AF228" s="451"/>
      <c r="AG228" s="451"/>
      <c r="AH228" s="451"/>
      <c r="AI228" s="451"/>
      <c r="AJ228" s="451"/>
      <c r="AK228" s="454"/>
      <c r="AL228" s="452"/>
      <c r="AM228" s="452"/>
      <c r="AN228" s="455"/>
    </row>
    <row r="229" spans="1:40" ht="14.25">
      <c r="A229" s="432"/>
      <c r="B229" s="437"/>
      <c r="C229" s="437"/>
      <c r="D229" s="437"/>
      <c r="E229" s="432"/>
      <c r="F229" s="438"/>
      <c r="G229" s="439"/>
      <c r="H229" s="428"/>
      <c r="I229" s="425"/>
      <c r="J229" s="440"/>
      <c r="K229" s="441"/>
      <c r="L229" s="441"/>
      <c r="M229" s="442"/>
      <c r="N229" s="443"/>
      <c r="O229" s="444"/>
      <c r="P229" s="445"/>
      <c r="Q229" s="445"/>
      <c r="R229" s="445"/>
      <c r="S229" s="445"/>
      <c r="T229" s="445"/>
      <c r="U229" s="446"/>
      <c r="V229" s="445"/>
      <c r="W229" s="445"/>
      <c r="X229" s="445"/>
      <c r="Y229" s="447"/>
      <c r="Z229" s="448"/>
      <c r="AA229" s="449"/>
      <c r="AB229" s="449"/>
      <c r="AC229" s="450"/>
      <c r="AD229" s="451"/>
      <c r="AE229" s="445"/>
      <c r="AF229" s="451"/>
      <c r="AG229" s="451"/>
      <c r="AH229" s="451"/>
      <c r="AI229" s="451"/>
      <c r="AJ229" s="451"/>
      <c r="AK229" s="454"/>
      <c r="AL229" s="452"/>
      <c r="AM229" s="452"/>
      <c r="AN229" s="455"/>
    </row>
    <row r="230" spans="1:40" ht="14.25">
      <c r="A230" s="432"/>
      <c r="B230" s="437"/>
      <c r="C230" s="437"/>
      <c r="D230" s="437"/>
      <c r="E230" s="432"/>
      <c r="F230" s="438"/>
      <c r="G230" s="439"/>
      <c r="H230" s="428"/>
      <c r="I230" s="425"/>
      <c r="J230" s="440"/>
      <c r="K230" s="441"/>
      <c r="L230" s="441"/>
      <c r="M230" s="442"/>
      <c r="N230" s="443"/>
      <c r="O230" s="444"/>
      <c r="P230" s="445"/>
      <c r="Q230" s="445"/>
      <c r="R230" s="445"/>
      <c r="S230" s="445"/>
      <c r="T230" s="445"/>
      <c r="U230" s="446"/>
      <c r="V230" s="445"/>
      <c r="W230" s="445"/>
      <c r="X230" s="445"/>
      <c r="Y230" s="447"/>
      <c r="Z230" s="448"/>
      <c r="AA230" s="449"/>
      <c r="AB230" s="449"/>
      <c r="AC230" s="450"/>
      <c r="AD230" s="451"/>
      <c r="AE230" s="445"/>
      <c r="AF230" s="451"/>
      <c r="AG230" s="451"/>
      <c r="AH230" s="451"/>
      <c r="AI230" s="451"/>
      <c r="AJ230" s="451"/>
      <c r="AK230" s="454"/>
      <c r="AL230" s="452"/>
      <c r="AM230" s="452"/>
      <c r="AN230" s="455"/>
    </row>
    <row r="231" spans="1:40" ht="14.25">
      <c r="A231" s="432"/>
      <c r="B231" s="437"/>
      <c r="C231" s="437"/>
      <c r="D231" s="437"/>
      <c r="E231" s="432"/>
      <c r="F231" s="438"/>
      <c r="G231" s="439"/>
      <c r="H231" s="428"/>
      <c r="I231" s="425"/>
      <c r="J231" s="440"/>
      <c r="K231" s="441"/>
      <c r="L231" s="441"/>
      <c r="M231" s="442"/>
      <c r="N231" s="443"/>
      <c r="O231" s="444"/>
      <c r="P231" s="445"/>
      <c r="Q231" s="445"/>
      <c r="R231" s="445"/>
      <c r="S231" s="445"/>
      <c r="T231" s="445"/>
      <c r="U231" s="446"/>
      <c r="V231" s="445"/>
      <c r="W231" s="445"/>
      <c r="X231" s="445"/>
      <c r="Y231" s="447"/>
      <c r="Z231" s="448"/>
      <c r="AA231" s="449"/>
      <c r="AB231" s="449"/>
      <c r="AC231" s="450"/>
      <c r="AD231" s="451"/>
      <c r="AE231" s="445"/>
      <c r="AF231" s="451"/>
      <c r="AG231" s="451"/>
      <c r="AH231" s="451"/>
      <c r="AI231" s="451"/>
      <c r="AJ231" s="451"/>
      <c r="AK231" s="454"/>
      <c r="AL231" s="452"/>
      <c r="AM231" s="452"/>
      <c r="AN231" s="455"/>
    </row>
    <row r="232" spans="1:40" ht="14.25">
      <c r="A232" s="432"/>
      <c r="B232" s="437"/>
      <c r="C232" s="437"/>
      <c r="D232" s="437"/>
      <c r="E232" s="432"/>
      <c r="F232" s="438"/>
      <c r="G232" s="439"/>
      <c r="H232" s="428"/>
      <c r="I232" s="425"/>
      <c r="J232" s="440"/>
      <c r="K232" s="441"/>
      <c r="L232" s="441"/>
      <c r="M232" s="442"/>
      <c r="N232" s="443"/>
      <c r="O232" s="444"/>
      <c r="P232" s="445"/>
      <c r="Q232" s="445"/>
      <c r="R232" s="445"/>
      <c r="S232" s="445"/>
      <c r="T232" s="445"/>
      <c r="U232" s="446"/>
      <c r="V232" s="445"/>
      <c r="W232" s="445"/>
      <c r="X232" s="445"/>
      <c r="Y232" s="447"/>
      <c r="Z232" s="448"/>
      <c r="AA232" s="449"/>
      <c r="AB232" s="449"/>
      <c r="AC232" s="450"/>
      <c r="AD232" s="451"/>
      <c r="AE232" s="445"/>
      <c r="AF232" s="451"/>
      <c r="AG232" s="451"/>
      <c r="AH232" s="451"/>
      <c r="AI232" s="451"/>
      <c r="AJ232" s="451"/>
      <c r="AK232" s="454"/>
      <c r="AL232" s="452"/>
      <c r="AM232" s="452"/>
      <c r="AN232" s="455"/>
    </row>
    <row r="233" spans="1:40" ht="14.25">
      <c r="A233" s="432"/>
      <c r="B233" s="437"/>
      <c r="C233" s="437"/>
      <c r="D233" s="437"/>
      <c r="E233" s="432"/>
      <c r="F233" s="438"/>
      <c r="G233" s="439"/>
      <c r="H233" s="428"/>
      <c r="I233" s="425"/>
      <c r="J233" s="440"/>
      <c r="K233" s="441"/>
      <c r="L233" s="441"/>
      <c r="M233" s="442"/>
      <c r="N233" s="443"/>
      <c r="O233" s="444"/>
      <c r="P233" s="445"/>
      <c r="Q233" s="445"/>
      <c r="R233" s="445"/>
      <c r="S233" s="445"/>
      <c r="T233" s="445"/>
      <c r="U233" s="446"/>
      <c r="V233" s="445"/>
      <c r="W233" s="445"/>
      <c r="X233" s="445"/>
      <c r="Y233" s="447"/>
      <c r="Z233" s="448"/>
      <c r="AA233" s="449"/>
      <c r="AB233" s="449"/>
      <c r="AC233" s="450"/>
      <c r="AD233" s="451"/>
      <c r="AE233" s="445"/>
      <c r="AF233" s="451"/>
      <c r="AG233" s="451"/>
      <c r="AH233" s="451"/>
      <c r="AI233" s="451"/>
      <c r="AJ233" s="451"/>
      <c r="AK233" s="454"/>
      <c r="AL233" s="452"/>
      <c r="AM233" s="452"/>
      <c r="AN233" s="455"/>
    </row>
    <row r="234" spans="1:40" ht="14.25">
      <c r="A234" s="432"/>
      <c r="B234" s="437"/>
      <c r="C234" s="437"/>
      <c r="D234" s="437"/>
      <c r="E234" s="432"/>
      <c r="F234" s="438"/>
      <c r="G234" s="439"/>
      <c r="H234" s="428"/>
      <c r="I234" s="425"/>
      <c r="J234" s="440"/>
      <c r="K234" s="441"/>
      <c r="L234" s="441"/>
      <c r="M234" s="442"/>
      <c r="N234" s="443"/>
      <c r="O234" s="444"/>
      <c r="P234" s="445"/>
      <c r="Q234" s="445"/>
      <c r="R234" s="445"/>
      <c r="S234" s="445"/>
      <c r="T234" s="445"/>
      <c r="U234" s="446"/>
      <c r="V234" s="445"/>
      <c r="W234" s="445"/>
      <c r="X234" s="445"/>
      <c r="Y234" s="447"/>
      <c r="Z234" s="448"/>
      <c r="AA234" s="449"/>
      <c r="AB234" s="449"/>
      <c r="AC234" s="450"/>
      <c r="AD234" s="451"/>
      <c r="AE234" s="445"/>
      <c r="AF234" s="451"/>
      <c r="AG234" s="451"/>
      <c r="AH234" s="451"/>
      <c r="AI234" s="451"/>
      <c r="AJ234" s="451"/>
      <c r="AK234" s="454"/>
      <c r="AL234" s="452"/>
      <c r="AM234" s="452"/>
      <c r="AN234" s="455"/>
    </row>
    <row r="235" spans="1:40" ht="14.25">
      <c r="A235" s="432"/>
      <c r="B235" s="437"/>
      <c r="C235" s="437"/>
      <c r="D235" s="437"/>
      <c r="E235" s="432"/>
      <c r="F235" s="438"/>
      <c r="G235" s="439"/>
      <c r="H235" s="428"/>
      <c r="I235" s="425"/>
      <c r="J235" s="440"/>
      <c r="K235" s="441"/>
      <c r="L235" s="441"/>
      <c r="M235" s="442"/>
      <c r="N235" s="443"/>
      <c r="O235" s="444"/>
      <c r="P235" s="445"/>
      <c r="Q235" s="445"/>
      <c r="R235" s="445"/>
      <c r="S235" s="445"/>
      <c r="T235" s="445"/>
      <c r="U235" s="446"/>
      <c r="V235" s="445"/>
      <c r="W235" s="445"/>
      <c r="X235" s="445"/>
      <c r="Y235" s="447"/>
      <c r="Z235" s="448"/>
      <c r="AA235" s="449"/>
      <c r="AB235" s="449"/>
      <c r="AC235" s="450"/>
      <c r="AD235" s="451"/>
      <c r="AE235" s="445"/>
      <c r="AF235" s="451"/>
      <c r="AG235" s="451"/>
      <c r="AH235" s="451"/>
      <c r="AI235" s="451"/>
      <c r="AJ235" s="451"/>
      <c r="AK235" s="454"/>
      <c r="AL235" s="452"/>
      <c r="AM235" s="452"/>
      <c r="AN235" s="455"/>
    </row>
    <row r="236" spans="1:40" ht="14.25">
      <c r="A236" s="432"/>
      <c r="B236" s="437"/>
      <c r="C236" s="437"/>
      <c r="D236" s="437"/>
      <c r="E236" s="432"/>
      <c r="F236" s="438"/>
      <c r="G236" s="439"/>
      <c r="H236" s="428"/>
      <c r="I236" s="425"/>
      <c r="J236" s="440"/>
      <c r="K236" s="441"/>
      <c r="L236" s="441"/>
      <c r="M236" s="442"/>
      <c r="N236" s="443"/>
      <c r="O236" s="444"/>
      <c r="P236" s="445"/>
      <c r="Q236" s="445"/>
      <c r="R236" s="445"/>
      <c r="S236" s="445"/>
      <c r="T236" s="445"/>
      <c r="U236" s="446"/>
      <c r="V236" s="445"/>
      <c r="W236" s="445"/>
      <c r="X236" s="445"/>
      <c r="Y236" s="447"/>
      <c r="Z236" s="448"/>
      <c r="AA236" s="449"/>
      <c r="AB236" s="449"/>
      <c r="AC236" s="450"/>
      <c r="AD236" s="451"/>
      <c r="AE236" s="445"/>
      <c r="AF236" s="451"/>
      <c r="AG236" s="451"/>
      <c r="AH236" s="451"/>
      <c r="AI236" s="451"/>
      <c r="AJ236" s="451"/>
      <c r="AK236" s="454"/>
      <c r="AL236" s="452"/>
      <c r="AM236" s="452"/>
      <c r="AN236" s="455"/>
    </row>
    <row r="237" spans="1:40" ht="14.25">
      <c r="A237" s="432"/>
      <c r="B237" s="437"/>
      <c r="C237" s="437"/>
      <c r="D237" s="437"/>
      <c r="E237" s="432"/>
      <c r="F237" s="438"/>
      <c r="G237" s="439"/>
      <c r="H237" s="428"/>
      <c r="I237" s="425"/>
      <c r="J237" s="440"/>
      <c r="K237" s="441"/>
      <c r="L237" s="441"/>
      <c r="M237" s="442"/>
      <c r="N237" s="443"/>
      <c r="O237" s="444"/>
      <c r="P237" s="445"/>
      <c r="Q237" s="445"/>
      <c r="R237" s="445"/>
      <c r="S237" s="445"/>
      <c r="T237" s="445"/>
      <c r="U237" s="446"/>
      <c r="V237" s="445"/>
      <c r="W237" s="445"/>
      <c r="X237" s="445"/>
      <c r="Y237" s="447"/>
      <c r="Z237" s="448"/>
      <c r="AA237" s="449"/>
      <c r="AB237" s="449"/>
      <c r="AC237" s="450"/>
      <c r="AD237" s="451"/>
      <c r="AE237" s="445"/>
      <c r="AF237" s="451"/>
      <c r="AG237" s="451"/>
      <c r="AH237" s="451"/>
      <c r="AI237" s="451"/>
      <c r="AJ237" s="451"/>
      <c r="AK237" s="454"/>
      <c r="AL237" s="452"/>
      <c r="AM237" s="452"/>
      <c r="AN237" s="455"/>
    </row>
    <row r="238" spans="1:40" ht="14.25">
      <c r="A238" s="432"/>
      <c r="B238" s="437"/>
      <c r="C238" s="437"/>
      <c r="D238" s="437"/>
      <c r="E238" s="432"/>
      <c r="F238" s="438"/>
      <c r="G238" s="439"/>
      <c r="H238" s="428"/>
      <c r="I238" s="425"/>
      <c r="J238" s="440"/>
      <c r="K238" s="441"/>
      <c r="L238" s="441"/>
      <c r="M238" s="442"/>
      <c r="N238" s="443"/>
      <c r="O238" s="444"/>
      <c r="P238" s="445"/>
      <c r="Q238" s="445"/>
      <c r="R238" s="445"/>
      <c r="S238" s="445"/>
      <c r="T238" s="445"/>
      <c r="U238" s="446"/>
      <c r="V238" s="445"/>
      <c r="W238" s="445"/>
      <c r="X238" s="445"/>
      <c r="Y238" s="447"/>
      <c r="Z238" s="448"/>
      <c r="AA238" s="449"/>
      <c r="AB238" s="449"/>
      <c r="AC238" s="450"/>
      <c r="AD238" s="451"/>
      <c r="AE238" s="445"/>
      <c r="AF238" s="451"/>
      <c r="AG238" s="451"/>
      <c r="AH238" s="451"/>
      <c r="AI238" s="451"/>
      <c r="AJ238" s="451"/>
      <c r="AK238" s="454"/>
      <c r="AL238" s="452"/>
      <c r="AM238" s="452"/>
      <c r="AN238" s="455"/>
    </row>
    <row r="239" spans="1:40" ht="14.25">
      <c r="A239" s="432"/>
      <c r="B239" s="437"/>
      <c r="C239" s="437"/>
      <c r="D239" s="437"/>
      <c r="E239" s="432"/>
      <c r="F239" s="438"/>
      <c r="G239" s="439"/>
      <c r="H239" s="428"/>
      <c r="I239" s="425"/>
      <c r="J239" s="440"/>
      <c r="K239" s="441"/>
      <c r="L239" s="441"/>
      <c r="M239" s="442"/>
      <c r="N239" s="443"/>
      <c r="O239" s="444"/>
      <c r="P239" s="445"/>
      <c r="Q239" s="445"/>
      <c r="R239" s="445"/>
      <c r="S239" s="445"/>
      <c r="T239" s="445"/>
      <c r="U239" s="446"/>
      <c r="V239" s="445"/>
      <c r="W239" s="445"/>
      <c r="X239" s="445"/>
      <c r="Y239" s="447"/>
      <c r="Z239" s="448"/>
      <c r="AA239" s="449"/>
      <c r="AB239" s="449"/>
      <c r="AC239" s="450"/>
      <c r="AD239" s="451"/>
      <c r="AE239" s="445"/>
      <c r="AF239" s="451"/>
      <c r="AG239" s="451"/>
      <c r="AH239" s="451"/>
      <c r="AI239" s="451"/>
      <c r="AJ239" s="451"/>
      <c r="AK239" s="454"/>
      <c r="AL239" s="452"/>
      <c r="AM239" s="452"/>
      <c r="AN239" s="455"/>
    </row>
    <row r="240" spans="1:40" ht="14.25">
      <c r="A240" s="432"/>
      <c r="B240" s="437"/>
      <c r="C240" s="437"/>
      <c r="D240" s="437"/>
      <c r="E240" s="432"/>
      <c r="F240" s="438"/>
      <c r="G240" s="439"/>
      <c r="H240" s="428"/>
      <c r="I240" s="425"/>
      <c r="J240" s="440"/>
      <c r="K240" s="441"/>
      <c r="L240" s="441"/>
      <c r="M240" s="442"/>
      <c r="N240" s="443"/>
      <c r="O240" s="444"/>
      <c r="P240" s="445"/>
      <c r="Q240" s="445"/>
      <c r="R240" s="445"/>
      <c r="S240" s="445"/>
      <c r="T240" s="445"/>
      <c r="U240" s="446"/>
      <c r="V240" s="445"/>
      <c r="W240" s="445"/>
      <c r="X240" s="445"/>
      <c r="Y240" s="447"/>
      <c r="Z240" s="448"/>
      <c r="AA240" s="449"/>
      <c r="AB240" s="449"/>
      <c r="AC240" s="450"/>
      <c r="AD240" s="451"/>
      <c r="AE240" s="445"/>
      <c r="AF240" s="451"/>
      <c r="AG240" s="451"/>
      <c r="AH240" s="451"/>
      <c r="AI240" s="451"/>
      <c r="AJ240" s="451"/>
      <c r="AK240" s="454"/>
      <c r="AL240" s="452"/>
      <c r="AM240" s="452"/>
      <c r="AN240" s="455"/>
    </row>
    <row r="241" spans="38:40">
      <c r="AL241" s="452"/>
      <c r="AM241" s="452"/>
      <c r="AN241" s="455"/>
    </row>
    <row r="242" spans="38:40">
      <c r="AL242" s="452"/>
      <c r="AM242" s="452"/>
      <c r="AN242" s="455"/>
    </row>
    <row r="243" spans="38:40">
      <c r="AL243" s="452"/>
      <c r="AM243" s="452"/>
      <c r="AN243" s="455"/>
    </row>
    <row r="244" spans="38:40">
      <c r="AL244" s="452"/>
      <c r="AM244" s="452"/>
      <c r="AN244" s="455"/>
    </row>
    <row r="245" spans="38:40">
      <c r="AL245" s="452"/>
      <c r="AM245" s="452"/>
      <c r="AN245" s="455"/>
    </row>
    <row r="246" spans="38:40">
      <c r="AL246" s="452"/>
      <c r="AM246" s="452"/>
      <c r="AN246" s="455"/>
    </row>
    <row r="247" spans="38:40">
      <c r="AL247" s="452"/>
      <c r="AM247" s="452"/>
      <c r="AN247" s="455"/>
    </row>
    <row r="248" spans="38:40">
      <c r="AL248" s="452"/>
      <c r="AM248" s="452"/>
      <c r="AN248" s="455"/>
    </row>
    <row r="249" spans="38:40">
      <c r="AL249" s="452"/>
      <c r="AM249" s="452"/>
      <c r="AN249" s="455"/>
    </row>
    <row r="250" spans="38:40">
      <c r="AL250" s="452"/>
      <c r="AM250" s="452"/>
      <c r="AN250" s="455"/>
    </row>
    <row r="251" spans="38:40">
      <c r="AL251" s="452"/>
      <c r="AM251" s="452"/>
      <c r="AN251" s="455"/>
    </row>
    <row r="252" spans="38:40">
      <c r="AL252" s="452"/>
      <c r="AM252" s="452"/>
      <c r="AN252" s="455"/>
    </row>
    <row r="253" spans="38:40">
      <c r="AL253" s="452"/>
      <c r="AM253" s="452"/>
      <c r="AN253" s="455"/>
    </row>
    <row r="254" spans="38:40">
      <c r="AL254" s="452"/>
      <c r="AM254" s="452"/>
      <c r="AN254" s="455"/>
    </row>
    <row r="255" spans="38:40">
      <c r="AL255" s="452"/>
      <c r="AM255" s="452"/>
      <c r="AN255" s="455"/>
    </row>
    <row r="256" spans="38:40">
      <c r="AL256" s="452"/>
      <c r="AM256" s="452"/>
      <c r="AN256" s="455"/>
    </row>
    <row r="257" spans="38:40">
      <c r="AL257" s="452"/>
      <c r="AM257" s="452"/>
      <c r="AN257" s="455"/>
    </row>
    <row r="258" spans="38:40">
      <c r="AL258" s="452"/>
      <c r="AM258" s="452"/>
      <c r="AN258" s="455"/>
    </row>
    <row r="259" spans="38:40">
      <c r="AL259" s="452"/>
      <c r="AM259" s="452"/>
      <c r="AN259" s="455"/>
    </row>
    <row r="260" spans="38:40">
      <c r="AL260" s="452"/>
      <c r="AM260" s="452"/>
      <c r="AN260" s="455"/>
    </row>
    <row r="261" spans="38:40">
      <c r="AL261" s="452"/>
      <c r="AM261" s="452"/>
      <c r="AN261" s="455"/>
    </row>
    <row r="262" spans="38:40">
      <c r="AL262" s="452"/>
      <c r="AM262" s="452"/>
      <c r="AN262" s="455"/>
    </row>
    <row r="263" spans="38:40">
      <c r="AL263" s="452"/>
      <c r="AM263" s="452"/>
      <c r="AN263" s="455"/>
    </row>
    <row r="264" spans="38:40">
      <c r="AL264" s="452"/>
      <c r="AM264" s="452"/>
      <c r="AN264" s="455"/>
    </row>
    <row r="265" spans="38:40">
      <c r="AL265" s="452"/>
      <c r="AM265" s="452"/>
      <c r="AN265" s="455"/>
    </row>
    <row r="266" spans="38:40">
      <c r="AL266" s="452"/>
      <c r="AM266" s="452"/>
      <c r="AN266" s="455"/>
    </row>
    <row r="267" spans="38:40">
      <c r="AL267" s="452"/>
      <c r="AM267" s="452"/>
      <c r="AN267" s="455"/>
    </row>
    <row r="268" spans="38:40">
      <c r="AL268" s="452"/>
      <c r="AM268" s="452"/>
      <c r="AN268" s="455"/>
    </row>
    <row r="269" spans="38:40">
      <c r="AL269" s="452"/>
      <c r="AM269" s="452"/>
      <c r="AN269" s="455"/>
    </row>
    <row r="270" spans="38:40">
      <c r="AL270" s="452"/>
      <c r="AM270" s="452"/>
      <c r="AN270" s="455"/>
    </row>
    <row r="271" spans="38:40">
      <c r="AL271" s="452"/>
      <c r="AM271" s="452"/>
      <c r="AN271" s="455"/>
    </row>
    <row r="272" spans="38:40">
      <c r="AL272" s="452"/>
      <c r="AM272" s="452"/>
      <c r="AN272" s="455"/>
    </row>
    <row r="273" spans="38:40">
      <c r="AL273" s="452"/>
      <c r="AM273" s="452"/>
      <c r="AN273" s="455"/>
    </row>
    <row r="274" spans="38:40">
      <c r="AL274" s="452"/>
      <c r="AM274" s="452"/>
      <c r="AN274" s="455"/>
    </row>
    <row r="275" spans="38:40">
      <c r="AL275" s="452"/>
      <c r="AM275" s="452"/>
      <c r="AN275" s="455"/>
    </row>
    <row r="276" spans="38:40">
      <c r="AL276" s="452"/>
      <c r="AM276" s="452"/>
      <c r="AN276" s="455"/>
    </row>
    <row r="277" spans="38:40">
      <c r="AL277" s="452"/>
      <c r="AM277" s="452"/>
      <c r="AN277" s="455"/>
    </row>
    <row r="278" spans="38:40">
      <c r="AL278" s="452"/>
      <c r="AM278" s="452"/>
      <c r="AN278" s="455"/>
    </row>
    <row r="279" spans="38:40">
      <c r="AL279" s="452"/>
      <c r="AM279" s="452"/>
      <c r="AN279" s="455"/>
    </row>
    <row r="280" spans="38:40">
      <c r="AL280" s="452"/>
      <c r="AM280" s="452"/>
      <c r="AN280" s="455"/>
    </row>
    <row r="281" spans="38:40">
      <c r="AL281" s="452"/>
      <c r="AM281" s="452"/>
      <c r="AN281" s="455"/>
    </row>
    <row r="282" spans="38:40">
      <c r="AL282" s="452"/>
      <c r="AM282" s="452"/>
      <c r="AN282" s="455"/>
    </row>
    <row r="283" spans="38:40">
      <c r="AL283" s="452"/>
      <c r="AM283" s="452"/>
      <c r="AN283" s="455"/>
    </row>
    <row r="284" spans="38:40">
      <c r="AL284" s="452"/>
      <c r="AM284" s="452"/>
      <c r="AN284" s="455"/>
    </row>
    <row r="285" spans="38:40">
      <c r="AL285" s="452"/>
      <c r="AM285" s="452"/>
      <c r="AN285" s="455"/>
    </row>
    <row r="286" spans="38:40">
      <c r="AL286" s="452"/>
      <c r="AM286" s="452"/>
      <c r="AN286" s="455"/>
    </row>
    <row r="287" spans="38:40">
      <c r="AL287" s="452"/>
      <c r="AM287" s="452"/>
      <c r="AN287" s="455"/>
    </row>
    <row r="288" spans="38:40">
      <c r="AL288" s="452"/>
      <c r="AM288" s="452"/>
      <c r="AN288" s="455"/>
    </row>
    <row r="289" spans="38:40">
      <c r="AL289" s="452"/>
      <c r="AM289" s="452"/>
      <c r="AN289" s="455"/>
    </row>
    <row r="290" spans="38:40">
      <c r="AL290" s="452"/>
      <c r="AM290" s="452"/>
      <c r="AN290" s="455"/>
    </row>
    <row r="291" spans="38:40">
      <c r="AL291" s="452"/>
      <c r="AM291" s="452"/>
      <c r="AN291" s="455"/>
    </row>
    <row r="292" spans="38:40">
      <c r="AL292" s="452"/>
      <c r="AM292" s="452"/>
      <c r="AN292" s="455"/>
    </row>
    <row r="293" spans="38:40">
      <c r="AL293" s="452"/>
      <c r="AM293" s="452"/>
      <c r="AN293" s="455"/>
    </row>
    <row r="294" spans="38:40">
      <c r="AL294" s="452"/>
      <c r="AM294" s="452"/>
      <c r="AN294" s="455"/>
    </row>
    <row r="295" spans="38:40">
      <c r="AL295" s="452"/>
      <c r="AM295" s="452"/>
      <c r="AN295" s="455"/>
    </row>
    <row r="296" spans="38:40">
      <c r="AL296" s="452"/>
      <c r="AM296" s="452"/>
      <c r="AN296" s="455"/>
    </row>
    <row r="297" spans="38:40">
      <c r="AL297" s="452"/>
      <c r="AM297" s="452"/>
      <c r="AN297" s="455"/>
    </row>
    <row r="298" spans="38:40">
      <c r="AL298" s="452"/>
      <c r="AM298" s="452"/>
      <c r="AN298" s="455"/>
    </row>
    <row r="299" spans="38:40">
      <c r="AL299" s="452"/>
      <c r="AM299" s="452"/>
      <c r="AN299" s="455"/>
    </row>
    <row r="300" spans="38:40">
      <c r="AL300" s="452"/>
      <c r="AM300" s="452"/>
      <c r="AN300" s="455"/>
    </row>
    <row r="301" spans="38:40">
      <c r="AL301" s="452"/>
      <c r="AM301" s="452"/>
      <c r="AN301" s="455"/>
    </row>
    <row r="302" spans="38:40">
      <c r="AL302" s="452"/>
      <c r="AM302" s="452"/>
      <c r="AN302" s="455"/>
    </row>
    <row r="303" spans="38:40">
      <c r="AL303" s="452"/>
      <c r="AM303" s="452"/>
      <c r="AN303" s="455"/>
    </row>
    <row r="304" spans="38:40">
      <c r="AL304" s="452"/>
      <c r="AM304" s="452"/>
      <c r="AN304" s="455"/>
    </row>
    <row r="305" spans="38:40">
      <c r="AL305" s="452"/>
      <c r="AM305" s="452"/>
      <c r="AN305" s="455"/>
    </row>
    <row r="306" spans="38:40">
      <c r="AL306" s="452"/>
      <c r="AM306" s="452"/>
      <c r="AN306" s="455"/>
    </row>
    <row r="307" spans="38:40">
      <c r="AL307" s="452"/>
      <c r="AM307" s="452"/>
      <c r="AN307" s="455"/>
    </row>
    <row r="308" spans="38:40">
      <c r="AL308" s="452"/>
      <c r="AM308" s="452"/>
      <c r="AN308" s="455"/>
    </row>
    <row r="309" spans="38:40">
      <c r="AL309" s="452"/>
      <c r="AM309" s="452"/>
      <c r="AN309" s="455"/>
    </row>
    <row r="310" spans="38:40">
      <c r="AL310" s="452"/>
      <c r="AM310" s="452"/>
      <c r="AN310" s="455"/>
    </row>
    <row r="311" spans="38:40">
      <c r="AL311" s="452"/>
      <c r="AM311" s="452"/>
      <c r="AN311" s="455"/>
    </row>
    <row r="312" spans="38:40">
      <c r="AL312" s="452"/>
      <c r="AM312" s="452"/>
      <c r="AN312" s="455"/>
    </row>
    <row r="313" spans="38:40">
      <c r="AL313" s="452"/>
      <c r="AM313" s="452"/>
      <c r="AN313" s="455"/>
    </row>
    <row r="314" spans="38:40">
      <c r="AL314" s="452"/>
      <c r="AM314" s="452"/>
      <c r="AN314" s="455"/>
    </row>
    <row r="315" spans="38:40">
      <c r="AL315" s="452"/>
      <c r="AM315" s="452"/>
      <c r="AN315" s="455"/>
    </row>
    <row r="316" spans="38:40">
      <c r="AL316" s="452"/>
      <c r="AM316" s="452"/>
      <c r="AN316" s="455"/>
    </row>
    <row r="317" spans="38:40">
      <c r="AL317" s="452"/>
      <c r="AM317" s="452"/>
      <c r="AN317" s="455"/>
    </row>
    <row r="318" spans="38:40">
      <c r="AL318" s="452"/>
      <c r="AM318" s="452"/>
      <c r="AN318" s="455"/>
    </row>
    <row r="319" spans="38:40">
      <c r="AL319" s="452"/>
      <c r="AM319" s="452"/>
      <c r="AN319" s="455"/>
    </row>
    <row r="320" spans="38:40">
      <c r="AL320" s="452"/>
      <c r="AM320" s="452"/>
      <c r="AN320" s="455"/>
    </row>
    <row r="321" spans="38:40">
      <c r="AL321" s="452"/>
      <c r="AM321" s="452"/>
      <c r="AN321" s="455"/>
    </row>
    <row r="322" spans="38:40">
      <c r="AL322" s="452"/>
      <c r="AM322" s="452"/>
      <c r="AN322" s="455"/>
    </row>
    <row r="323" spans="38:40">
      <c r="AL323" s="452"/>
      <c r="AM323" s="452"/>
      <c r="AN323" s="455"/>
    </row>
    <row r="324" spans="38:40">
      <c r="AL324" s="452"/>
      <c r="AM324" s="452"/>
      <c r="AN324" s="455"/>
    </row>
    <row r="325" spans="38:40">
      <c r="AL325" s="452"/>
      <c r="AM325" s="452"/>
      <c r="AN325" s="455"/>
    </row>
    <row r="326" spans="38:40">
      <c r="AL326" s="452"/>
      <c r="AM326" s="452"/>
      <c r="AN326" s="455"/>
    </row>
    <row r="327" spans="38:40">
      <c r="AL327" s="452"/>
      <c r="AM327" s="452"/>
      <c r="AN327" s="455"/>
    </row>
    <row r="328" spans="38:40">
      <c r="AL328" s="452"/>
      <c r="AM328" s="452"/>
      <c r="AN328" s="455"/>
    </row>
    <row r="329" spans="38:40">
      <c r="AL329" s="452"/>
      <c r="AM329" s="452"/>
      <c r="AN329" s="455"/>
    </row>
    <row r="330" spans="38:40">
      <c r="AL330" s="452"/>
      <c r="AM330" s="452"/>
      <c r="AN330" s="455"/>
    </row>
    <row r="331" spans="38:40">
      <c r="AL331" s="452"/>
      <c r="AM331" s="452"/>
      <c r="AN331" s="455"/>
    </row>
    <row r="332" spans="38:40">
      <c r="AL332" s="452"/>
      <c r="AM332" s="452"/>
      <c r="AN332" s="455"/>
    </row>
    <row r="333" spans="38:40">
      <c r="AL333" s="452"/>
      <c r="AM333" s="452"/>
      <c r="AN333" s="455"/>
    </row>
    <row r="334" spans="38:40">
      <c r="AL334" s="452"/>
      <c r="AM334" s="452"/>
      <c r="AN334" s="455"/>
    </row>
    <row r="335" spans="38:40">
      <c r="AL335" s="452"/>
      <c r="AM335" s="452"/>
      <c r="AN335" s="455"/>
    </row>
    <row r="336" spans="38:40">
      <c r="AL336" s="452"/>
      <c r="AM336" s="452"/>
      <c r="AN336" s="455"/>
    </row>
    <row r="337" spans="38:40">
      <c r="AL337" s="452"/>
      <c r="AM337" s="452"/>
      <c r="AN337" s="455"/>
    </row>
    <row r="338" spans="38:40">
      <c r="AL338" s="452"/>
      <c r="AM338" s="452"/>
      <c r="AN338" s="455"/>
    </row>
    <row r="339" spans="38:40">
      <c r="AL339" s="452"/>
      <c r="AM339" s="452"/>
      <c r="AN339" s="455"/>
    </row>
    <row r="340" spans="38:40">
      <c r="AL340" s="452"/>
      <c r="AM340" s="452"/>
      <c r="AN340" s="455"/>
    </row>
    <row r="341" spans="38:40">
      <c r="AL341" s="452"/>
      <c r="AM341" s="452"/>
      <c r="AN341" s="455"/>
    </row>
    <row r="342" spans="38:40">
      <c r="AL342" s="452"/>
      <c r="AM342" s="452"/>
      <c r="AN342" s="455"/>
    </row>
    <row r="343" spans="38:40">
      <c r="AL343" s="452"/>
      <c r="AM343" s="452"/>
      <c r="AN343" s="455"/>
    </row>
    <row r="344" spans="38:40">
      <c r="AL344" s="452"/>
      <c r="AM344" s="452"/>
      <c r="AN344" s="455"/>
    </row>
    <row r="345" spans="38:40">
      <c r="AL345" s="452"/>
      <c r="AM345" s="452"/>
      <c r="AN345" s="455"/>
    </row>
    <row r="346" spans="38:40">
      <c r="AL346" s="452"/>
      <c r="AM346" s="452"/>
      <c r="AN346" s="455"/>
    </row>
    <row r="347" spans="38:40">
      <c r="AL347" s="452"/>
      <c r="AM347" s="452"/>
      <c r="AN347" s="455"/>
    </row>
    <row r="348" spans="38:40">
      <c r="AL348" s="452"/>
      <c r="AM348" s="452"/>
      <c r="AN348" s="455"/>
    </row>
    <row r="349" spans="38:40">
      <c r="AL349" s="452"/>
      <c r="AM349" s="452"/>
      <c r="AN349" s="455"/>
    </row>
    <row r="350" spans="38:40">
      <c r="AL350" s="452"/>
      <c r="AM350" s="452"/>
      <c r="AN350" s="455"/>
    </row>
    <row r="351" spans="38:40">
      <c r="AL351" s="452"/>
      <c r="AM351" s="452"/>
      <c r="AN351" s="455"/>
    </row>
    <row r="352" spans="38:40">
      <c r="AL352" s="452"/>
      <c r="AM352" s="452"/>
      <c r="AN352" s="455"/>
    </row>
    <row r="353" spans="38:40">
      <c r="AL353" s="452"/>
      <c r="AM353" s="452"/>
      <c r="AN353" s="455"/>
    </row>
    <row r="354" spans="38:40">
      <c r="AL354" s="452"/>
      <c r="AM354" s="452"/>
      <c r="AN354" s="455"/>
    </row>
    <row r="355" spans="38:40">
      <c r="AL355" s="452"/>
      <c r="AM355" s="452"/>
      <c r="AN355" s="455"/>
    </row>
    <row r="356" spans="38:40">
      <c r="AL356" s="452"/>
      <c r="AM356" s="452"/>
      <c r="AN356" s="455"/>
    </row>
    <row r="357" spans="38:40">
      <c r="AL357" s="452"/>
      <c r="AM357" s="452"/>
      <c r="AN357" s="455"/>
    </row>
    <row r="358" spans="38:40">
      <c r="AL358" s="452"/>
      <c r="AM358" s="452"/>
      <c r="AN358" s="455"/>
    </row>
    <row r="359" spans="38:40">
      <c r="AL359" s="452"/>
      <c r="AM359" s="452"/>
      <c r="AN359" s="455"/>
    </row>
    <row r="360" spans="38:40">
      <c r="AL360" s="452"/>
      <c r="AM360" s="452"/>
      <c r="AN360" s="455"/>
    </row>
    <row r="361" spans="38:40">
      <c r="AL361" s="452"/>
      <c r="AM361" s="452"/>
      <c r="AN361" s="455"/>
    </row>
    <row r="362" spans="38:40">
      <c r="AL362" s="452"/>
      <c r="AM362" s="452"/>
      <c r="AN362" s="455"/>
    </row>
    <row r="363" spans="38:40">
      <c r="AL363" s="452"/>
      <c r="AM363" s="452"/>
      <c r="AN363" s="455"/>
    </row>
    <row r="364" spans="38:40">
      <c r="AL364" s="452"/>
      <c r="AM364" s="452"/>
      <c r="AN364" s="455"/>
    </row>
    <row r="365" spans="38:40">
      <c r="AL365" s="452"/>
      <c r="AM365" s="452"/>
      <c r="AN365" s="455"/>
    </row>
    <row r="366" spans="38:40">
      <c r="AL366" s="452"/>
      <c r="AM366" s="452"/>
      <c r="AN366" s="455"/>
    </row>
    <row r="367" spans="38:40">
      <c r="AL367" s="452"/>
      <c r="AM367" s="452"/>
      <c r="AN367" s="455"/>
    </row>
    <row r="368" spans="38:40">
      <c r="AL368" s="452"/>
      <c r="AM368" s="452"/>
      <c r="AN368" s="455"/>
    </row>
    <row r="369" spans="38:40">
      <c r="AL369" s="452"/>
      <c r="AM369" s="452"/>
      <c r="AN369" s="455"/>
    </row>
    <row r="370" spans="38:40">
      <c r="AL370" s="452"/>
      <c r="AM370" s="452"/>
      <c r="AN370" s="455"/>
    </row>
    <row r="371" spans="38:40">
      <c r="AL371" s="452"/>
      <c r="AM371" s="452"/>
      <c r="AN371" s="455"/>
    </row>
    <row r="372" spans="38:40">
      <c r="AL372" s="452"/>
      <c r="AM372" s="452"/>
      <c r="AN372" s="455"/>
    </row>
    <row r="373" spans="38:40">
      <c r="AL373" s="452"/>
      <c r="AM373" s="452"/>
      <c r="AN373" s="455"/>
    </row>
    <row r="374" spans="38:40">
      <c r="AL374" s="452"/>
      <c r="AM374" s="452"/>
      <c r="AN374" s="455"/>
    </row>
    <row r="375" spans="38:40">
      <c r="AL375" s="452"/>
      <c r="AM375" s="452"/>
      <c r="AN375" s="455"/>
    </row>
    <row r="376" spans="38:40">
      <c r="AL376" s="452"/>
      <c r="AM376" s="452"/>
      <c r="AN376" s="455"/>
    </row>
    <row r="377" spans="38:40">
      <c r="AL377" s="452"/>
      <c r="AM377" s="452"/>
      <c r="AN377" s="455"/>
    </row>
    <row r="378" spans="38:40">
      <c r="AL378" s="452"/>
      <c r="AM378" s="452"/>
      <c r="AN378" s="455"/>
    </row>
    <row r="379" spans="38:40">
      <c r="AL379" s="452"/>
      <c r="AM379" s="452"/>
      <c r="AN379" s="455"/>
    </row>
    <row r="380" spans="38:40">
      <c r="AL380" s="452"/>
      <c r="AM380" s="452"/>
      <c r="AN380" s="455"/>
    </row>
    <row r="381" spans="38:40">
      <c r="AL381" s="452"/>
      <c r="AM381" s="452"/>
      <c r="AN381" s="455"/>
    </row>
    <row r="382" spans="38:40">
      <c r="AL382" s="452"/>
      <c r="AM382" s="452"/>
      <c r="AN382" s="455"/>
    </row>
    <row r="383" spans="38:40">
      <c r="AL383" s="452"/>
      <c r="AM383" s="452"/>
      <c r="AN383" s="455"/>
    </row>
    <row r="384" spans="38:40">
      <c r="AL384" s="452"/>
      <c r="AM384" s="452"/>
      <c r="AN384" s="455"/>
    </row>
    <row r="385" spans="38:40">
      <c r="AL385" s="452"/>
      <c r="AM385" s="452"/>
      <c r="AN385" s="455"/>
    </row>
    <row r="386" spans="38:40">
      <c r="AL386" s="452"/>
      <c r="AM386" s="452"/>
      <c r="AN386" s="455"/>
    </row>
    <row r="387" spans="38:40">
      <c r="AL387" s="452"/>
      <c r="AM387" s="452"/>
      <c r="AN387" s="455"/>
    </row>
    <row r="388" spans="38:40">
      <c r="AL388" s="452"/>
      <c r="AM388" s="452"/>
      <c r="AN388" s="455"/>
    </row>
    <row r="389" spans="38:40">
      <c r="AL389" s="452"/>
      <c r="AM389" s="452"/>
      <c r="AN389" s="455"/>
    </row>
    <row r="390" spans="38:40">
      <c r="AL390" s="452"/>
      <c r="AM390" s="452"/>
      <c r="AN390" s="455"/>
    </row>
    <row r="391" spans="38:40">
      <c r="AL391" s="452"/>
      <c r="AM391" s="452"/>
      <c r="AN391" s="455"/>
    </row>
    <row r="392" spans="38:40">
      <c r="AL392" s="452"/>
      <c r="AM392" s="452"/>
      <c r="AN392" s="455"/>
    </row>
    <row r="393" spans="38:40">
      <c r="AL393" s="452"/>
      <c r="AM393" s="452"/>
      <c r="AN393" s="455"/>
    </row>
    <row r="394" spans="38:40">
      <c r="AL394" s="452"/>
      <c r="AM394" s="452"/>
      <c r="AN394" s="455"/>
    </row>
    <row r="395" spans="38:40">
      <c r="AL395" s="452"/>
      <c r="AM395" s="452"/>
      <c r="AN395" s="455"/>
    </row>
    <row r="396" spans="38:40">
      <c r="AL396" s="452"/>
      <c r="AM396" s="452"/>
      <c r="AN396" s="455"/>
    </row>
    <row r="397" spans="38:40">
      <c r="AL397" s="452"/>
      <c r="AM397" s="452"/>
      <c r="AN397" s="455"/>
    </row>
    <row r="398" spans="38:40">
      <c r="AL398" s="452"/>
      <c r="AM398" s="452"/>
      <c r="AN398" s="455"/>
    </row>
    <row r="399" spans="38:40">
      <c r="AL399" s="452"/>
      <c r="AM399" s="452"/>
      <c r="AN399" s="455"/>
    </row>
    <row r="400" spans="38:40">
      <c r="AL400" s="452"/>
      <c r="AM400" s="452"/>
      <c r="AN400" s="455"/>
    </row>
    <row r="401" spans="38:40">
      <c r="AL401" s="452"/>
      <c r="AM401" s="452"/>
      <c r="AN401" s="455"/>
    </row>
    <row r="402" spans="38:40">
      <c r="AL402" s="452"/>
      <c r="AM402" s="452"/>
      <c r="AN402" s="455"/>
    </row>
    <row r="403" spans="38:40">
      <c r="AL403" s="452"/>
      <c r="AM403" s="452"/>
      <c r="AN403" s="455"/>
    </row>
    <row r="404" spans="38:40">
      <c r="AL404" s="452"/>
      <c r="AM404" s="452"/>
      <c r="AN404" s="455"/>
    </row>
    <row r="405" spans="38:40">
      <c r="AL405" s="452"/>
      <c r="AM405" s="452"/>
      <c r="AN405" s="455"/>
    </row>
    <row r="406" spans="38:40">
      <c r="AL406" s="452"/>
      <c r="AM406" s="452"/>
      <c r="AN406" s="455"/>
    </row>
    <row r="407" spans="38:40">
      <c r="AL407" s="452"/>
      <c r="AM407" s="452"/>
      <c r="AN407" s="455"/>
    </row>
    <row r="408" spans="38:40">
      <c r="AL408" s="452"/>
      <c r="AM408" s="452"/>
      <c r="AN408" s="455"/>
    </row>
    <row r="409" spans="38:40">
      <c r="AL409" s="452"/>
      <c r="AM409" s="452"/>
      <c r="AN409" s="455"/>
    </row>
    <row r="410" spans="38:40">
      <c r="AL410" s="452"/>
      <c r="AM410" s="452"/>
      <c r="AN410" s="455"/>
    </row>
    <row r="411" spans="38:40">
      <c r="AL411" s="452"/>
      <c r="AM411" s="452"/>
      <c r="AN411" s="455"/>
    </row>
    <row r="412" spans="38:40">
      <c r="AL412" s="452"/>
      <c r="AM412" s="452"/>
      <c r="AN412" s="455"/>
    </row>
    <row r="413" spans="38:40">
      <c r="AL413" s="452"/>
      <c r="AM413" s="452"/>
      <c r="AN413" s="455"/>
    </row>
    <row r="414" spans="38:40">
      <c r="AL414" s="452"/>
      <c r="AM414" s="452"/>
      <c r="AN414" s="455"/>
    </row>
    <row r="415" spans="38:40">
      <c r="AL415" s="452"/>
      <c r="AM415" s="452"/>
      <c r="AN415" s="455"/>
    </row>
    <row r="416" spans="38:40">
      <c r="AL416" s="452"/>
      <c r="AM416" s="452"/>
      <c r="AN416" s="455"/>
    </row>
    <row r="417" spans="38:40">
      <c r="AL417" s="452"/>
      <c r="AM417" s="452"/>
      <c r="AN417" s="455"/>
    </row>
    <row r="418" spans="38:40">
      <c r="AL418" s="452"/>
      <c r="AM418" s="452"/>
      <c r="AN418" s="455"/>
    </row>
    <row r="419" spans="38:40">
      <c r="AL419" s="452"/>
      <c r="AM419" s="452"/>
      <c r="AN419" s="455"/>
    </row>
    <row r="420" spans="38:40">
      <c r="AL420" s="452"/>
      <c r="AM420" s="452"/>
      <c r="AN420" s="455"/>
    </row>
    <row r="421" spans="38:40">
      <c r="AL421" s="452"/>
      <c r="AM421" s="452"/>
      <c r="AN421" s="455"/>
    </row>
    <row r="422" spans="38:40">
      <c r="AL422" s="452"/>
      <c r="AM422" s="452"/>
      <c r="AN422" s="455"/>
    </row>
    <row r="423" spans="38:40">
      <c r="AL423" s="452"/>
      <c r="AM423" s="452"/>
      <c r="AN423" s="455"/>
    </row>
    <row r="424" spans="38:40">
      <c r="AL424" s="452"/>
      <c r="AM424" s="452"/>
      <c r="AN424" s="455"/>
    </row>
    <row r="425" spans="38:40">
      <c r="AL425" s="452"/>
      <c r="AM425" s="452"/>
      <c r="AN425" s="455"/>
    </row>
    <row r="426" spans="38:40">
      <c r="AL426" s="452"/>
      <c r="AM426" s="452"/>
      <c r="AN426" s="455"/>
    </row>
    <row r="427" spans="38:40">
      <c r="AL427" s="452"/>
      <c r="AM427" s="452"/>
      <c r="AN427" s="455"/>
    </row>
    <row r="428" spans="38:40">
      <c r="AL428" s="452"/>
      <c r="AM428" s="452"/>
      <c r="AN428" s="455"/>
    </row>
    <row r="429" spans="38:40">
      <c r="AL429" s="452"/>
      <c r="AM429" s="452"/>
      <c r="AN429" s="455"/>
    </row>
    <row r="430" spans="38:40">
      <c r="AL430" s="452"/>
      <c r="AM430" s="452"/>
      <c r="AN430" s="455"/>
    </row>
    <row r="431" spans="38:40">
      <c r="AL431" s="452"/>
      <c r="AM431" s="452"/>
      <c r="AN431" s="455"/>
    </row>
    <row r="432" spans="38:40">
      <c r="AL432" s="452"/>
      <c r="AM432" s="452"/>
      <c r="AN432" s="455"/>
    </row>
    <row r="433" spans="38:40">
      <c r="AL433" s="452"/>
      <c r="AM433" s="452"/>
      <c r="AN433" s="455"/>
    </row>
    <row r="434" spans="38:40">
      <c r="AL434" s="452"/>
      <c r="AM434" s="452"/>
      <c r="AN434" s="455"/>
    </row>
    <row r="435" spans="38:40">
      <c r="AL435" s="452"/>
      <c r="AM435" s="452"/>
      <c r="AN435" s="455"/>
    </row>
    <row r="436" spans="38:40">
      <c r="AL436" s="452"/>
      <c r="AM436" s="452"/>
      <c r="AN436" s="455"/>
    </row>
    <row r="437" spans="38:40">
      <c r="AL437" s="452"/>
      <c r="AM437" s="452"/>
      <c r="AN437" s="455"/>
    </row>
    <row r="438" spans="38:40">
      <c r="AL438" s="452"/>
      <c r="AM438" s="452"/>
      <c r="AN438" s="455"/>
    </row>
    <row r="439" spans="38:40">
      <c r="AL439" s="452"/>
      <c r="AM439" s="452"/>
      <c r="AN439" s="455"/>
    </row>
    <row r="440" spans="38:40">
      <c r="AL440" s="452"/>
      <c r="AM440" s="452"/>
      <c r="AN440" s="455"/>
    </row>
    <row r="441" spans="38:40">
      <c r="AL441" s="452"/>
      <c r="AM441" s="452"/>
      <c r="AN441" s="455"/>
    </row>
    <row r="442" spans="38:40">
      <c r="AL442" s="452"/>
      <c r="AM442" s="452"/>
      <c r="AN442" s="455"/>
    </row>
    <row r="443" spans="38:40">
      <c r="AL443" s="452"/>
      <c r="AM443" s="452"/>
      <c r="AN443" s="455"/>
    </row>
    <row r="444" spans="38:40">
      <c r="AL444" s="452"/>
      <c r="AM444" s="452"/>
      <c r="AN444" s="455"/>
    </row>
    <row r="445" spans="38:40">
      <c r="AL445" s="452"/>
      <c r="AM445" s="452"/>
      <c r="AN445" s="455"/>
    </row>
    <row r="446" spans="38:40">
      <c r="AL446" s="452"/>
      <c r="AM446" s="452"/>
      <c r="AN446" s="455"/>
    </row>
    <row r="447" spans="38:40">
      <c r="AL447" s="452"/>
      <c r="AM447" s="452"/>
      <c r="AN447" s="455"/>
    </row>
    <row r="448" spans="38:40">
      <c r="AL448" s="452"/>
      <c r="AM448" s="452"/>
      <c r="AN448" s="455"/>
    </row>
    <row r="449" spans="38:40">
      <c r="AL449" s="452"/>
      <c r="AM449" s="452"/>
      <c r="AN449" s="455"/>
    </row>
    <row r="450" spans="38:40">
      <c r="AL450" s="452"/>
      <c r="AM450" s="452"/>
      <c r="AN450" s="455"/>
    </row>
    <row r="451" spans="38:40">
      <c r="AL451" s="452"/>
      <c r="AM451" s="452"/>
      <c r="AN451" s="455"/>
    </row>
    <row r="452" spans="38:40">
      <c r="AL452" s="452"/>
      <c r="AM452" s="452"/>
      <c r="AN452" s="455"/>
    </row>
    <row r="453" spans="38:40">
      <c r="AL453" s="452"/>
      <c r="AM453" s="452"/>
      <c r="AN453" s="455"/>
    </row>
    <row r="454" spans="38:40">
      <c r="AL454" s="452"/>
      <c r="AM454" s="452"/>
      <c r="AN454" s="455"/>
    </row>
    <row r="455" spans="38:40">
      <c r="AL455" s="452"/>
      <c r="AM455" s="452"/>
      <c r="AN455" s="455"/>
    </row>
    <row r="456" spans="38:40">
      <c r="AL456" s="452"/>
      <c r="AM456" s="452"/>
      <c r="AN456" s="455"/>
    </row>
    <row r="457" spans="38:40">
      <c r="AL457" s="452"/>
      <c r="AM457" s="452"/>
      <c r="AN457" s="455"/>
    </row>
    <row r="458" spans="38:40">
      <c r="AL458" s="452"/>
      <c r="AM458" s="452"/>
      <c r="AN458" s="455"/>
    </row>
    <row r="459" spans="38:40">
      <c r="AL459" s="452"/>
      <c r="AM459" s="452"/>
      <c r="AN459" s="455"/>
    </row>
    <row r="460" spans="38:40">
      <c r="AL460" s="452"/>
      <c r="AM460" s="452"/>
      <c r="AN460" s="455"/>
    </row>
    <row r="461" spans="38:40">
      <c r="AL461" s="452"/>
      <c r="AM461" s="452"/>
      <c r="AN461" s="455"/>
    </row>
    <row r="462" spans="38:40">
      <c r="AL462" s="452"/>
      <c r="AM462" s="452"/>
      <c r="AN462" s="455"/>
    </row>
    <row r="463" spans="38:40">
      <c r="AL463" s="452"/>
      <c r="AM463" s="452"/>
      <c r="AN463" s="455"/>
    </row>
    <row r="464" spans="38:40">
      <c r="AL464" s="452"/>
      <c r="AM464" s="452"/>
      <c r="AN464" s="455"/>
    </row>
    <row r="465" spans="38:40">
      <c r="AL465" s="452"/>
      <c r="AM465" s="452"/>
      <c r="AN465" s="455"/>
    </row>
    <row r="466" spans="38:40">
      <c r="AL466" s="452"/>
      <c r="AM466" s="452"/>
      <c r="AN466" s="455"/>
    </row>
    <row r="467" spans="38:40">
      <c r="AL467" s="452"/>
      <c r="AM467" s="452"/>
      <c r="AN467" s="455"/>
    </row>
    <row r="468" spans="38:40">
      <c r="AL468" s="452"/>
      <c r="AM468" s="452"/>
      <c r="AN468" s="455"/>
    </row>
    <row r="469" spans="38:40">
      <c r="AL469" s="452"/>
      <c r="AM469" s="452"/>
      <c r="AN469" s="455"/>
    </row>
    <row r="470" spans="38:40">
      <c r="AL470" s="452"/>
      <c r="AM470" s="452"/>
      <c r="AN470" s="455"/>
    </row>
    <row r="471" spans="38:40">
      <c r="AL471" s="452"/>
      <c r="AM471" s="452"/>
      <c r="AN471" s="455"/>
    </row>
    <row r="472" spans="38:40">
      <c r="AL472" s="452"/>
      <c r="AM472" s="452"/>
      <c r="AN472" s="455"/>
    </row>
    <row r="473" spans="38:40">
      <c r="AL473" s="452"/>
      <c r="AM473" s="452"/>
      <c r="AN473" s="455"/>
    </row>
    <row r="474" spans="38:40">
      <c r="AL474" s="452"/>
      <c r="AM474" s="452"/>
      <c r="AN474" s="455"/>
    </row>
    <row r="475" spans="38:40">
      <c r="AL475" s="452"/>
      <c r="AM475" s="452"/>
      <c r="AN475" s="455"/>
    </row>
    <row r="476" spans="38:40">
      <c r="AL476" s="452"/>
      <c r="AM476" s="452"/>
      <c r="AN476" s="455"/>
    </row>
    <row r="477" spans="38:40">
      <c r="AL477" s="452"/>
      <c r="AM477" s="452"/>
      <c r="AN477" s="455"/>
    </row>
    <row r="478" spans="38:40">
      <c r="AL478" s="452"/>
      <c r="AM478" s="452"/>
      <c r="AN478" s="455"/>
    </row>
    <row r="479" spans="38:40">
      <c r="AL479" s="452"/>
      <c r="AM479" s="452"/>
      <c r="AN479" s="455"/>
    </row>
    <row r="480" spans="38:40">
      <c r="AL480" s="452"/>
      <c r="AM480" s="452"/>
      <c r="AN480" s="455"/>
    </row>
    <row r="481" spans="38:40">
      <c r="AL481" s="452"/>
      <c r="AM481" s="452"/>
      <c r="AN481" s="455"/>
    </row>
    <row r="482" spans="38:40">
      <c r="AL482" s="452"/>
      <c r="AM482" s="452"/>
      <c r="AN482" s="455"/>
    </row>
    <row r="483" spans="38:40">
      <c r="AL483" s="452"/>
      <c r="AM483" s="452"/>
      <c r="AN483" s="455"/>
    </row>
    <row r="484" spans="38:40">
      <c r="AL484" s="452"/>
      <c r="AM484" s="452"/>
      <c r="AN484" s="455"/>
    </row>
    <row r="485" spans="38:40">
      <c r="AL485" s="452"/>
      <c r="AM485" s="452"/>
      <c r="AN485" s="455"/>
    </row>
    <row r="486" spans="38:40">
      <c r="AL486" s="452"/>
      <c r="AM486" s="452"/>
      <c r="AN486" s="455"/>
    </row>
    <row r="487" spans="38:40">
      <c r="AL487" s="452"/>
      <c r="AM487" s="452"/>
      <c r="AN487" s="455"/>
    </row>
    <row r="488" spans="38:40">
      <c r="AL488" s="452"/>
      <c r="AM488" s="452"/>
      <c r="AN488" s="455"/>
    </row>
    <row r="489" spans="38:40">
      <c r="AL489" s="452"/>
      <c r="AM489" s="452"/>
      <c r="AN489" s="455"/>
    </row>
    <row r="490" spans="38:40">
      <c r="AL490" s="452"/>
      <c r="AM490" s="452"/>
      <c r="AN490" s="455"/>
    </row>
    <row r="491" spans="38:40">
      <c r="AL491" s="452"/>
      <c r="AM491" s="452"/>
      <c r="AN491" s="455"/>
    </row>
    <row r="492" spans="38:40">
      <c r="AL492" s="452"/>
      <c r="AM492" s="452"/>
      <c r="AN492" s="455"/>
    </row>
    <row r="493" spans="38:40">
      <c r="AL493" s="452"/>
      <c r="AM493" s="452"/>
      <c r="AN493" s="455"/>
    </row>
    <row r="494" spans="38:40">
      <c r="AL494" s="452"/>
      <c r="AM494" s="452"/>
      <c r="AN494" s="455"/>
    </row>
    <row r="495" spans="38:40">
      <c r="AL495" s="452"/>
      <c r="AM495" s="452"/>
      <c r="AN495" s="455"/>
    </row>
    <row r="496" spans="38:40">
      <c r="AL496" s="452"/>
      <c r="AM496" s="452"/>
      <c r="AN496" s="455"/>
    </row>
    <row r="497" spans="38:40">
      <c r="AL497" s="452"/>
      <c r="AM497" s="452"/>
      <c r="AN497" s="455"/>
    </row>
    <row r="498" spans="38:40">
      <c r="AL498" s="452"/>
      <c r="AM498" s="452"/>
      <c r="AN498" s="455"/>
    </row>
    <row r="499" spans="38:40">
      <c r="AL499" s="452"/>
      <c r="AM499" s="452"/>
      <c r="AN499" s="455"/>
    </row>
    <row r="500" spans="38:40">
      <c r="AL500" s="452"/>
      <c r="AM500" s="452"/>
      <c r="AN500" s="455"/>
    </row>
    <row r="501" spans="38:40">
      <c r="AL501" s="452"/>
      <c r="AM501" s="452"/>
      <c r="AN501" s="455"/>
    </row>
    <row r="502" spans="38:40">
      <c r="AL502" s="452"/>
      <c r="AM502" s="452"/>
      <c r="AN502" s="455"/>
    </row>
    <row r="503" spans="38:40">
      <c r="AL503" s="452"/>
      <c r="AM503" s="452"/>
      <c r="AN503" s="455"/>
    </row>
    <row r="504" spans="38:40">
      <c r="AL504" s="452"/>
      <c r="AM504" s="452"/>
      <c r="AN504" s="455"/>
    </row>
    <row r="505" spans="38:40">
      <c r="AL505" s="452"/>
      <c r="AM505" s="452"/>
      <c r="AN505" s="455"/>
    </row>
    <row r="506" spans="38:40">
      <c r="AL506" s="452"/>
      <c r="AM506" s="452"/>
      <c r="AN506" s="455"/>
    </row>
    <row r="507" spans="38:40">
      <c r="AL507" s="452"/>
      <c r="AM507" s="452"/>
      <c r="AN507" s="455"/>
    </row>
    <row r="508" spans="38:40">
      <c r="AL508" s="452"/>
      <c r="AM508" s="452"/>
      <c r="AN508" s="455"/>
    </row>
    <row r="509" spans="38:40">
      <c r="AL509" s="452"/>
      <c r="AM509" s="452"/>
      <c r="AN509" s="455"/>
    </row>
    <row r="510" spans="38:40">
      <c r="AL510" s="452"/>
      <c r="AM510" s="452"/>
      <c r="AN510" s="455"/>
    </row>
    <row r="511" spans="38:40">
      <c r="AL511" s="452"/>
      <c r="AM511" s="452"/>
      <c r="AN511" s="455"/>
    </row>
    <row r="512" spans="38:40">
      <c r="AL512" s="452"/>
      <c r="AM512" s="452"/>
      <c r="AN512" s="455"/>
    </row>
    <row r="513" spans="38:40">
      <c r="AL513" s="452"/>
      <c r="AM513" s="452"/>
      <c r="AN513" s="455"/>
    </row>
    <row r="514" spans="38:40">
      <c r="AL514" s="452"/>
      <c r="AM514" s="452"/>
      <c r="AN514" s="455"/>
    </row>
    <row r="515" spans="38:40">
      <c r="AL515" s="452"/>
      <c r="AM515" s="452"/>
      <c r="AN515" s="455"/>
    </row>
    <row r="516" spans="38:40">
      <c r="AL516" s="452"/>
      <c r="AM516" s="452"/>
      <c r="AN516" s="455"/>
    </row>
    <row r="517" spans="38:40">
      <c r="AL517" s="452"/>
      <c r="AM517" s="452"/>
      <c r="AN517" s="455"/>
    </row>
    <row r="518" spans="38:40">
      <c r="AL518" s="452"/>
      <c r="AM518" s="452"/>
      <c r="AN518" s="455"/>
    </row>
    <row r="519" spans="38:40">
      <c r="AL519" s="452"/>
      <c r="AM519" s="452"/>
      <c r="AN519" s="455"/>
    </row>
    <row r="520" spans="38:40">
      <c r="AL520" s="452"/>
      <c r="AM520" s="452"/>
      <c r="AN520" s="455"/>
    </row>
    <row r="521" spans="38:40">
      <c r="AL521" s="452"/>
      <c r="AM521" s="452"/>
      <c r="AN521" s="455"/>
    </row>
    <row r="522" spans="38:40">
      <c r="AL522" s="452"/>
      <c r="AM522" s="452"/>
      <c r="AN522" s="455"/>
    </row>
    <row r="523" spans="38:40">
      <c r="AL523" s="452"/>
      <c r="AM523" s="452"/>
      <c r="AN523" s="455"/>
    </row>
    <row r="524" spans="38:40">
      <c r="AL524" s="452"/>
      <c r="AM524" s="452"/>
      <c r="AN524" s="455"/>
    </row>
    <row r="525" spans="38:40">
      <c r="AL525" s="452"/>
      <c r="AM525" s="452"/>
      <c r="AN525" s="455"/>
    </row>
    <row r="526" spans="38:40">
      <c r="AL526" s="452"/>
      <c r="AM526" s="452"/>
      <c r="AN526" s="455"/>
    </row>
    <row r="527" spans="38:40">
      <c r="AL527" s="452"/>
      <c r="AM527" s="452"/>
      <c r="AN527" s="455"/>
    </row>
    <row r="528" spans="38:40">
      <c r="AL528" s="452"/>
      <c r="AM528" s="452"/>
      <c r="AN528" s="455"/>
    </row>
    <row r="529" spans="38:40">
      <c r="AL529" s="452"/>
      <c r="AM529" s="452"/>
      <c r="AN529" s="455"/>
    </row>
    <row r="530" spans="38:40">
      <c r="AL530" s="452"/>
      <c r="AM530" s="452"/>
      <c r="AN530" s="455"/>
    </row>
    <row r="531" spans="38:40">
      <c r="AL531" s="452"/>
      <c r="AM531" s="452"/>
      <c r="AN531" s="455"/>
    </row>
    <row r="532" spans="38:40">
      <c r="AL532" s="452"/>
      <c r="AM532" s="452"/>
      <c r="AN532" s="455"/>
    </row>
    <row r="533" spans="38:40">
      <c r="AL533" s="452"/>
      <c r="AM533" s="452"/>
      <c r="AN533" s="455"/>
    </row>
    <row r="534" spans="38:40">
      <c r="AL534" s="452"/>
      <c r="AM534" s="452"/>
      <c r="AN534" s="455"/>
    </row>
    <row r="535" spans="38:40">
      <c r="AL535" s="452"/>
      <c r="AM535" s="452"/>
      <c r="AN535" s="455"/>
    </row>
    <row r="536" spans="38:40">
      <c r="AL536" s="452"/>
      <c r="AM536" s="452"/>
      <c r="AN536" s="455"/>
    </row>
    <row r="537" spans="38:40">
      <c r="AL537" s="452"/>
      <c r="AM537" s="452"/>
      <c r="AN537" s="455"/>
    </row>
    <row r="538" spans="38:40">
      <c r="AL538" s="452"/>
      <c r="AM538" s="452"/>
      <c r="AN538" s="455"/>
    </row>
    <row r="539" spans="38:40">
      <c r="AL539" s="452"/>
      <c r="AM539" s="452"/>
      <c r="AN539" s="455"/>
    </row>
    <row r="540" spans="38:40">
      <c r="AL540" s="452"/>
      <c r="AM540" s="452"/>
      <c r="AN540" s="455"/>
    </row>
    <row r="541" spans="38:40">
      <c r="AL541" s="452"/>
      <c r="AM541" s="452"/>
      <c r="AN541" s="455"/>
    </row>
    <row r="542" spans="38:40">
      <c r="AL542" s="452"/>
      <c r="AM542" s="452"/>
      <c r="AN542" s="455"/>
    </row>
    <row r="543" spans="38:40">
      <c r="AL543" s="452"/>
      <c r="AM543" s="452"/>
      <c r="AN543" s="455"/>
    </row>
    <row r="544" spans="38:40">
      <c r="AL544" s="452"/>
      <c r="AM544" s="452"/>
      <c r="AN544" s="455"/>
    </row>
    <row r="545" spans="38:40">
      <c r="AL545" s="452"/>
      <c r="AM545" s="452"/>
      <c r="AN545" s="455"/>
    </row>
    <row r="546" spans="38:40">
      <c r="AL546" s="452"/>
      <c r="AM546" s="452"/>
      <c r="AN546" s="455"/>
    </row>
    <row r="547" spans="38:40">
      <c r="AL547" s="452"/>
      <c r="AM547" s="452"/>
      <c r="AN547" s="455"/>
    </row>
    <row r="548" spans="38:40">
      <c r="AL548" s="452"/>
      <c r="AM548" s="452"/>
      <c r="AN548" s="455"/>
    </row>
    <row r="549" spans="38:40">
      <c r="AL549" s="452"/>
      <c r="AM549" s="452"/>
      <c r="AN549" s="455"/>
    </row>
    <row r="550" spans="38:40">
      <c r="AL550" s="452"/>
      <c r="AM550" s="452"/>
      <c r="AN550" s="455"/>
    </row>
    <row r="551" spans="38:40">
      <c r="AL551" s="452"/>
      <c r="AM551" s="452"/>
      <c r="AN551" s="455"/>
    </row>
    <row r="552" spans="38:40">
      <c r="AL552" s="452"/>
      <c r="AM552" s="452"/>
      <c r="AN552" s="455"/>
    </row>
    <row r="553" spans="38:40">
      <c r="AL553" s="452"/>
      <c r="AM553" s="452"/>
      <c r="AN553" s="455"/>
    </row>
    <row r="554" spans="38:40">
      <c r="AL554" s="452"/>
      <c r="AM554" s="452"/>
      <c r="AN554" s="455"/>
    </row>
    <row r="555" spans="38:40">
      <c r="AL555" s="452"/>
      <c r="AM555" s="452"/>
      <c r="AN555" s="455"/>
    </row>
    <row r="556" spans="38:40">
      <c r="AL556" s="452"/>
      <c r="AM556" s="452"/>
      <c r="AN556" s="455"/>
    </row>
    <row r="557" spans="38:40">
      <c r="AL557" s="452"/>
      <c r="AM557" s="452"/>
      <c r="AN557" s="455"/>
    </row>
    <row r="558" spans="38:40">
      <c r="AL558" s="452"/>
      <c r="AM558" s="452"/>
      <c r="AN558" s="455"/>
    </row>
    <row r="559" spans="38:40">
      <c r="AL559" s="452"/>
      <c r="AM559" s="452"/>
      <c r="AN559" s="455"/>
    </row>
    <row r="560" spans="38:40">
      <c r="AL560" s="452"/>
      <c r="AM560" s="452"/>
      <c r="AN560" s="455"/>
    </row>
    <row r="561" spans="38:40">
      <c r="AL561" s="452"/>
      <c r="AM561" s="452"/>
      <c r="AN561" s="455"/>
    </row>
    <row r="562" spans="38:40">
      <c r="AL562" s="452"/>
      <c r="AM562" s="452"/>
      <c r="AN562" s="455"/>
    </row>
    <row r="563" spans="38:40">
      <c r="AL563" s="452"/>
      <c r="AM563" s="452"/>
      <c r="AN563" s="455"/>
    </row>
    <row r="564" spans="38:40">
      <c r="AL564" s="452"/>
      <c r="AM564" s="452"/>
      <c r="AN564" s="455"/>
    </row>
    <row r="565" spans="38:40">
      <c r="AL565" s="452"/>
      <c r="AM565" s="452"/>
      <c r="AN565" s="455"/>
    </row>
    <row r="566" spans="38:40">
      <c r="AL566" s="452"/>
      <c r="AM566" s="452"/>
      <c r="AN566" s="455"/>
    </row>
    <row r="567" spans="38:40">
      <c r="AL567" s="452"/>
      <c r="AM567" s="452"/>
      <c r="AN567" s="455"/>
    </row>
    <row r="568" spans="38:40">
      <c r="AL568" s="452"/>
      <c r="AM568" s="452"/>
      <c r="AN568" s="455"/>
    </row>
    <row r="569" spans="38:40">
      <c r="AL569" s="452"/>
      <c r="AM569" s="452"/>
      <c r="AN569" s="455"/>
    </row>
    <row r="570" spans="38:40">
      <c r="AL570" s="452"/>
      <c r="AM570" s="452"/>
      <c r="AN570" s="455"/>
    </row>
    <row r="571" spans="38:40">
      <c r="AL571" s="452"/>
      <c r="AM571" s="452"/>
      <c r="AN571" s="455"/>
    </row>
    <row r="572" spans="38:40">
      <c r="AL572" s="452"/>
      <c r="AM572" s="452"/>
      <c r="AN572" s="455"/>
    </row>
    <row r="573" spans="38:40">
      <c r="AL573" s="452"/>
      <c r="AM573" s="452"/>
      <c r="AN573" s="455"/>
    </row>
    <row r="574" spans="38:40">
      <c r="AL574" s="452"/>
      <c r="AM574" s="452"/>
      <c r="AN574" s="455"/>
    </row>
    <row r="575" spans="38:40">
      <c r="AL575" s="452"/>
      <c r="AM575" s="452"/>
      <c r="AN575" s="455"/>
    </row>
    <row r="576" spans="38:40">
      <c r="AL576" s="452"/>
      <c r="AM576" s="452"/>
      <c r="AN576" s="455"/>
    </row>
    <row r="577" spans="38:40">
      <c r="AL577" s="452"/>
      <c r="AM577" s="452"/>
      <c r="AN577" s="455"/>
    </row>
    <row r="578" spans="38:40">
      <c r="AL578" s="452"/>
      <c r="AM578" s="452"/>
      <c r="AN578" s="455"/>
    </row>
    <row r="579" spans="38:40">
      <c r="AL579" s="452"/>
      <c r="AM579" s="452"/>
      <c r="AN579" s="455"/>
    </row>
    <row r="580" spans="38:40">
      <c r="AL580" s="452"/>
      <c r="AM580" s="452"/>
      <c r="AN580" s="455"/>
    </row>
    <row r="581" spans="38:40">
      <c r="AL581" s="452"/>
      <c r="AM581" s="452"/>
      <c r="AN581" s="455"/>
    </row>
    <row r="582" spans="38:40">
      <c r="AL582" s="452"/>
      <c r="AM582" s="452"/>
      <c r="AN582" s="455"/>
    </row>
    <row r="583" spans="38:40">
      <c r="AL583" s="452"/>
      <c r="AM583" s="452"/>
      <c r="AN583" s="455"/>
    </row>
    <row r="584" spans="38:40">
      <c r="AL584" s="452"/>
      <c r="AM584" s="452"/>
      <c r="AN584" s="455"/>
    </row>
    <row r="585" spans="38:40">
      <c r="AL585" s="452"/>
      <c r="AM585" s="452"/>
      <c r="AN585" s="455"/>
    </row>
    <row r="586" spans="38:40">
      <c r="AL586" s="452"/>
      <c r="AM586" s="452"/>
      <c r="AN586" s="455"/>
    </row>
    <row r="587" spans="38:40">
      <c r="AL587" s="452"/>
      <c r="AM587" s="452"/>
      <c r="AN587" s="455"/>
    </row>
    <row r="588" spans="38:40">
      <c r="AL588" s="452"/>
      <c r="AM588" s="452"/>
      <c r="AN588" s="455"/>
    </row>
    <row r="589" spans="38:40">
      <c r="AL589" s="452"/>
      <c r="AM589" s="452"/>
      <c r="AN589" s="455"/>
    </row>
    <row r="590" spans="38:40">
      <c r="AL590" s="452"/>
      <c r="AM590" s="452"/>
      <c r="AN590" s="455"/>
    </row>
    <row r="591" spans="38:40">
      <c r="AL591" s="452"/>
      <c r="AM591" s="452"/>
      <c r="AN591" s="455"/>
    </row>
    <row r="592" spans="38:40">
      <c r="AL592" s="452"/>
      <c r="AM592" s="452"/>
      <c r="AN592" s="455"/>
    </row>
    <row r="593" spans="38:40">
      <c r="AL593" s="452"/>
      <c r="AM593" s="452"/>
      <c r="AN593" s="455"/>
    </row>
    <row r="594" spans="38:40">
      <c r="AL594" s="452"/>
      <c r="AM594" s="452"/>
      <c r="AN594" s="455"/>
    </row>
    <row r="595" spans="38:40">
      <c r="AL595" s="452"/>
      <c r="AM595" s="452"/>
      <c r="AN595" s="455"/>
    </row>
    <row r="596" spans="38:40">
      <c r="AL596" s="452"/>
      <c r="AM596" s="452"/>
      <c r="AN596" s="455"/>
    </row>
    <row r="597" spans="38:40">
      <c r="AL597" s="452"/>
      <c r="AM597" s="452"/>
      <c r="AN597" s="455"/>
    </row>
    <row r="598" spans="38:40">
      <c r="AL598" s="452"/>
      <c r="AM598" s="452"/>
      <c r="AN598" s="455"/>
    </row>
    <row r="599" spans="38:40">
      <c r="AL599" s="452"/>
      <c r="AM599" s="452"/>
      <c r="AN599" s="455"/>
    </row>
    <row r="600" spans="38:40">
      <c r="AL600" s="452"/>
      <c r="AM600" s="452"/>
      <c r="AN600" s="455"/>
    </row>
    <row r="601" spans="38:40">
      <c r="AL601" s="452"/>
      <c r="AM601" s="452"/>
      <c r="AN601" s="455"/>
    </row>
    <row r="602" spans="38:40">
      <c r="AL602" s="452"/>
      <c r="AM602" s="452"/>
      <c r="AN602" s="455"/>
    </row>
    <row r="603" spans="38:40">
      <c r="AL603" s="452"/>
      <c r="AM603" s="452"/>
      <c r="AN603" s="455"/>
    </row>
    <row r="604" spans="38:40">
      <c r="AL604" s="452"/>
      <c r="AM604" s="452"/>
      <c r="AN604" s="455"/>
    </row>
    <row r="605" spans="38:40">
      <c r="AL605" s="452"/>
      <c r="AM605" s="452"/>
      <c r="AN605" s="455"/>
    </row>
    <row r="606" spans="38:40">
      <c r="AL606" s="452"/>
      <c r="AM606" s="452"/>
      <c r="AN606" s="455"/>
    </row>
    <row r="607" spans="38:40">
      <c r="AL607" s="452"/>
      <c r="AM607" s="452"/>
      <c r="AN607" s="455"/>
    </row>
    <row r="608" spans="38:40">
      <c r="AL608" s="452"/>
      <c r="AM608" s="452"/>
      <c r="AN608" s="455"/>
    </row>
    <row r="609" spans="38:40">
      <c r="AL609" s="452"/>
      <c r="AM609" s="452"/>
      <c r="AN609" s="455"/>
    </row>
    <row r="610" spans="38:40">
      <c r="AL610" s="452"/>
      <c r="AM610" s="452"/>
      <c r="AN610" s="455"/>
    </row>
    <row r="611" spans="38:40">
      <c r="AL611" s="452"/>
      <c r="AM611" s="452"/>
      <c r="AN611" s="455"/>
    </row>
    <row r="612" spans="38:40">
      <c r="AL612" s="452"/>
      <c r="AM612" s="452"/>
      <c r="AN612" s="455"/>
    </row>
    <row r="613" spans="38:40">
      <c r="AL613" s="452"/>
      <c r="AM613" s="452"/>
      <c r="AN613" s="455"/>
    </row>
    <row r="614" spans="38:40">
      <c r="AL614" s="452"/>
      <c r="AM614" s="452"/>
      <c r="AN614" s="455"/>
    </row>
    <row r="615" spans="38:40">
      <c r="AL615" s="452"/>
      <c r="AM615" s="452"/>
      <c r="AN615" s="455"/>
    </row>
    <row r="616" spans="38:40">
      <c r="AL616" s="452"/>
      <c r="AM616" s="452"/>
      <c r="AN616" s="455"/>
    </row>
    <row r="617" spans="38:40">
      <c r="AL617" s="452"/>
      <c r="AM617" s="452"/>
      <c r="AN617" s="455"/>
    </row>
    <row r="618" spans="38:40">
      <c r="AL618" s="452"/>
      <c r="AM618" s="452"/>
      <c r="AN618" s="455"/>
    </row>
    <row r="619" spans="38:40">
      <c r="AL619" s="452"/>
      <c r="AM619" s="452"/>
      <c r="AN619" s="455"/>
    </row>
    <row r="620" spans="38:40">
      <c r="AL620" s="452"/>
      <c r="AM620" s="452"/>
      <c r="AN620" s="455"/>
    </row>
    <row r="621" spans="38:40">
      <c r="AL621" s="452"/>
      <c r="AM621" s="452"/>
      <c r="AN621" s="455"/>
    </row>
    <row r="622" spans="38:40">
      <c r="AL622" s="452"/>
      <c r="AM622" s="452"/>
      <c r="AN622" s="455"/>
    </row>
    <row r="623" spans="38:40">
      <c r="AL623" s="452"/>
      <c r="AM623" s="452"/>
      <c r="AN623" s="455"/>
    </row>
    <row r="624" spans="38:40">
      <c r="AL624" s="452"/>
      <c r="AM624" s="452"/>
      <c r="AN624" s="455"/>
    </row>
    <row r="625" spans="38:40">
      <c r="AL625" s="452"/>
      <c r="AM625" s="452"/>
      <c r="AN625" s="455"/>
    </row>
    <row r="626" spans="38:40">
      <c r="AL626" s="452"/>
      <c r="AM626" s="452"/>
      <c r="AN626" s="455"/>
    </row>
    <row r="627" spans="38:40">
      <c r="AL627" s="452"/>
      <c r="AM627" s="452"/>
      <c r="AN627" s="455"/>
    </row>
    <row r="628" spans="38:40">
      <c r="AL628" s="452"/>
      <c r="AM628" s="452"/>
      <c r="AN628" s="455"/>
    </row>
    <row r="629" spans="38:40">
      <c r="AL629" s="452"/>
      <c r="AM629" s="452"/>
      <c r="AN629" s="455"/>
    </row>
    <row r="630" spans="38:40">
      <c r="AL630" s="452"/>
      <c r="AM630" s="452"/>
      <c r="AN630" s="455"/>
    </row>
    <row r="631" spans="38:40">
      <c r="AL631" s="452"/>
      <c r="AM631" s="452"/>
      <c r="AN631" s="455"/>
    </row>
    <row r="632" spans="38:40">
      <c r="AL632" s="452"/>
      <c r="AM632" s="452"/>
      <c r="AN632" s="455"/>
    </row>
    <row r="633" spans="38:40">
      <c r="AL633" s="452"/>
      <c r="AM633" s="452"/>
      <c r="AN633" s="455"/>
    </row>
    <row r="634" spans="38:40">
      <c r="AL634" s="452"/>
      <c r="AM634" s="452"/>
      <c r="AN634" s="455"/>
    </row>
    <row r="635" spans="38:40">
      <c r="AL635" s="452"/>
      <c r="AM635" s="452"/>
      <c r="AN635" s="455"/>
    </row>
    <row r="636" spans="38:40">
      <c r="AL636" s="452"/>
      <c r="AM636" s="452"/>
      <c r="AN636" s="455"/>
    </row>
    <row r="637" spans="38:40">
      <c r="AL637" s="452"/>
      <c r="AM637" s="452"/>
      <c r="AN637" s="455"/>
    </row>
    <row r="638" spans="38:40">
      <c r="AL638" s="452"/>
      <c r="AM638" s="452"/>
      <c r="AN638" s="455"/>
    </row>
    <row r="639" spans="38:40">
      <c r="AL639" s="452"/>
      <c r="AM639" s="452"/>
      <c r="AN639" s="455"/>
    </row>
    <row r="640" spans="38:40">
      <c r="AL640" s="452"/>
      <c r="AM640" s="452"/>
      <c r="AN640" s="455"/>
    </row>
    <row r="641" spans="38:40">
      <c r="AL641" s="452"/>
      <c r="AM641" s="452"/>
      <c r="AN641" s="455"/>
    </row>
    <row r="642" spans="38:40">
      <c r="AL642" s="452"/>
      <c r="AM642" s="452"/>
      <c r="AN642" s="455"/>
    </row>
    <row r="643" spans="38:40">
      <c r="AL643" s="452"/>
      <c r="AM643" s="452"/>
      <c r="AN643" s="455"/>
    </row>
    <row r="644" spans="38:40">
      <c r="AL644" s="452"/>
      <c r="AM644" s="452"/>
      <c r="AN644" s="455"/>
    </row>
    <row r="645" spans="38:40">
      <c r="AL645" s="452"/>
      <c r="AM645" s="452"/>
      <c r="AN645" s="455"/>
    </row>
    <row r="646" spans="38:40">
      <c r="AL646" s="452"/>
      <c r="AM646" s="452"/>
      <c r="AN646" s="455"/>
    </row>
    <row r="647" spans="38:40">
      <c r="AL647" s="452"/>
      <c r="AM647" s="452"/>
      <c r="AN647" s="455"/>
    </row>
    <row r="648" spans="38:40">
      <c r="AL648" s="452"/>
      <c r="AM648" s="452"/>
      <c r="AN648" s="455"/>
    </row>
    <row r="649" spans="38:40">
      <c r="AL649" s="452"/>
      <c r="AM649" s="452"/>
      <c r="AN649" s="455"/>
    </row>
    <row r="650" spans="38:40">
      <c r="AL650" s="452"/>
      <c r="AM650" s="452"/>
      <c r="AN650" s="455"/>
    </row>
    <row r="651" spans="38:40">
      <c r="AL651" s="452"/>
      <c r="AM651" s="452"/>
      <c r="AN651" s="455"/>
    </row>
    <row r="652" spans="38:40">
      <c r="AL652" s="452"/>
      <c r="AM652" s="452"/>
      <c r="AN652" s="455"/>
    </row>
    <row r="653" spans="38:40">
      <c r="AL653" s="452"/>
      <c r="AM653" s="452"/>
      <c r="AN653" s="455"/>
    </row>
    <row r="654" spans="38:40">
      <c r="AL654" s="452"/>
      <c r="AM654" s="452"/>
      <c r="AN654" s="455"/>
    </row>
    <row r="655" spans="38:40">
      <c r="AL655" s="452"/>
      <c r="AM655" s="452"/>
      <c r="AN655" s="455"/>
    </row>
    <row r="656" spans="38:40">
      <c r="AL656" s="452"/>
      <c r="AM656" s="452"/>
      <c r="AN656" s="455"/>
    </row>
    <row r="657" spans="38:40">
      <c r="AL657" s="452"/>
      <c r="AM657" s="452"/>
      <c r="AN657" s="455"/>
    </row>
    <row r="658" spans="38:40">
      <c r="AL658" s="452"/>
      <c r="AM658" s="452"/>
      <c r="AN658" s="455"/>
    </row>
    <row r="659" spans="38:40">
      <c r="AL659" s="452"/>
      <c r="AM659" s="452"/>
      <c r="AN659" s="455"/>
    </row>
    <row r="660" spans="38:40">
      <c r="AL660" s="452"/>
      <c r="AM660" s="452"/>
      <c r="AN660" s="455"/>
    </row>
    <row r="661" spans="38:40">
      <c r="AL661" s="452"/>
      <c r="AM661" s="452"/>
      <c r="AN661" s="455"/>
    </row>
    <row r="662" spans="38:40">
      <c r="AL662" s="452"/>
      <c r="AM662" s="452"/>
      <c r="AN662" s="455"/>
    </row>
    <row r="663" spans="38:40">
      <c r="AL663" s="452"/>
      <c r="AM663" s="452"/>
      <c r="AN663" s="455"/>
    </row>
    <row r="664" spans="38:40">
      <c r="AL664" s="452"/>
      <c r="AM664" s="452"/>
      <c r="AN664" s="455"/>
    </row>
    <row r="665" spans="38:40">
      <c r="AL665" s="452"/>
      <c r="AM665" s="452"/>
      <c r="AN665" s="455"/>
    </row>
    <row r="666" spans="38:40">
      <c r="AL666" s="452"/>
      <c r="AM666" s="452"/>
      <c r="AN666" s="455"/>
    </row>
    <row r="667" spans="38:40">
      <c r="AL667" s="452"/>
      <c r="AM667" s="452"/>
      <c r="AN667" s="455"/>
    </row>
    <row r="668" spans="38:40">
      <c r="AL668" s="452"/>
      <c r="AM668" s="452"/>
      <c r="AN668" s="455"/>
    </row>
    <row r="669" spans="38:40">
      <c r="AL669" s="452"/>
      <c r="AM669" s="452"/>
      <c r="AN669" s="455"/>
    </row>
    <row r="670" spans="38:40">
      <c r="AL670" s="452"/>
      <c r="AM670" s="452"/>
      <c r="AN670" s="455"/>
    </row>
    <row r="671" spans="38:40">
      <c r="AL671" s="452"/>
      <c r="AM671" s="452"/>
      <c r="AN671" s="455"/>
    </row>
    <row r="672" spans="38:40">
      <c r="AL672" s="452"/>
      <c r="AM672" s="452"/>
      <c r="AN672" s="455"/>
    </row>
    <row r="673" spans="38:40">
      <c r="AL673" s="452"/>
      <c r="AM673" s="452"/>
      <c r="AN673" s="455"/>
    </row>
    <row r="674" spans="38:40">
      <c r="AL674" s="452"/>
      <c r="AM674" s="452"/>
      <c r="AN674" s="455"/>
    </row>
    <row r="675" spans="38:40">
      <c r="AL675" s="452"/>
      <c r="AM675" s="452"/>
      <c r="AN675" s="455"/>
    </row>
    <row r="676" spans="38:40">
      <c r="AL676" s="452"/>
      <c r="AM676" s="452"/>
      <c r="AN676" s="455"/>
    </row>
    <row r="677" spans="38:40">
      <c r="AL677" s="452"/>
      <c r="AM677" s="452"/>
      <c r="AN677" s="455"/>
    </row>
    <row r="678" spans="38:40">
      <c r="AL678" s="452"/>
      <c r="AM678" s="452"/>
      <c r="AN678" s="455"/>
    </row>
    <row r="679" spans="38:40">
      <c r="AL679" s="452"/>
      <c r="AM679" s="452"/>
      <c r="AN679" s="455"/>
    </row>
    <row r="680" spans="38:40">
      <c r="AL680" s="452"/>
      <c r="AM680" s="452"/>
      <c r="AN680" s="455"/>
    </row>
    <row r="681" spans="38:40">
      <c r="AL681" s="452"/>
      <c r="AM681" s="452"/>
      <c r="AN681" s="455"/>
    </row>
    <row r="682" spans="38:40">
      <c r="AL682" s="452"/>
      <c r="AM682" s="452"/>
      <c r="AN682" s="455"/>
    </row>
    <row r="683" spans="38:40">
      <c r="AL683" s="452"/>
      <c r="AM683" s="452"/>
      <c r="AN683" s="455"/>
    </row>
    <row r="684" spans="38:40">
      <c r="AL684" s="452"/>
      <c r="AM684" s="452"/>
      <c r="AN684" s="455"/>
    </row>
    <row r="685" spans="38:40">
      <c r="AL685" s="452"/>
      <c r="AM685" s="452"/>
      <c r="AN685" s="455"/>
    </row>
    <row r="686" spans="38:40">
      <c r="AL686" s="452"/>
      <c r="AM686" s="452"/>
      <c r="AN686" s="455"/>
    </row>
    <row r="687" spans="38:40">
      <c r="AL687" s="452"/>
      <c r="AM687" s="452"/>
      <c r="AN687" s="455"/>
    </row>
    <row r="688" spans="38:40">
      <c r="AL688" s="452"/>
      <c r="AM688" s="452"/>
      <c r="AN688" s="455"/>
    </row>
    <row r="689" spans="38:40">
      <c r="AL689" s="452"/>
      <c r="AM689" s="452"/>
      <c r="AN689" s="455"/>
    </row>
    <row r="690" spans="38:40">
      <c r="AL690" s="452"/>
      <c r="AM690" s="452"/>
      <c r="AN690" s="455"/>
    </row>
    <row r="691" spans="38:40">
      <c r="AL691" s="452"/>
      <c r="AM691" s="452"/>
      <c r="AN691" s="455"/>
    </row>
    <row r="692" spans="38:40">
      <c r="AL692" s="452"/>
      <c r="AM692" s="452"/>
      <c r="AN692" s="455"/>
    </row>
    <row r="693" spans="38:40">
      <c r="AL693" s="452"/>
      <c r="AM693" s="452"/>
      <c r="AN693" s="455"/>
    </row>
    <row r="694" spans="38:40">
      <c r="AL694" s="452"/>
      <c r="AM694" s="452"/>
      <c r="AN694" s="455"/>
    </row>
    <row r="695" spans="38:40">
      <c r="AL695" s="452"/>
      <c r="AM695" s="452"/>
      <c r="AN695" s="455"/>
    </row>
    <row r="696" spans="38:40">
      <c r="AL696" s="452"/>
      <c r="AM696" s="452"/>
      <c r="AN696" s="455"/>
    </row>
    <row r="697" spans="38:40">
      <c r="AL697" s="452"/>
      <c r="AM697" s="452"/>
      <c r="AN697" s="455"/>
    </row>
    <row r="698" spans="38:40">
      <c r="AL698" s="452"/>
      <c r="AM698" s="452"/>
      <c r="AN698" s="455"/>
    </row>
    <row r="699" spans="38:40">
      <c r="AL699" s="452"/>
      <c r="AM699" s="452"/>
      <c r="AN699" s="455"/>
    </row>
    <row r="700" spans="38:40">
      <c r="AL700" s="452"/>
      <c r="AM700" s="452"/>
      <c r="AN700" s="455"/>
    </row>
    <row r="701" spans="38:40">
      <c r="AL701" s="452"/>
      <c r="AM701" s="452"/>
      <c r="AN701" s="455"/>
    </row>
    <row r="702" spans="38:40">
      <c r="AL702" s="452"/>
      <c r="AM702" s="452"/>
      <c r="AN702" s="455"/>
    </row>
    <row r="703" spans="38:40">
      <c r="AL703" s="452"/>
      <c r="AM703" s="452"/>
      <c r="AN703" s="455"/>
    </row>
    <row r="704" spans="38:40">
      <c r="AL704" s="452"/>
      <c r="AM704" s="452"/>
      <c r="AN704" s="455"/>
    </row>
    <row r="705" spans="38:40">
      <c r="AL705" s="452"/>
      <c r="AM705" s="452"/>
      <c r="AN705" s="455"/>
    </row>
    <row r="706" spans="38:40">
      <c r="AL706" s="452"/>
      <c r="AM706" s="452"/>
      <c r="AN706" s="455"/>
    </row>
    <row r="707" spans="38:40">
      <c r="AL707" s="452"/>
      <c r="AM707" s="452"/>
      <c r="AN707" s="455"/>
    </row>
    <row r="708" spans="38:40">
      <c r="AL708" s="452"/>
      <c r="AM708" s="452"/>
      <c r="AN708" s="455"/>
    </row>
    <row r="709" spans="38:40">
      <c r="AL709" s="452"/>
      <c r="AM709" s="452"/>
      <c r="AN709" s="455"/>
    </row>
    <row r="710" spans="38:40">
      <c r="AL710" s="452"/>
      <c r="AM710" s="452"/>
      <c r="AN710" s="455"/>
    </row>
    <row r="711" spans="38:40">
      <c r="AL711" s="452"/>
      <c r="AM711" s="452"/>
      <c r="AN711" s="455"/>
    </row>
    <row r="712" spans="38:40">
      <c r="AL712" s="452"/>
      <c r="AM712" s="452"/>
      <c r="AN712" s="455"/>
    </row>
    <row r="713" spans="38:40">
      <c r="AL713" s="452"/>
      <c r="AM713" s="452"/>
      <c r="AN713" s="455"/>
    </row>
    <row r="714" spans="38:40">
      <c r="AL714" s="452"/>
      <c r="AM714" s="452"/>
      <c r="AN714" s="455"/>
    </row>
    <row r="715" spans="38:40">
      <c r="AL715" s="452"/>
      <c r="AM715" s="452"/>
      <c r="AN715" s="455"/>
    </row>
    <row r="716" spans="38:40">
      <c r="AL716" s="452"/>
      <c r="AM716" s="452"/>
      <c r="AN716" s="455"/>
    </row>
    <row r="717" spans="38:40">
      <c r="AL717" s="452"/>
      <c r="AM717" s="452"/>
      <c r="AN717" s="455"/>
    </row>
    <row r="718" spans="38:40">
      <c r="AL718" s="452"/>
      <c r="AM718" s="452"/>
      <c r="AN718" s="455"/>
    </row>
    <row r="719" spans="38:40">
      <c r="AL719" s="452"/>
      <c r="AM719" s="452"/>
      <c r="AN719" s="455"/>
    </row>
    <row r="720" spans="38:40">
      <c r="AL720" s="452"/>
      <c r="AM720" s="452"/>
      <c r="AN720" s="455"/>
    </row>
    <row r="721" spans="38:40">
      <c r="AL721" s="452"/>
      <c r="AM721" s="452"/>
      <c r="AN721" s="455"/>
    </row>
    <row r="722" spans="38:40">
      <c r="AL722" s="452"/>
      <c r="AM722" s="452"/>
      <c r="AN722" s="455"/>
    </row>
    <row r="723" spans="38:40">
      <c r="AL723" s="452"/>
      <c r="AM723" s="452"/>
      <c r="AN723" s="455"/>
    </row>
    <row r="724" spans="38:40">
      <c r="AL724" s="452"/>
      <c r="AM724" s="452"/>
      <c r="AN724" s="455"/>
    </row>
    <row r="725" spans="38:40">
      <c r="AL725" s="452"/>
      <c r="AM725" s="452"/>
      <c r="AN725" s="455"/>
    </row>
    <row r="726" spans="38:40">
      <c r="AL726" s="452"/>
      <c r="AM726" s="452"/>
      <c r="AN726" s="455"/>
    </row>
    <row r="727" spans="38:40">
      <c r="AL727" s="452"/>
      <c r="AM727" s="452"/>
      <c r="AN727" s="455"/>
    </row>
    <row r="728" spans="38:40">
      <c r="AL728" s="452"/>
      <c r="AM728" s="452"/>
      <c r="AN728" s="455"/>
    </row>
    <row r="729" spans="38:40">
      <c r="AL729" s="452"/>
      <c r="AM729" s="452"/>
      <c r="AN729" s="455"/>
    </row>
    <row r="730" spans="38:40">
      <c r="AL730" s="452"/>
      <c r="AM730" s="452"/>
      <c r="AN730" s="455"/>
    </row>
    <row r="731" spans="38:40">
      <c r="AL731" s="452"/>
      <c r="AM731" s="452"/>
      <c r="AN731" s="455"/>
    </row>
    <row r="732" spans="38:40">
      <c r="AL732" s="452"/>
      <c r="AM732" s="452"/>
      <c r="AN732" s="455"/>
    </row>
    <row r="733" spans="38:40">
      <c r="AL733" s="452"/>
      <c r="AM733" s="452"/>
      <c r="AN733" s="455"/>
    </row>
    <row r="734" spans="38:40">
      <c r="AL734" s="452"/>
      <c r="AM734" s="452"/>
      <c r="AN734" s="455"/>
    </row>
    <row r="735" spans="38:40">
      <c r="AL735" s="452"/>
      <c r="AM735" s="452"/>
      <c r="AN735" s="455"/>
    </row>
    <row r="736" spans="38:40">
      <c r="AL736" s="452"/>
      <c r="AM736" s="452"/>
      <c r="AN736" s="455"/>
    </row>
    <row r="737" spans="38:40">
      <c r="AL737" s="452"/>
      <c r="AM737" s="452"/>
      <c r="AN737" s="455"/>
    </row>
    <row r="738" spans="38:40">
      <c r="AL738" s="452"/>
      <c r="AM738" s="452"/>
      <c r="AN738" s="455"/>
    </row>
    <row r="739" spans="38:40">
      <c r="AL739" s="452"/>
      <c r="AM739" s="452"/>
      <c r="AN739" s="455"/>
    </row>
    <row r="740" spans="38:40">
      <c r="AL740" s="452"/>
      <c r="AM740" s="452"/>
      <c r="AN740" s="455"/>
    </row>
    <row r="741" spans="38:40">
      <c r="AL741" s="452"/>
      <c r="AM741" s="452"/>
      <c r="AN741" s="455"/>
    </row>
    <row r="742" spans="38:40">
      <c r="AL742" s="452"/>
      <c r="AM742" s="452"/>
      <c r="AN742" s="455"/>
    </row>
    <row r="743" spans="38:40">
      <c r="AL743" s="452"/>
      <c r="AM743" s="452"/>
      <c r="AN743" s="455"/>
    </row>
    <row r="744" spans="38:40">
      <c r="AL744" s="452"/>
      <c r="AM744" s="452"/>
      <c r="AN744" s="455"/>
    </row>
    <row r="745" spans="38:40">
      <c r="AL745" s="452"/>
      <c r="AM745" s="452"/>
      <c r="AN745" s="455"/>
    </row>
    <row r="746" spans="38:40">
      <c r="AL746" s="452"/>
      <c r="AM746" s="452"/>
      <c r="AN746" s="455"/>
    </row>
    <row r="747" spans="38:40">
      <c r="AL747" s="452"/>
      <c r="AM747" s="452"/>
      <c r="AN747" s="455"/>
    </row>
    <row r="748" spans="38:40">
      <c r="AL748" s="452"/>
      <c r="AM748" s="452"/>
      <c r="AN748" s="455"/>
    </row>
    <row r="749" spans="38:40">
      <c r="AL749" s="452"/>
      <c r="AM749" s="452"/>
      <c r="AN749" s="455"/>
    </row>
    <row r="750" spans="38:40">
      <c r="AL750" s="452"/>
      <c r="AM750" s="452"/>
      <c r="AN750" s="455"/>
    </row>
    <row r="751" spans="38:40">
      <c r="AL751" s="452"/>
      <c r="AM751" s="452"/>
      <c r="AN751" s="455"/>
    </row>
    <row r="752" spans="38:40">
      <c r="AL752" s="452"/>
      <c r="AM752" s="452"/>
      <c r="AN752" s="455"/>
    </row>
    <row r="753" spans="38:40">
      <c r="AL753" s="452"/>
      <c r="AM753" s="452"/>
      <c r="AN753" s="455"/>
    </row>
    <row r="754" spans="38:40">
      <c r="AL754" s="452"/>
      <c r="AM754" s="452"/>
      <c r="AN754" s="455"/>
    </row>
    <row r="755" spans="38:40">
      <c r="AL755" s="452"/>
      <c r="AM755" s="452"/>
      <c r="AN755" s="455"/>
    </row>
    <row r="756" spans="38:40">
      <c r="AL756" s="452"/>
      <c r="AM756" s="452"/>
      <c r="AN756" s="455"/>
    </row>
    <row r="757" spans="38:40">
      <c r="AL757" s="452"/>
      <c r="AM757" s="452"/>
      <c r="AN757" s="455"/>
    </row>
    <row r="758" spans="38:40">
      <c r="AL758" s="452"/>
      <c r="AM758" s="452"/>
      <c r="AN758" s="455"/>
    </row>
    <row r="759" spans="38:40">
      <c r="AL759" s="452"/>
      <c r="AM759" s="452"/>
      <c r="AN759" s="455"/>
    </row>
    <row r="760" spans="38:40">
      <c r="AL760" s="452"/>
      <c r="AM760" s="452"/>
      <c r="AN760" s="455"/>
    </row>
    <row r="761" spans="38:40">
      <c r="AL761" s="452"/>
      <c r="AM761" s="452"/>
      <c r="AN761" s="455"/>
    </row>
    <row r="762" spans="38:40">
      <c r="AL762" s="452"/>
      <c r="AM762" s="452"/>
      <c r="AN762" s="455"/>
    </row>
    <row r="763" spans="38:40">
      <c r="AL763" s="452"/>
      <c r="AM763" s="452"/>
      <c r="AN763" s="455"/>
    </row>
    <row r="764" spans="38:40">
      <c r="AL764" s="452"/>
      <c r="AM764" s="452"/>
      <c r="AN764" s="455"/>
    </row>
    <row r="765" spans="38:40">
      <c r="AL765" s="452"/>
      <c r="AM765" s="452"/>
      <c r="AN765" s="455"/>
    </row>
    <row r="766" spans="38:40">
      <c r="AL766" s="452"/>
      <c r="AM766" s="452"/>
      <c r="AN766" s="455"/>
    </row>
    <row r="767" spans="38:40">
      <c r="AL767" s="452"/>
      <c r="AM767" s="452"/>
      <c r="AN767" s="455"/>
    </row>
    <row r="768" spans="38:40">
      <c r="AL768" s="452"/>
      <c r="AM768" s="452"/>
      <c r="AN768" s="455"/>
    </row>
    <row r="769" spans="38:40">
      <c r="AL769" s="452"/>
      <c r="AM769" s="452"/>
      <c r="AN769" s="455"/>
    </row>
    <row r="770" spans="38:40">
      <c r="AL770" s="452"/>
      <c r="AM770" s="452"/>
      <c r="AN770" s="455"/>
    </row>
    <row r="771" spans="38:40">
      <c r="AL771" s="452"/>
      <c r="AM771" s="452"/>
      <c r="AN771" s="455"/>
    </row>
    <row r="772" spans="38:40">
      <c r="AL772" s="452"/>
      <c r="AM772" s="452"/>
      <c r="AN772" s="455"/>
    </row>
    <row r="773" spans="38:40">
      <c r="AL773" s="452"/>
      <c r="AM773" s="452"/>
      <c r="AN773" s="455"/>
    </row>
    <row r="774" spans="38:40">
      <c r="AL774" s="452"/>
      <c r="AM774" s="452"/>
      <c r="AN774" s="455"/>
    </row>
    <row r="775" spans="38:40">
      <c r="AL775" s="452"/>
      <c r="AM775" s="452"/>
      <c r="AN775" s="455"/>
    </row>
    <row r="776" spans="38:40">
      <c r="AL776" s="452"/>
      <c r="AM776" s="452"/>
      <c r="AN776" s="455"/>
    </row>
    <row r="777" spans="38:40">
      <c r="AL777" s="452"/>
      <c r="AM777" s="452"/>
      <c r="AN777" s="455"/>
    </row>
    <row r="778" spans="38:40">
      <c r="AL778" s="452"/>
      <c r="AM778" s="452"/>
      <c r="AN778" s="455"/>
    </row>
    <row r="779" spans="38:40">
      <c r="AL779" s="452"/>
      <c r="AM779" s="452"/>
      <c r="AN779" s="455"/>
    </row>
    <row r="780" spans="38:40">
      <c r="AL780" s="452"/>
      <c r="AM780" s="452"/>
      <c r="AN780" s="455"/>
    </row>
    <row r="781" spans="38:40">
      <c r="AL781" s="452"/>
      <c r="AM781" s="452"/>
      <c r="AN781" s="455"/>
    </row>
    <row r="782" spans="38:40">
      <c r="AL782" s="452"/>
      <c r="AM782" s="452"/>
      <c r="AN782" s="455"/>
    </row>
    <row r="783" spans="38:40">
      <c r="AL783" s="452"/>
      <c r="AM783" s="452"/>
      <c r="AN783" s="455"/>
    </row>
    <row r="784" spans="38:40">
      <c r="AL784" s="452"/>
      <c r="AM784" s="452"/>
      <c r="AN784" s="455"/>
    </row>
    <row r="785" spans="38:40">
      <c r="AL785" s="452"/>
      <c r="AM785" s="452"/>
      <c r="AN785" s="455"/>
    </row>
    <row r="786" spans="38:40">
      <c r="AL786" s="452"/>
      <c r="AM786" s="452"/>
      <c r="AN786" s="455"/>
    </row>
    <row r="787" spans="38:40">
      <c r="AL787" s="452"/>
      <c r="AM787" s="452"/>
      <c r="AN787" s="455"/>
    </row>
    <row r="788" spans="38:40">
      <c r="AL788" s="452"/>
      <c r="AM788" s="452"/>
      <c r="AN788" s="455"/>
    </row>
    <row r="789" spans="38:40">
      <c r="AL789" s="452"/>
      <c r="AM789" s="452"/>
      <c r="AN789" s="455"/>
    </row>
    <row r="790" spans="38:40">
      <c r="AL790" s="452"/>
      <c r="AM790" s="452"/>
      <c r="AN790" s="455"/>
    </row>
    <row r="791" spans="38:40">
      <c r="AL791" s="452"/>
      <c r="AM791" s="452"/>
      <c r="AN791" s="455"/>
    </row>
    <row r="792" spans="38:40">
      <c r="AL792" s="452"/>
      <c r="AM792" s="452"/>
      <c r="AN792" s="455"/>
    </row>
    <row r="793" spans="38:40">
      <c r="AL793" s="452"/>
      <c r="AM793" s="452"/>
      <c r="AN793" s="455"/>
    </row>
    <row r="794" spans="38:40">
      <c r="AL794" s="452"/>
      <c r="AM794" s="452"/>
      <c r="AN794" s="455"/>
    </row>
    <row r="795" spans="38:40">
      <c r="AL795" s="452"/>
      <c r="AM795" s="452"/>
      <c r="AN795" s="455"/>
    </row>
    <row r="796" spans="38:40">
      <c r="AL796" s="452"/>
      <c r="AM796" s="452"/>
      <c r="AN796" s="455"/>
    </row>
    <row r="797" spans="38:40">
      <c r="AL797" s="452"/>
      <c r="AM797" s="452"/>
      <c r="AN797" s="455"/>
    </row>
    <row r="798" spans="38:40">
      <c r="AL798" s="452"/>
      <c r="AM798" s="452"/>
      <c r="AN798" s="455"/>
    </row>
    <row r="799" spans="38:40">
      <c r="AL799" s="452"/>
      <c r="AM799" s="452"/>
      <c r="AN799" s="455"/>
    </row>
    <row r="800" spans="38:40">
      <c r="AL800" s="452"/>
      <c r="AM800" s="452"/>
      <c r="AN800" s="455"/>
    </row>
    <row r="801" spans="38:40">
      <c r="AL801" s="452"/>
      <c r="AM801" s="452"/>
      <c r="AN801" s="455"/>
    </row>
    <row r="802" spans="38:40">
      <c r="AL802" s="452"/>
      <c r="AM802" s="452"/>
      <c r="AN802" s="455"/>
    </row>
    <row r="803" spans="38:40">
      <c r="AL803" s="452"/>
      <c r="AM803" s="452"/>
      <c r="AN803" s="455"/>
    </row>
    <row r="804" spans="38:40">
      <c r="AL804" s="452"/>
      <c r="AM804" s="452"/>
      <c r="AN804" s="455"/>
    </row>
    <row r="805" spans="38:40">
      <c r="AL805" s="452"/>
      <c r="AM805" s="452"/>
      <c r="AN805" s="455"/>
    </row>
    <row r="806" spans="38:40">
      <c r="AL806" s="452"/>
      <c r="AM806" s="452"/>
      <c r="AN806" s="455"/>
    </row>
    <row r="807" spans="38:40">
      <c r="AL807" s="452"/>
      <c r="AM807" s="452"/>
      <c r="AN807" s="455"/>
    </row>
    <row r="808" spans="38:40">
      <c r="AL808" s="452"/>
      <c r="AM808" s="452"/>
      <c r="AN808" s="455"/>
    </row>
    <row r="809" spans="38:40">
      <c r="AL809" s="452"/>
      <c r="AM809" s="452"/>
      <c r="AN809" s="455"/>
    </row>
    <row r="810" spans="38:40">
      <c r="AL810" s="452"/>
      <c r="AM810" s="452"/>
      <c r="AN810" s="455"/>
    </row>
    <row r="811" spans="38:40">
      <c r="AL811" s="452"/>
      <c r="AM811" s="452"/>
      <c r="AN811" s="455"/>
    </row>
    <row r="812" spans="38:40">
      <c r="AL812" s="452"/>
      <c r="AM812" s="452"/>
      <c r="AN812" s="455"/>
    </row>
    <row r="813" spans="38:40">
      <c r="AL813" s="452"/>
      <c r="AM813" s="452"/>
      <c r="AN813" s="455"/>
    </row>
    <row r="814" spans="38:40">
      <c r="AL814" s="452"/>
      <c r="AM814" s="452"/>
      <c r="AN814" s="455"/>
    </row>
    <row r="815" spans="38:40">
      <c r="AL815" s="452"/>
      <c r="AM815" s="452"/>
      <c r="AN815" s="455"/>
    </row>
    <row r="816" spans="38:40">
      <c r="AL816" s="452"/>
      <c r="AM816" s="452"/>
      <c r="AN816" s="455"/>
    </row>
    <row r="817" spans="38:40">
      <c r="AL817" s="452"/>
      <c r="AM817" s="452"/>
      <c r="AN817" s="455"/>
    </row>
    <row r="818" spans="38:40">
      <c r="AL818" s="452"/>
      <c r="AM818" s="452"/>
      <c r="AN818" s="455"/>
    </row>
    <row r="819" spans="38:40">
      <c r="AL819" s="452"/>
      <c r="AM819" s="452"/>
      <c r="AN819" s="455"/>
    </row>
    <row r="820" spans="38:40">
      <c r="AL820" s="452"/>
      <c r="AM820" s="452"/>
      <c r="AN820" s="455"/>
    </row>
    <row r="821" spans="38:40">
      <c r="AL821" s="452"/>
      <c r="AM821" s="452"/>
      <c r="AN821" s="455"/>
    </row>
    <row r="822" spans="38:40">
      <c r="AL822" s="452"/>
      <c r="AM822" s="452"/>
      <c r="AN822" s="455"/>
    </row>
    <row r="823" spans="38:40">
      <c r="AL823" s="452"/>
      <c r="AM823" s="452"/>
      <c r="AN823" s="455"/>
    </row>
    <row r="824" spans="38:40">
      <c r="AL824" s="452"/>
      <c r="AM824" s="452"/>
      <c r="AN824" s="455"/>
    </row>
    <row r="825" spans="38:40">
      <c r="AL825" s="452"/>
      <c r="AM825" s="452"/>
      <c r="AN825" s="455"/>
    </row>
    <row r="826" spans="38:40">
      <c r="AL826" s="452"/>
      <c r="AM826" s="452"/>
      <c r="AN826" s="455"/>
    </row>
    <row r="827" spans="38:40">
      <c r="AL827" s="452"/>
      <c r="AM827" s="452"/>
      <c r="AN827" s="455"/>
    </row>
    <row r="828" spans="38:40">
      <c r="AL828" s="452"/>
      <c r="AM828" s="452"/>
      <c r="AN828" s="455"/>
    </row>
    <row r="829" spans="38:40">
      <c r="AL829" s="452"/>
      <c r="AM829" s="452"/>
      <c r="AN829" s="455"/>
    </row>
    <row r="830" spans="38:40">
      <c r="AL830" s="452"/>
      <c r="AM830" s="452"/>
      <c r="AN830" s="455"/>
    </row>
    <row r="831" spans="38:40">
      <c r="AL831" s="452"/>
      <c r="AM831" s="452"/>
      <c r="AN831" s="455"/>
    </row>
    <row r="832" spans="38:40">
      <c r="AL832" s="452"/>
      <c r="AM832" s="452"/>
      <c r="AN832" s="455"/>
    </row>
    <row r="833" spans="38:40">
      <c r="AL833" s="452"/>
      <c r="AM833" s="452"/>
      <c r="AN833" s="455"/>
    </row>
    <row r="834" spans="38:40">
      <c r="AL834" s="452"/>
      <c r="AM834" s="452"/>
      <c r="AN834" s="455"/>
    </row>
    <row r="835" spans="38:40">
      <c r="AL835" s="452"/>
      <c r="AM835" s="452"/>
      <c r="AN835" s="455"/>
    </row>
    <row r="836" spans="38:40">
      <c r="AL836" s="452"/>
      <c r="AM836" s="452"/>
      <c r="AN836" s="455"/>
    </row>
    <row r="837" spans="38:40">
      <c r="AL837" s="452"/>
      <c r="AM837" s="452"/>
      <c r="AN837" s="455"/>
    </row>
    <row r="838" spans="38:40">
      <c r="AL838" s="452"/>
      <c r="AM838" s="452"/>
      <c r="AN838" s="455"/>
    </row>
    <row r="839" spans="38:40">
      <c r="AL839" s="452"/>
      <c r="AM839" s="452"/>
      <c r="AN839" s="455"/>
    </row>
    <row r="840" spans="38:40">
      <c r="AL840" s="452"/>
      <c r="AM840" s="452"/>
      <c r="AN840" s="455"/>
    </row>
    <row r="841" spans="38:40">
      <c r="AL841" s="452"/>
      <c r="AM841" s="452"/>
      <c r="AN841" s="455"/>
    </row>
    <row r="842" spans="38:40">
      <c r="AL842" s="452"/>
      <c r="AM842" s="452"/>
      <c r="AN842" s="455"/>
    </row>
    <row r="843" spans="38:40">
      <c r="AL843" s="452"/>
      <c r="AM843" s="452"/>
      <c r="AN843" s="455"/>
    </row>
    <row r="844" spans="38:40">
      <c r="AL844" s="452"/>
      <c r="AM844" s="452"/>
      <c r="AN844" s="455"/>
    </row>
    <row r="845" spans="38:40">
      <c r="AL845" s="452"/>
      <c r="AM845" s="452"/>
      <c r="AN845" s="455"/>
    </row>
    <row r="846" spans="38:40">
      <c r="AL846" s="452"/>
      <c r="AM846" s="452"/>
      <c r="AN846" s="455"/>
    </row>
    <row r="847" spans="38:40">
      <c r="AL847" s="452"/>
      <c r="AM847" s="452"/>
      <c r="AN847" s="455"/>
    </row>
    <row r="848" spans="38:40">
      <c r="AL848" s="452"/>
      <c r="AM848" s="452"/>
      <c r="AN848" s="455"/>
    </row>
    <row r="849" spans="38:40">
      <c r="AL849" s="452"/>
      <c r="AM849" s="452"/>
      <c r="AN849" s="455"/>
    </row>
    <row r="850" spans="38:40">
      <c r="AL850" s="452"/>
      <c r="AM850" s="452"/>
      <c r="AN850" s="455"/>
    </row>
    <row r="851" spans="38:40">
      <c r="AL851" s="452"/>
      <c r="AM851" s="452"/>
      <c r="AN851" s="455"/>
    </row>
    <row r="852" spans="38:40">
      <c r="AL852" s="452"/>
      <c r="AM852" s="452"/>
      <c r="AN852" s="455"/>
    </row>
    <row r="853" spans="38:40">
      <c r="AL853" s="452"/>
      <c r="AM853" s="452"/>
      <c r="AN853" s="455"/>
    </row>
    <row r="854" spans="38:40">
      <c r="AL854" s="452"/>
      <c r="AM854" s="452"/>
      <c r="AN854" s="455"/>
    </row>
    <row r="855" spans="38:40">
      <c r="AL855" s="452"/>
      <c r="AM855" s="452"/>
      <c r="AN855" s="455"/>
    </row>
    <row r="856" spans="38:40">
      <c r="AL856" s="452"/>
      <c r="AM856" s="452"/>
      <c r="AN856" s="455"/>
    </row>
    <row r="857" spans="38:40">
      <c r="AL857" s="452"/>
      <c r="AM857" s="452"/>
      <c r="AN857" s="455"/>
    </row>
    <row r="858" spans="38:40">
      <c r="AL858" s="452"/>
      <c r="AM858" s="452"/>
      <c r="AN858" s="455"/>
    </row>
    <row r="859" spans="38:40">
      <c r="AL859" s="452"/>
      <c r="AM859" s="452"/>
      <c r="AN859" s="455"/>
    </row>
    <row r="860" spans="38:40">
      <c r="AL860" s="452"/>
      <c r="AM860" s="452"/>
      <c r="AN860" s="455"/>
    </row>
    <row r="861" spans="38:40">
      <c r="AL861" s="452"/>
      <c r="AM861" s="452"/>
      <c r="AN861" s="455"/>
    </row>
    <row r="862" spans="38:40">
      <c r="AL862" s="452"/>
      <c r="AM862" s="452"/>
      <c r="AN862" s="455"/>
    </row>
    <row r="863" spans="38:40">
      <c r="AL863" s="452"/>
      <c r="AM863" s="452"/>
      <c r="AN863" s="455"/>
    </row>
    <row r="864" spans="38:40">
      <c r="AL864" s="452"/>
      <c r="AM864" s="452"/>
      <c r="AN864" s="455"/>
    </row>
    <row r="865" spans="38:40">
      <c r="AL865" s="452"/>
      <c r="AM865" s="452"/>
      <c r="AN865" s="455"/>
    </row>
    <row r="866" spans="38:40">
      <c r="AL866" s="452"/>
      <c r="AM866" s="452"/>
      <c r="AN866" s="455"/>
    </row>
    <row r="867" spans="38:40">
      <c r="AL867" s="452"/>
      <c r="AM867" s="452"/>
      <c r="AN867" s="455"/>
    </row>
    <row r="868" spans="38:40">
      <c r="AL868" s="452"/>
      <c r="AM868" s="452"/>
      <c r="AN868" s="455"/>
    </row>
    <row r="869" spans="38:40">
      <c r="AL869" s="452"/>
      <c r="AM869" s="452"/>
      <c r="AN869" s="455"/>
    </row>
    <row r="870" spans="38:40">
      <c r="AL870" s="452"/>
      <c r="AM870" s="452"/>
      <c r="AN870" s="455"/>
    </row>
    <row r="871" spans="38:40">
      <c r="AL871" s="452"/>
      <c r="AM871" s="452"/>
      <c r="AN871" s="455"/>
    </row>
    <row r="872" spans="38:40">
      <c r="AL872" s="452"/>
      <c r="AM872" s="452"/>
      <c r="AN872" s="455"/>
    </row>
    <row r="873" spans="38:40">
      <c r="AL873" s="452"/>
      <c r="AM873" s="452"/>
      <c r="AN873" s="455"/>
    </row>
    <row r="874" spans="38:40">
      <c r="AL874" s="452"/>
      <c r="AM874" s="452"/>
      <c r="AN874" s="455"/>
    </row>
    <row r="875" spans="38:40">
      <c r="AL875" s="452"/>
      <c r="AM875" s="452"/>
      <c r="AN875" s="455"/>
    </row>
    <row r="876" spans="38:40">
      <c r="AL876" s="452"/>
      <c r="AM876" s="452"/>
      <c r="AN876" s="455"/>
    </row>
    <row r="877" spans="38:40">
      <c r="AL877" s="452"/>
      <c r="AM877" s="452"/>
      <c r="AN877" s="455"/>
    </row>
    <row r="878" spans="38:40">
      <c r="AL878" s="452"/>
      <c r="AM878" s="452"/>
      <c r="AN878" s="455"/>
    </row>
    <row r="879" spans="38:40">
      <c r="AL879" s="452"/>
      <c r="AM879" s="452"/>
      <c r="AN879" s="455"/>
    </row>
    <row r="880" spans="38:40">
      <c r="AL880" s="452"/>
      <c r="AM880" s="452"/>
      <c r="AN880" s="455"/>
    </row>
    <row r="881" spans="38:40">
      <c r="AL881" s="452"/>
      <c r="AM881" s="452"/>
      <c r="AN881" s="455"/>
    </row>
    <row r="882" spans="38:40">
      <c r="AL882" s="452"/>
      <c r="AM882" s="452"/>
      <c r="AN882" s="455"/>
    </row>
    <row r="883" spans="38:40">
      <c r="AL883" s="452"/>
      <c r="AM883" s="452"/>
      <c r="AN883" s="455"/>
    </row>
    <row r="884" spans="38:40">
      <c r="AL884" s="452"/>
      <c r="AM884" s="452"/>
      <c r="AN884" s="455"/>
    </row>
    <row r="885" spans="38:40">
      <c r="AL885" s="452"/>
      <c r="AM885" s="452"/>
      <c r="AN885" s="455"/>
    </row>
    <row r="886" spans="38:40">
      <c r="AL886" s="452"/>
      <c r="AM886" s="452"/>
      <c r="AN886" s="455"/>
    </row>
    <row r="887" spans="38:40">
      <c r="AL887" s="452"/>
      <c r="AM887" s="452"/>
      <c r="AN887" s="455"/>
    </row>
    <row r="888" spans="38:40">
      <c r="AL888" s="452"/>
      <c r="AM888" s="452"/>
      <c r="AN888" s="455"/>
    </row>
    <row r="889" spans="38:40">
      <c r="AL889" s="452"/>
      <c r="AM889" s="452"/>
      <c r="AN889" s="455"/>
    </row>
    <row r="890" spans="38:40">
      <c r="AL890" s="452"/>
      <c r="AM890" s="452"/>
      <c r="AN890" s="455"/>
    </row>
    <row r="891" spans="38:40">
      <c r="AL891" s="452"/>
      <c r="AM891" s="452"/>
      <c r="AN891" s="455"/>
    </row>
    <row r="892" spans="38:40">
      <c r="AL892" s="452"/>
      <c r="AM892" s="452"/>
      <c r="AN892" s="455"/>
    </row>
    <row r="893" spans="38:40">
      <c r="AL893" s="452"/>
      <c r="AM893" s="452"/>
      <c r="AN893" s="455"/>
    </row>
    <row r="894" spans="38:40">
      <c r="AL894" s="452"/>
      <c r="AM894" s="452"/>
      <c r="AN894" s="455"/>
    </row>
    <row r="895" spans="38:40">
      <c r="AL895" s="452"/>
      <c r="AM895" s="452"/>
      <c r="AN895" s="455"/>
    </row>
    <row r="896" spans="38:40">
      <c r="AL896" s="452"/>
      <c r="AM896" s="452"/>
      <c r="AN896" s="455"/>
    </row>
    <row r="897" spans="38:40">
      <c r="AL897" s="452"/>
      <c r="AM897" s="452"/>
      <c r="AN897" s="455"/>
    </row>
    <row r="898" spans="38:40">
      <c r="AL898" s="452"/>
      <c r="AM898" s="452"/>
      <c r="AN898" s="455"/>
    </row>
    <row r="899" spans="38:40">
      <c r="AL899" s="452"/>
      <c r="AM899" s="452"/>
      <c r="AN899" s="455"/>
    </row>
    <row r="900" spans="38:40">
      <c r="AL900" s="452"/>
      <c r="AM900" s="452"/>
      <c r="AN900" s="455"/>
    </row>
    <row r="901" spans="38:40">
      <c r="AL901" s="452"/>
      <c r="AM901" s="452"/>
      <c r="AN901" s="455"/>
    </row>
    <row r="902" spans="38:40">
      <c r="AL902" s="452"/>
      <c r="AM902" s="452"/>
      <c r="AN902" s="455"/>
    </row>
    <row r="903" spans="38:40">
      <c r="AL903" s="452"/>
      <c r="AM903" s="452"/>
      <c r="AN903" s="455"/>
    </row>
    <row r="904" spans="38:40">
      <c r="AL904" s="452"/>
      <c r="AM904" s="452"/>
      <c r="AN904" s="455"/>
    </row>
    <row r="905" spans="38:40">
      <c r="AL905" s="452"/>
      <c r="AM905" s="452"/>
      <c r="AN905" s="455"/>
    </row>
    <row r="906" spans="38:40">
      <c r="AL906" s="452"/>
      <c r="AM906" s="452"/>
      <c r="AN906" s="455"/>
    </row>
    <row r="907" spans="38:40">
      <c r="AL907" s="452"/>
      <c r="AM907" s="452"/>
      <c r="AN907" s="455"/>
    </row>
    <row r="908" spans="38:40">
      <c r="AL908" s="452"/>
      <c r="AM908" s="452"/>
      <c r="AN908" s="455"/>
    </row>
    <row r="909" spans="38:40">
      <c r="AL909" s="452"/>
      <c r="AM909" s="452"/>
      <c r="AN909" s="455"/>
    </row>
    <row r="910" spans="38:40">
      <c r="AL910" s="452"/>
      <c r="AM910" s="452"/>
      <c r="AN910" s="455"/>
    </row>
    <row r="911" spans="38:40">
      <c r="AL911" s="452"/>
      <c r="AM911" s="452"/>
      <c r="AN911" s="455"/>
    </row>
    <row r="912" spans="38:40">
      <c r="AL912" s="452"/>
      <c r="AM912" s="452"/>
      <c r="AN912" s="455"/>
    </row>
    <row r="913" spans="38:40">
      <c r="AL913" s="452"/>
      <c r="AM913" s="452"/>
      <c r="AN913" s="455"/>
    </row>
    <row r="914" spans="38:40">
      <c r="AL914" s="452"/>
      <c r="AM914" s="452"/>
      <c r="AN914" s="455"/>
    </row>
    <row r="915" spans="38:40">
      <c r="AL915" s="452"/>
      <c r="AM915" s="452"/>
      <c r="AN915" s="455"/>
    </row>
    <row r="916" spans="38:40">
      <c r="AL916" s="452"/>
      <c r="AM916" s="452"/>
      <c r="AN916" s="455"/>
    </row>
    <row r="917" spans="38:40">
      <c r="AL917" s="452"/>
      <c r="AM917" s="452"/>
      <c r="AN917" s="455"/>
    </row>
    <row r="918" spans="38:40">
      <c r="AL918" s="452"/>
      <c r="AM918" s="452"/>
      <c r="AN918" s="455"/>
    </row>
    <row r="919" spans="38:40">
      <c r="AL919" s="452"/>
      <c r="AM919" s="452"/>
      <c r="AN919" s="455"/>
    </row>
    <row r="920" spans="38:40">
      <c r="AL920" s="452"/>
      <c r="AM920" s="452"/>
      <c r="AN920" s="455"/>
    </row>
    <row r="921" spans="38:40">
      <c r="AL921" s="452"/>
      <c r="AM921" s="452"/>
      <c r="AN921" s="455"/>
    </row>
    <row r="922" spans="38:40">
      <c r="AL922" s="452"/>
      <c r="AM922" s="452"/>
      <c r="AN922" s="455"/>
    </row>
    <row r="923" spans="38:40">
      <c r="AL923" s="452"/>
      <c r="AM923" s="452"/>
      <c r="AN923" s="455"/>
    </row>
    <row r="924" spans="38:40">
      <c r="AL924" s="452"/>
      <c r="AM924" s="452"/>
      <c r="AN924" s="455"/>
    </row>
    <row r="925" spans="38:40">
      <c r="AL925" s="452"/>
      <c r="AM925" s="452"/>
      <c r="AN925" s="455"/>
    </row>
    <row r="926" spans="38:40">
      <c r="AL926" s="452"/>
      <c r="AM926" s="452"/>
      <c r="AN926" s="455"/>
    </row>
    <row r="927" spans="38:40">
      <c r="AL927" s="452"/>
      <c r="AM927" s="452"/>
      <c r="AN927" s="455"/>
    </row>
    <row r="928" spans="38:40">
      <c r="AL928" s="452"/>
      <c r="AM928" s="452"/>
      <c r="AN928" s="455"/>
    </row>
    <row r="929" spans="38:40">
      <c r="AL929" s="452"/>
      <c r="AM929" s="452"/>
      <c r="AN929" s="455"/>
    </row>
    <row r="930" spans="38:40">
      <c r="AL930" s="452"/>
      <c r="AM930" s="452"/>
      <c r="AN930" s="455"/>
    </row>
    <row r="931" spans="38:40">
      <c r="AL931" s="452"/>
      <c r="AM931" s="452"/>
      <c r="AN931" s="455"/>
    </row>
    <row r="932" spans="38:40">
      <c r="AL932" s="452"/>
      <c r="AM932" s="452"/>
      <c r="AN932" s="455"/>
    </row>
    <row r="933" spans="38:40">
      <c r="AL933" s="452"/>
      <c r="AM933" s="452"/>
      <c r="AN933" s="455"/>
    </row>
    <row r="934" spans="38:40">
      <c r="AL934" s="452"/>
      <c r="AM934" s="452"/>
      <c r="AN934" s="455"/>
    </row>
    <row r="935" spans="38:40">
      <c r="AL935" s="452"/>
      <c r="AM935" s="452"/>
      <c r="AN935" s="455"/>
    </row>
    <row r="936" spans="38:40">
      <c r="AL936" s="452"/>
      <c r="AM936" s="452"/>
      <c r="AN936" s="455"/>
    </row>
    <row r="937" spans="38:40">
      <c r="AL937" s="452"/>
      <c r="AM937" s="452"/>
      <c r="AN937" s="455"/>
    </row>
    <row r="938" spans="38:40">
      <c r="AL938" s="452"/>
      <c r="AM938" s="452"/>
      <c r="AN938" s="455"/>
    </row>
    <row r="939" spans="38:40">
      <c r="AL939" s="452"/>
      <c r="AM939" s="452"/>
      <c r="AN939" s="455"/>
    </row>
    <row r="940" spans="38:40">
      <c r="AL940" s="452"/>
      <c r="AM940" s="452"/>
      <c r="AN940" s="455"/>
    </row>
    <row r="941" spans="38:40">
      <c r="AL941" s="452"/>
      <c r="AM941" s="452"/>
      <c r="AN941" s="455"/>
    </row>
    <row r="942" spans="38:40">
      <c r="AL942" s="452"/>
      <c r="AM942" s="452"/>
      <c r="AN942" s="455"/>
    </row>
    <row r="943" spans="38:40">
      <c r="AL943" s="452"/>
      <c r="AM943" s="452"/>
      <c r="AN943" s="455"/>
    </row>
    <row r="944" spans="38:40">
      <c r="AL944" s="452"/>
      <c r="AM944" s="452"/>
      <c r="AN944" s="455"/>
    </row>
    <row r="945" spans="38:40">
      <c r="AL945" s="452"/>
      <c r="AM945" s="452"/>
      <c r="AN945" s="455"/>
    </row>
    <row r="946" spans="38:40">
      <c r="AL946" s="452"/>
      <c r="AM946" s="452"/>
      <c r="AN946" s="455"/>
    </row>
    <row r="947" spans="38:40">
      <c r="AL947" s="452"/>
      <c r="AM947" s="452"/>
      <c r="AN947" s="455"/>
    </row>
    <row r="948" spans="38:40">
      <c r="AL948" s="452"/>
      <c r="AM948" s="452"/>
      <c r="AN948" s="455"/>
    </row>
    <row r="949" spans="38:40">
      <c r="AL949" s="452"/>
      <c r="AM949" s="452"/>
      <c r="AN949" s="455"/>
    </row>
    <row r="950" spans="38:40">
      <c r="AL950" s="452"/>
      <c r="AM950" s="452"/>
      <c r="AN950" s="455"/>
    </row>
    <row r="951" spans="38:40">
      <c r="AL951" s="452"/>
      <c r="AM951" s="452"/>
      <c r="AN951" s="455"/>
    </row>
    <row r="952" spans="38:40">
      <c r="AL952" s="452"/>
      <c r="AM952" s="452"/>
      <c r="AN952" s="455"/>
    </row>
    <row r="953" spans="38:40">
      <c r="AL953" s="452"/>
      <c r="AM953" s="452"/>
      <c r="AN953" s="455"/>
    </row>
    <row r="954" spans="38:40">
      <c r="AL954" s="452"/>
      <c r="AM954" s="452"/>
      <c r="AN954" s="455"/>
    </row>
    <row r="955" spans="38:40">
      <c r="AL955" s="452"/>
      <c r="AM955" s="452"/>
      <c r="AN955" s="455"/>
    </row>
    <row r="956" spans="38:40">
      <c r="AL956" s="452"/>
      <c r="AM956" s="452"/>
      <c r="AN956" s="455"/>
    </row>
    <row r="957" spans="38:40">
      <c r="AL957" s="452"/>
      <c r="AM957" s="452"/>
      <c r="AN957" s="455"/>
    </row>
    <row r="958" spans="38:40">
      <c r="AL958" s="452"/>
      <c r="AM958" s="452"/>
      <c r="AN958" s="455"/>
    </row>
    <row r="959" spans="38:40">
      <c r="AL959" s="452"/>
      <c r="AM959" s="452"/>
      <c r="AN959" s="455"/>
    </row>
    <row r="960" spans="38:40">
      <c r="AL960" s="452"/>
      <c r="AM960" s="452"/>
      <c r="AN960" s="455"/>
    </row>
    <row r="961" spans="38:40">
      <c r="AL961" s="452"/>
      <c r="AM961" s="452"/>
      <c r="AN961" s="455"/>
    </row>
    <row r="962" spans="38:40">
      <c r="AL962" s="452"/>
      <c r="AM962" s="452"/>
      <c r="AN962" s="455"/>
    </row>
    <row r="963" spans="38:40">
      <c r="AL963" s="452"/>
      <c r="AM963" s="452"/>
      <c r="AN963" s="455"/>
    </row>
    <row r="964" spans="38:40">
      <c r="AL964" s="452"/>
      <c r="AM964" s="452"/>
      <c r="AN964" s="455"/>
    </row>
    <row r="965" spans="38:40">
      <c r="AL965" s="452"/>
      <c r="AM965" s="452"/>
      <c r="AN965" s="455"/>
    </row>
    <row r="966" spans="38:40">
      <c r="AL966" s="452"/>
      <c r="AM966" s="452"/>
      <c r="AN966" s="455"/>
    </row>
    <row r="967" spans="38:40">
      <c r="AL967" s="452"/>
      <c r="AM967" s="452"/>
      <c r="AN967" s="455"/>
    </row>
    <row r="968" spans="38:40">
      <c r="AL968" s="452"/>
      <c r="AM968" s="452"/>
      <c r="AN968" s="455"/>
    </row>
    <row r="969" spans="38:40">
      <c r="AL969" s="452"/>
      <c r="AM969" s="452"/>
      <c r="AN969" s="455"/>
    </row>
    <row r="970" spans="38:40">
      <c r="AL970" s="452"/>
      <c r="AM970" s="452"/>
      <c r="AN970" s="455"/>
    </row>
    <row r="971" spans="38:40">
      <c r="AL971" s="452"/>
      <c r="AM971" s="452"/>
      <c r="AN971" s="455"/>
    </row>
    <row r="972" spans="38:40">
      <c r="AL972" s="452"/>
      <c r="AM972" s="452"/>
      <c r="AN972" s="455"/>
    </row>
    <row r="973" spans="38:40">
      <c r="AL973" s="452"/>
      <c r="AM973" s="452"/>
      <c r="AN973" s="455"/>
    </row>
    <row r="974" spans="38:40">
      <c r="AL974" s="452"/>
      <c r="AM974" s="452"/>
      <c r="AN974" s="455"/>
    </row>
    <row r="975" spans="38:40">
      <c r="AL975" s="452"/>
      <c r="AM975" s="452"/>
      <c r="AN975" s="455"/>
    </row>
    <row r="976" spans="38:40">
      <c r="AL976" s="452"/>
      <c r="AM976" s="452"/>
      <c r="AN976" s="455"/>
    </row>
    <row r="977" spans="38:40">
      <c r="AL977" s="452"/>
      <c r="AM977" s="452"/>
      <c r="AN977" s="455"/>
    </row>
    <row r="978" spans="38:40">
      <c r="AL978" s="452"/>
      <c r="AM978" s="452"/>
      <c r="AN978" s="455"/>
    </row>
    <row r="979" spans="38:40">
      <c r="AL979" s="452"/>
      <c r="AM979" s="452"/>
      <c r="AN979" s="455"/>
    </row>
    <row r="980" spans="38:40">
      <c r="AL980" s="452"/>
      <c r="AM980" s="452"/>
      <c r="AN980" s="455"/>
    </row>
    <row r="981" spans="38:40">
      <c r="AL981" s="452"/>
      <c r="AM981" s="452"/>
      <c r="AN981" s="455"/>
    </row>
    <row r="982" spans="38:40">
      <c r="AL982" s="452"/>
      <c r="AM982" s="452"/>
      <c r="AN982" s="455"/>
    </row>
    <row r="983" spans="38:40">
      <c r="AL983" s="452"/>
      <c r="AM983" s="452"/>
      <c r="AN983" s="455"/>
    </row>
    <row r="984" spans="38:40">
      <c r="AL984" s="452"/>
      <c r="AM984" s="452"/>
      <c r="AN984" s="455"/>
    </row>
    <row r="985" spans="38:40">
      <c r="AL985" s="452"/>
      <c r="AM985" s="452"/>
      <c r="AN985" s="455"/>
    </row>
    <row r="986" spans="38:40">
      <c r="AL986" s="452"/>
      <c r="AM986" s="452"/>
      <c r="AN986" s="455"/>
    </row>
    <row r="987" spans="38:40">
      <c r="AL987" s="452"/>
      <c r="AM987" s="452"/>
      <c r="AN987" s="455"/>
    </row>
    <row r="988" spans="38:40">
      <c r="AL988" s="452"/>
      <c r="AM988" s="452"/>
      <c r="AN988" s="455"/>
    </row>
    <row r="989" spans="38:40">
      <c r="AL989" s="452"/>
      <c r="AM989" s="452"/>
      <c r="AN989" s="455"/>
    </row>
    <row r="990" spans="38:40">
      <c r="AL990" s="452"/>
      <c r="AM990" s="452"/>
      <c r="AN990" s="455"/>
    </row>
    <row r="991" spans="38:40">
      <c r="AL991" s="452"/>
      <c r="AM991" s="452"/>
      <c r="AN991" s="455"/>
    </row>
    <row r="992" spans="38:40">
      <c r="AL992" s="452"/>
      <c r="AM992" s="452"/>
      <c r="AN992" s="455"/>
    </row>
    <row r="993" spans="38:40">
      <c r="AL993" s="452"/>
      <c r="AM993" s="452"/>
      <c r="AN993" s="455"/>
    </row>
    <row r="994" spans="38:40">
      <c r="AL994" s="452"/>
      <c r="AM994" s="452"/>
      <c r="AN994" s="455"/>
    </row>
    <row r="995" spans="38:40">
      <c r="AL995" s="452"/>
      <c r="AM995" s="452"/>
      <c r="AN995" s="455"/>
    </row>
    <row r="996" spans="38:40">
      <c r="AL996" s="452"/>
      <c r="AM996" s="452"/>
      <c r="AN996" s="455"/>
    </row>
    <row r="997" spans="38:40">
      <c r="AL997" s="452"/>
      <c r="AM997" s="452"/>
      <c r="AN997" s="455"/>
    </row>
    <row r="998" spans="38:40">
      <c r="AL998" s="452"/>
      <c r="AM998" s="452"/>
      <c r="AN998" s="455"/>
    </row>
    <row r="999" spans="38:40">
      <c r="AL999" s="452"/>
      <c r="AM999" s="452"/>
      <c r="AN999" s="455"/>
    </row>
    <row r="1000" spans="38:40">
      <c r="AL1000" s="452"/>
      <c r="AM1000" s="452"/>
      <c r="AN1000" s="455"/>
    </row>
    <row r="1001" spans="38:40">
      <c r="AL1001" s="452"/>
      <c r="AM1001" s="452"/>
      <c r="AN1001" s="455"/>
    </row>
    <row r="1002" spans="38:40">
      <c r="AL1002" s="452"/>
      <c r="AM1002" s="452"/>
      <c r="AN1002" s="455"/>
    </row>
    <row r="1003" spans="38:40">
      <c r="AL1003" s="452"/>
      <c r="AM1003" s="452"/>
      <c r="AN1003" s="455"/>
    </row>
    <row r="1004" spans="38:40">
      <c r="AL1004" s="452"/>
      <c r="AM1004" s="452"/>
      <c r="AN1004" s="455"/>
    </row>
    <row r="1005" spans="38:40">
      <c r="AL1005" s="452"/>
      <c r="AM1005" s="452"/>
      <c r="AN1005" s="455"/>
    </row>
    <row r="1006" spans="38:40">
      <c r="AL1006" s="452"/>
      <c r="AM1006" s="452"/>
      <c r="AN1006" s="455"/>
    </row>
    <row r="1007" spans="38:40">
      <c r="AL1007" s="452"/>
      <c r="AM1007" s="452"/>
      <c r="AN1007" s="455"/>
    </row>
    <row r="1008" spans="38:40">
      <c r="AL1008" s="452"/>
      <c r="AM1008" s="452"/>
      <c r="AN1008" s="455"/>
    </row>
    <row r="1009" spans="38:40">
      <c r="AL1009" s="452"/>
      <c r="AM1009" s="452"/>
      <c r="AN1009" s="455"/>
    </row>
    <row r="1010" spans="38:40">
      <c r="AL1010" s="452"/>
      <c r="AM1010" s="452"/>
      <c r="AN1010" s="455"/>
    </row>
    <row r="1011" spans="38:40">
      <c r="AL1011" s="452"/>
      <c r="AM1011" s="452"/>
      <c r="AN1011" s="455"/>
    </row>
    <row r="1012" spans="38:40">
      <c r="AL1012" s="452"/>
      <c r="AM1012" s="452"/>
      <c r="AN1012" s="455"/>
    </row>
    <row r="1013" spans="38:40">
      <c r="AL1013" s="452"/>
      <c r="AM1013" s="452"/>
      <c r="AN1013" s="455"/>
    </row>
    <row r="1014" spans="38:40">
      <c r="AL1014" s="452"/>
      <c r="AM1014" s="452"/>
      <c r="AN1014" s="455"/>
    </row>
    <row r="1015" spans="38:40">
      <c r="AL1015" s="452"/>
      <c r="AM1015" s="452"/>
      <c r="AN1015" s="455"/>
    </row>
    <row r="1016" spans="38:40">
      <c r="AL1016" s="452"/>
      <c r="AM1016" s="452"/>
      <c r="AN1016" s="455"/>
    </row>
    <row r="1017" spans="38:40">
      <c r="AL1017" s="452"/>
      <c r="AM1017" s="452"/>
      <c r="AN1017" s="455"/>
    </row>
    <row r="1018" spans="38:40">
      <c r="AL1018" s="452"/>
      <c r="AM1018" s="452"/>
      <c r="AN1018" s="455"/>
    </row>
    <row r="1019" spans="38:40">
      <c r="AL1019" s="452"/>
      <c r="AM1019" s="452"/>
      <c r="AN1019" s="455"/>
    </row>
    <row r="1020" spans="38:40">
      <c r="AL1020" s="452"/>
      <c r="AM1020" s="452"/>
      <c r="AN1020" s="455"/>
    </row>
    <row r="1021" spans="38:40">
      <c r="AL1021" s="452"/>
      <c r="AM1021" s="452"/>
      <c r="AN1021" s="455"/>
    </row>
    <row r="1022" spans="38:40">
      <c r="AL1022" s="452"/>
      <c r="AM1022" s="452"/>
      <c r="AN1022" s="455"/>
    </row>
    <row r="1023" spans="38:40">
      <c r="AL1023" s="452"/>
      <c r="AM1023" s="452"/>
      <c r="AN1023" s="455"/>
    </row>
    <row r="1024" spans="38:40">
      <c r="AL1024" s="452"/>
      <c r="AM1024" s="452"/>
      <c r="AN1024" s="455"/>
    </row>
    <row r="1025" spans="38:40">
      <c r="AL1025" s="452"/>
      <c r="AM1025" s="452"/>
      <c r="AN1025" s="455"/>
    </row>
    <row r="1026" spans="38:40">
      <c r="AL1026" s="452"/>
      <c r="AM1026" s="452"/>
      <c r="AN1026" s="455"/>
    </row>
    <row r="1027" spans="38:40">
      <c r="AL1027" s="452"/>
      <c r="AM1027" s="452"/>
      <c r="AN1027" s="455"/>
    </row>
    <row r="1028" spans="38:40">
      <c r="AL1028" s="452"/>
      <c r="AM1028" s="452"/>
      <c r="AN1028" s="455"/>
    </row>
    <row r="1029" spans="38:40">
      <c r="AL1029" s="452"/>
      <c r="AM1029" s="452"/>
      <c r="AN1029" s="455"/>
    </row>
    <row r="1030" spans="38:40">
      <c r="AL1030" s="452"/>
      <c r="AM1030" s="452"/>
      <c r="AN1030" s="455"/>
    </row>
    <row r="1031" spans="38:40">
      <c r="AL1031" s="452"/>
      <c r="AM1031" s="452"/>
      <c r="AN1031" s="455"/>
    </row>
    <row r="1032" spans="38:40">
      <c r="AL1032" s="452"/>
      <c r="AM1032" s="452"/>
      <c r="AN1032" s="455"/>
    </row>
    <row r="1033" spans="38:40">
      <c r="AL1033" s="452"/>
      <c r="AM1033" s="452"/>
      <c r="AN1033" s="455"/>
    </row>
    <row r="1034" spans="38:40">
      <c r="AL1034" s="452"/>
      <c r="AM1034" s="452"/>
      <c r="AN1034" s="455"/>
    </row>
    <row r="1035" spans="38:40">
      <c r="AL1035" s="452"/>
      <c r="AM1035" s="452"/>
      <c r="AN1035" s="455"/>
    </row>
    <row r="1036" spans="38:40">
      <c r="AL1036" s="452"/>
      <c r="AM1036" s="452"/>
      <c r="AN1036" s="455"/>
    </row>
    <row r="1037" spans="38:40">
      <c r="AL1037" s="452"/>
      <c r="AM1037" s="452"/>
      <c r="AN1037" s="455"/>
    </row>
    <row r="1038" spans="38:40">
      <c r="AL1038" s="452"/>
      <c r="AM1038" s="452"/>
      <c r="AN1038" s="455"/>
    </row>
    <row r="1039" spans="38:40">
      <c r="AL1039" s="452"/>
      <c r="AM1039" s="452"/>
      <c r="AN1039" s="455"/>
    </row>
    <row r="1040" spans="38:40">
      <c r="AL1040" s="452"/>
      <c r="AM1040" s="452"/>
      <c r="AN1040" s="455"/>
    </row>
    <row r="1041" spans="38:40">
      <c r="AL1041" s="452"/>
      <c r="AM1041" s="452"/>
      <c r="AN1041" s="455"/>
    </row>
    <row r="1042" spans="38:40">
      <c r="AL1042" s="452"/>
      <c r="AM1042" s="452"/>
      <c r="AN1042" s="455"/>
    </row>
    <row r="1043" spans="38:40">
      <c r="AL1043" s="452"/>
      <c r="AM1043" s="452"/>
      <c r="AN1043" s="455"/>
    </row>
    <row r="1044" spans="38:40">
      <c r="AL1044" s="452"/>
      <c r="AM1044" s="452"/>
      <c r="AN1044" s="455"/>
    </row>
    <row r="1045" spans="38:40">
      <c r="AL1045" s="452"/>
      <c r="AM1045" s="452"/>
      <c r="AN1045" s="455"/>
    </row>
    <row r="1046" spans="38:40">
      <c r="AL1046" s="452"/>
      <c r="AM1046" s="452"/>
      <c r="AN1046" s="455"/>
    </row>
    <row r="1047" spans="38:40">
      <c r="AL1047" s="452"/>
      <c r="AM1047" s="452"/>
      <c r="AN1047" s="455"/>
    </row>
    <row r="1048" spans="38:40">
      <c r="AL1048" s="452"/>
      <c r="AM1048" s="452"/>
      <c r="AN1048" s="455"/>
    </row>
    <row r="1049" spans="38:40">
      <c r="AL1049" s="452"/>
      <c r="AM1049" s="452"/>
      <c r="AN1049" s="455"/>
    </row>
    <row r="1050" spans="38:40">
      <c r="AL1050" s="452"/>
      <c r="AM1050" s="452"/>
      <c r="AN1050" s="455"/>
    </row>
    <row r="1051" spans="38:40">
      <c r="AL1051" s="452"/>
      <c r="AM1051" s="452"/>
      <c r="AN1051" s="455"/>
    </row>
    <row r="1052" spans="38:40">
      <c r="AL1052" s="452"/>
      <c r="AM1052" s="452"/>
      <c r="AN1052" s="455"/>
    </row>
    <row r="1053" spans="38:40">
      <c r="AL1053" s="452"/>
      <c r="AM1053" s="452"/>
      <c r="AN1053" s="455"/>
    </row>
    <row r="1054" spans="38:40">
      <c r="AL1054" s="452"/>
      <c r="AM1054" s="452"/>
      <c r="AN1054" s="455"/>
    </row>
    <row r="1055" spans="38:40">
      <c r="AL1055" s="452"/>
      <c r="AM1055" s="452"/>
      <c r="AN1055" s="455"/>
    </row>
    <row r="1056" spans="38:40">
      <c r="AL1056" s="452"/>
      <c r="AM1056" s="452"/>
      <c r="AN1056" s="455"/>
    </row>
    <row r="1057" spans="38:40">
      <c r="AL1057" s="452"/>
      <c r="AM1057" s="452"/>
      <c r="AN1057" s="455"/>
    </row>
    <row r="1058" spans="38:40">
      <c r="AL1058" s="452"/>
      <c r="AM1058" s="452"/>
      <c r="AN1058" s="455"/>
    </row>
    <row r="1059" spans="38:40">
      <c r="AL1059" s="452"/>
      <c r="AM1059" s="452"/>
      <c r="AN1059" s="455"/>
    </row>
    <row r="1060" spans="38:40">
      <c r="AL1060" s="452"/>
      <c r="AM1060" s="452"/>
      <c r="AN1060" s="455"/>
    </row>
    <row r="1061" spans="38:40">
      <c r="AL1061" s="452"/>
      <c r="AM1061" s="452"/>
      <c r="AN1061" s="455"/>
    </row>
    <row r="1062" spans="38:40">
      <c r="AL1062" s="452"/>
      <c r="AM1062" s="452"/>
      <c r="AN1062" s="455"/>
    </row>
    <row r="1063" spans="38:40">
      <c r="AL1063" s="452"/>
      <c r="AM1063" s="452"/>
      <c r="AN1063" s="455"/>
    </row>
    <row r="1064" spans="38:40">
      <c r="AL1064" s="452"/>
      <c r="AM1064" s="452"/>
      <c r="AN1064" s="455"/>
    </row>
    <row r="1065" spans="38:40">
      <c r="AL1065" s="452"/>
      <c r="AM1065" s="452"/>
      <c r="AN1065" s="455"/>
    </row>
    <row r="1066" spans="38:40">
      <c r="AL1066" s="452"/>
      <c r="AM1066" s="452"/>
      <c r="AN1066" s="455"/>
    </row>
    <row r="1067" spans="38:40">
      <c r="AL1067" s="452"/>
      <c r="AM1067" s="452"/>
      <c r="AN1067" s="455"/>
    </row>
    <row r="1068" spans="38:40">
      <c r="AL1068" s="452"/>
      <c r="AM1068" s="452"/>
      <c r="AN1068" s="455"/>
    </row>
    <row r="1069" spans="38:40">
      <c r="AL1069" s="452"/>
      <c r="AM1069" s="452"/>
      <c r="AN1069" s="455"/>
    </row>
    <row r="1070" spans="38:40">
      <c r="AL1070" s="452"/>
      <c r="AM1070" s="452"/>
      <c r="AN1070" s="455"/>
    </row>
    <row r="1071" spans="38:40">
      <c r="AL1071" s="452"/>
      <c r="AM1071" s="452"/>
      <c r="AN1071" s="455"/>
    </row>
    <row r="1072" spans="38:40">
      <c r="AL1072" s="452"/>
      <c r="AM1072" s="452"/>
      <c r="AN1072" s="455"/>
    </row>
    <row r="1073" spans="38:40">
      <c r="AL1073" s="452"/>
      <c r="AM1073" s="452"/>
      <c r="AN1073" s="455"/>
    </row>
    <row r="1074" spans="38:40">
      <c r="AL1074" s="452"/>
      <c r="AM1074" s="452"/>
      <c r="AN1074" s="455"/>
    </row>
    <row r="1075" spans="38:40">
      <c r="AL1075" s="452"/>
      <c r="AM1075" s="452"/>
      <c r="AN1075" s="455"/>
    </row>
    <row r="1076" spans="38:40">
      <c r="AL1076" s="452"/>
      <c r="AM1076" s="452"/>
      <c r="AN1076" s="455"/>
    </row>
    <row r="1077" spans="38:40">
      <c r="AL1077" s="452"/>
      <c r="AM1077" s="452"/>
      <c r="AN1077" s="455"/>
    </row>
    <row r="1078" spans="38:40">
      <c r="AL1078" s="452"/>
      <c r="AM1078" s="452"/>
      <c r="AN1078" s="455"/>
    </row>
    <row r="1079" spans="38:40">
      <c r="AL1079" s="452"/>
      <c r="AM1079" s="452"/>
      <c r="AN1079" s="455"/>
    </row>
    <row r="1080" spans="38:40">
      <c r="AL1080" s="452"/>
      <c r="AM1080" s="452"/>
      <c r="AN1080" s="455"/>
    </row>
    <row r="1081" spans="38:40">
      <c r="AL1081" s="452"/>
      <c r="AM1081" s="452"/>
      <c r="AN1081" s="455"/>
    </row>
    <row r="1082" spans="38:40">
      <c r="AL1082" s="452"/>
      <c r="AM1082" s="452"/>
      <c r="AN1082" s="455"/>
    </row>
    <row r="1083" spans="38:40">
      <c r="AL1083" s="452"/>
      <c r="AM1083" s="452"/>
      <c r="AN1083" s="455"/>
    </row>
    <row r="1084" spans="38:40">
      <c r="AL1084" s="452"/>
      <c r="AM1084" s="452"/>
      <c r="AN1084" s="455"/>
    </row>
    <row r="1085" spans="38:40">
      <c r="AL1085" s="452"/>
      <c r="AM1085" s="452"/>
      <c r="AN1085" s="455"/>
    </row>
    <row r="1086" spans="38:40">
      <c r="AL1086" s="452"/>
      <c r="AM1086" s="452"/>
      <c r="AN1086" s="455"/>
    </row>
    <row r="1087" spans="38:40">
      <c r="AL1087" s="452"/>
      <c r="AM1087" s="452"/>
      <c r="AN1087" s="455"/>
    </row>
    <row r="1088" spans="38:40">
      <c r="AL1088" s="452"/>
      <c r="AM1088" s="452"/>
      <c r="AN1088" s="455"/>
    </row>
    <row r="1089" spans="38:40">
      <c r="AL1089" s="452"/>
      <c r="AM1089" s="452"/>
      <c r="AN1089" s="455"/>
    </row>
    <row r="1090" spans="38:40">
      <c r="AL1090" s="452"/>
      <c r="AM1090" s="452"/>
      <c r="AN1090" s="455"/>
    </row>
    <row r="1091" spans="38:40">
      <c r="AL1091" s="452"/>
      <c r="AM1091" s="452"/>
      <c r="AN1091" s="455"/>
    </row>
    <row r="1092" spans="38:40">
      <c r="AL1092" s="452"/>
      <c r="AM1092" s="452"/>
      <c r="AN1092" s="455"/>
    </row>
    <row r="1093" spans="38:40">
      <c r="AL1093" s="452"/>
      <c r="AM1093" s="452"/>
      <c r="AN1093" s="455"/>
    </row>
    <row r="1094" spans="38:40">
      <c r="AL1094" s="452"/>
      <c r="AM1094" s="452"/>
      <c r="AN1094" s="455"/>
    </row>
    <row r="1095" spans="38:40">
      <c r="AL1095" s="452"/>
      <c r="AM1095" s="452"/>
      <c r="AN1095" s="455"/>
    </row>
    <row r="1096" spans="38:40">
      <c r="AL1096" s="452"/>
      <c r="AM1096" s="452"/>
      <c r="AN1096" s="455"/>
    </row>
    <row r="1097" spans="38:40">
      <c r="AL1097" s="452"/>
      <c r="AM1097" s="452"/>
      <c r="AN1097" s="455"/>
    </row>
    <row r="1098" spans="38:40">
      <c r="AL1098" s="452"/>
      <c r="AM1098" s="452"/>
      <c r="AN1098" s="455"/>
    </row>
    <row r="1099" spans="38:40">
      <c r="AL1099" s="452"/>
      <c r="AM1099" s="452"/>
      <c r="AN1099" s="455"/>
    </row>
    <row r="1100" spans="38:40">
      <c r="AL1100" s="452"/>
      <c r="AM1100" s="452"/>
      <c r="AN1100" s="455"/>
    </row>
    <row r="1101" spans="38:40">
      <c r="AL1101" s="452"/>
      <c r="AM1101" s="452"/>
      <c r="AN1101" s="455"/>
    </row>
    <row r="1102" spans="38:40">
      <c r="AL1102" s="452"/>
      <c r="AM1102" s="452"/>
      <c r="AN1102" s="455"/>
    </row>
    <row r="1103" spans="38:40">
      <c r="AL1103" s="452"/>
      <c r="AM1103" s="452"/>
      <c r="AN1103" s="455"/>
    </row>
    <row r="1104" spans="38:40">
      <c r="AL1104" s="452"/>
      <c r="AM1104" s="452"/>
      <c r="AN1104" s="455"/>
    </row>
    <row r="1105" spans="38:40">
      <c r="AL1105" s="452"/>
      <c r="AM1105" s="452"/>
      <c r="AN1105" s="455"/>
    </row>
    <row r="1106" spans="38:40">
      <c r="AL1106" s="452"/>
      <c r="AM1106" s="452"/>
      <c r="AN1106" s="455"/>
    </row>
    <row r="1107" spans="38:40">
      <c r="AL1107" s="452"/>
      <c r="AM1107" s="452"/>
      <c r="AN1107" s="455"/>
    </row>
    <row r="1108" spans="38:40">
      <c r="AL1108" s="452"/>
      <c r="AM1108" s="452"/>
      <c r="AN1108" s="455"/>
    </row>
    <row r="1109" spans="38:40">
      <c r="AL1109" s="452"/>
      <c r="AM1109" s="452"/>
      <c r="AN1109" s="455"/>
    </row>
    <row r="1110" spans="38:40">
      <c r="AL1110" s="452"/>
      <c r="AM1110" s="452"/>
      <c r="AN1110" s="455"/>
    </row>
    <row r="1111" spans="38:40">
      <c r="AL1111" s="452"/>
      <c r="AM1111" s="452"/>
      <c r="AN1111" s="455"/>
    </row>
    <row r="1112" spans="38:40">
      <c r="AL1112" s="452"/>
      <c r="AM1112" s="452"/>
      <c r="AN1112" s="455"/>
    </row>
    <row r="1113" spans="38:40">
      <c r="AL1113" s="452"/>
      <c r="AM1113" s="452"/>
      <c r="AN1113" s="455"/>
    </row>
    <row r="1114" spans="38:40">
      <c r="AL1114" s="452"/>
      <c r="AM1114" s="452"/>
      <c r="AN1114" s="455"/>
    </row>
    <row r="1115" spans="38:40">
      <c r="AL1115" s="452"/>
      <c r="AM1115" s="452"/>
      <c r="AN1115" s="455"/>
    </row>
    <row r="1116" spans="38:40">
      <c r="AL1116" s="452"/>
      <c r="AM1116" s="452"/>
      <c r="AN1116" s="455"/>
    </row>
    <row r="1117" spans="38:40">
      <c r="AL1117" s="452"/>
      <c r="AM1117" s="452"/>
      <c r="AN1117" s="455"/>
    </row>
    <row r="1118" spans="38:40">
      <c r="AL1118" s="452"/>
      <c r="AM1118" s="452"/>
      <c r="AN1118" s="455"/>
    </row>
    <row r="1119" spans="38:40">
      <c r="AL1119" s="452"/>
      <c r="AM1119" s="452"/>
      <c r="AN1119" s="455"/>
    </row>
    <row r="1120" spans="38:40">
      <c r="AL1120" s="452"/>
      <c r="AM1120" s="452"/>
      <c r="AN1120" s="455"/>
    </row>
    <row r="1121" spans="38:40">
      <c r="AL1121" s="452"/>
      <c r="AM1121" s="452"/>
      <c r="AN1121" s="455"/>
    </row>
    <row r="1122" spans="38:40">
      <c r="AL1122" s="452"/>
      <c r="AM1122" s="452"/>
      <c r="AN1122" s="455"/>
    </row>
    <row r="1123" spans="38:40">
      <c r="AL1123" s="452"/>
      <c r="AM1123" s="452"/>
      <c r="AN1123" s="455"/>
    </row>
    <row r="1124" spans="38:40">
      <c r="AL1124" s="452"/>
      <c r="AM1124" s="452"/>
      <c r="AN1124" s="455"/>
    </row>
    <row r="1125" spans="38:40">
      <c r="AL1125" s="452"/>
      <c r="AM1125" s="452"/>
      <c r="AN1125" s="455"/>
    </row>
    <row r="1126" spans="38:40">
      <c r="AL1126" s="452"/>
      <c r="AM1126" s="452"/>
      <c r="AN1126" s="455"/>
    </row>
    <row r="1127" spans="38:40">
      <c r="AL1127" s="452"/>
      <c r="AM1127" s="452"/>
      <c r="AN1127" s="455"/>
    </row>
    <row r="1128" spans="38:40">
      <c r="AL1128" s="452"/>
      <c r="AM1128" s="452"/>
      <c r="AN1128" s="455"/>
    </row>
    <row r="1129" spans="38:40">
      <c r="AL1129" s="452"/>
      <c r="AM1129" s="452"/>
      <c r="AN1129" s="455"/>
    </row>
    <row r="1130" spans="38:40">
      <c r="AL1130" s="452"/>
      <c r="AM1130" s="452"/>
      <c r="AN1130" s="455"/>
    </row>
    <row r="1131" spans="38:40">
      <c r="AL1131" s="452"/>
      <c r="AM1131" s="452"/>
      <c r="AN1131" s="455"/>
    </row>
    <row r="1132" spans="38:40">
      <c r="AL1132" s="452"/>
      <c r="AM1132" s="452"/>
      <c r="AN1132" s="455"/>
    </row>
    <row r="1133" spans="38:40">
      <c r="AL1133" s="452"/>
      <c r="AM1133" s="452"/>
      <c r="AN1133" s="455"/>
    </row>
    <row r="1134" spans="38:40">
      <c r="AL1134" s="452"/>
      <c r="AM1134" s="452"/>
      <c r="AN1134" s="455"/>
    </row>
    <row r="1135" spans="38:40">
      <c r="AL1135" s="452"/>
      <c r="AM1135" s="452"/>
      <c r="AN1135" s="455"/>
    </row>
    <row r="1136" spans="38:40">
      <c r="AL1136" s="452"/>
      <c r="AM1136" s="452"/>
      <c r="AN1136" s="455"/>
    </row>
    <row r="1137" spans="38:40">
      <c r="AL1137" s="452"/>
      <c r="AM1137" s="452"/>
      <c r="AN1137" s="455"/>
    </row>
    <row r="1138" spans="38:40">
      <c r="AL1138" s="452"/>
      <c r="AM1138" s="452"/>
      <c r="AN1138" s="455"/>
    </row>
    <row r="1139" spans="38:40">
      <c r="AL1139" s="452"/>
      <c r="AM1139" s="452"/>
      <c r="AN1139" s="455"/>
    </row>
    <row r="1140" spans="38:40">
      <c r="AL1140" s="452"/>
      <c r="AM1140" s="452"/>
      <c r="AN1140" s="455"/>
    </row>
    <row r="1141" spans="38:40">
      <c r="AL1141" s="452"/>
      <c r="AM1141" s="452"/>
      <c r="AN1141" s="455"/>
    </row>
    <row r="1142" spans="38:40">
      <c r="AL1142" s="452"/>
      <c r="AM1142" s="452"/>
      <c r="AN1142" s="455"/>
    </row>
    <row r="1143" spans="38:40">
      <c r="AL1143" s="452"/>
      <c r="AM1143" s="452"/>
      <c r="AN1143" s="455"/>
    </row>
    <row r="1144" spans="38:40">
      <c r="AL1144" s="452"/>
      <c r="AM1144" s="452"/>
      <c r="AN1144" s="455"/>
    </row>
    <row r="1145" spans="38:40">
      <c r="AL1145" s="452"/>
      <c r="AM1145" s="452"/>
      <c r="AN1145" s="455"/>
    </row>
    <row r="1146" spans="38:40">
      <c r="AL1146" s="452"/>
      <c r="AM1146" s="452"/>
      <c r="AN1146" s="455"/>
    </row>
    <row r="1147" spans="38:40">
      <c r="AL1147" s="452"/>
      <c r="AM1147" s="452"/>
      <c r="AN1147" s="455"/>
    </row>
    <row r="1148" spans="38:40">
      <c r="AL1148" s="452"/>
      <c r="AM1148" s="452"/>
      <c r="AN1148" s="455"/>
    </row>
    <row r="1149" spans="38:40">
      <c r="AL1149" s="452"/>
      <c r="AM1149" s="452"/>
      <c r="AN1149" s="455"/>
    </row>
    <row r="1150" spans="38:40">
      <c r="AL1150" s="452"/>
      <c r="AM1150" s="452"/>
      <c r="AN1150" s="455"/>
    </row>
    <row r="1151" spans="38:40">
      <c r="AL1151" s="452"/>
      <c r="AM1151" s="452"/>
      <c r="AN1151" s="455"/>
    </row>
    <row r="1152" spans="38:40">
      <c r="AL1152" s="452"/>
      <c r="AM1152" s="452"/>
      <c r="AN1152" s="455"/>
    </row>
    <row r="1153" spans="38:40">
      <c r="AL1153" s="452"/>
      <c r="AM1153" s="452"/>
      <c r="AN1153" s="455"/>
    </row>
    <row r="1154" spans="38:40">
      <c r="AL1154" s="452"/>
      <c r="AM1154" s="452"/>
      <c r="AN1154" s="455"/>
    </row>
    <row r="1155" spans="38:40">
      <c r="AL1155" s="452"/>
      <c r="AM1155" s="452"/>
      <c r="AN1155" s="455"/>
    </row>
    <row r="1156" spans="38:40">
      <c r="AL1156" s="452"/>
      <c r="AM1156" s="452"/>
      <c r="AN1156" s="455"/>
    </row>
    <row r="1157" spans="38:40">
      <c r="AL1157" s="452"/>
      <c r="AM1157" s="452"/>
      <c r="AN1157" s="455"/>
    </row>
    <row r="1158" spans="38:40">
      <c r="AL1158" s="452"/>
      <c r="AM1158" s="452"/>
      <c r="AN1158" s="455"/>
    </row>
    <row r="1159" spans="38:40">
      <c r="AL1159" s="452"/>
      <c r="AM1159" s="452"/>
      <c r="AN1159" s="455"/>
    </row>
    <row r="1160" spans="38:40">
      <c r="AL1160" s="452"/>
      <c r="AM1160" s="452"/>
      <c r="AN1160" s="455"/>
    </row>
    <row r="1161" spans="38:40">
      <c r="AL1161" s="452"/>
      <c r="AM1161" s="452"/>
      <c r="AN1161" s="455"/>
    </row>
    <row r="1162" spans="38:40">
      <c r="AL1162" s="452"/>
      <c r="AM1162" s="452"/>
      <c r="AN1162" s="455"/>
    </row>
    <row r="1163" spans="38:40">
      <c r="AL1163" s="452"/>
      <c r="AM1163" s="452"/>
      <c r="AN1163" s="455"/>
    </row>
    <row r="1164" spans="38:40">
      <c r="AL1164" s="452"/>
      <c r="AM1164" s="452"/>
      <c r="AN1164" s="455"/>
    </row>
    <row r="1165" spans="38:40">
      <c r="AL1165" s="452"/>
      <c r="AM1165" s="452"/>
      <c r="AN1165" s="455"/>
    </row>
    <row r="1166" spans="38:40">
      <c r="AL1166" s="452"/>
      <c r="AM1166" s="452"/>
      <c r="AN1166" s="455"/>
    </row>
    <row r="1167" spans="38:40">
      <c r="AL1167" s="452"/>
      <c r="AM1167" s="452"/>
      <c r="AN1167" s="455"/>
    </row>
    <row r="1168" spans="38:40">
      <c r="AL1168" s="452"/>
      <c r="AM1168" s="452"/>
      <c r="AN1168" s="455"/>
    </row>
    <row r="1169" spans="38:40">
      <c r="AL1169" s="452"/>
      <c r="AM1169" s="452"/>
      <c r="AN1169" s="455"/>
    </row>
    <row r="1170" spans="38:40">
      <c r="AL1170" s="452"/>
      <c r="AM1170" s="452"/>
      <c r="AN1170" s="455"/>
    </row>
    <row r="1171" spans="38:40">
      <c r="AL1171" s="452"/>
      <c r="AM1171" s="452"/>
      <c r="AN1171" s="455"/>
    </row>
    <row r="1172" spans="38:40">
      <c r="AL1172" s="452"/>
      <c r="AM1172" s="452"/>
      <c r="AN1172" s="455"/>
    </row>
    <row r="1173" spans="38:40">
      <c r="AL1173" s="452"/>
      <c r="AM1173" s="452"/>
      <c r="AN1173" s="455"/>
    </row>
    <row r="1174" spans="38:40">
      <c r="AL1174" s="452"/>
      <c r="AM1174" s="452"/>
      <c r="AN1174" s="455"/>
    </row>
    <row r="1175" spans="38:40">
      <c r="AL1175" s="452"/>
      <c r="AM1175" s="452"/>
      <c r="AN1175" s="455"/>
    </row>
    <row r="1176" spans="38:40">
      <c r="AL1176" s="452"/>
      <c r="AM1176" s="452"/>
      <c r="AN1176" s="455"/>
    </row>
    <row r="1177" spans="38:40">
      <c r="AL1177" s="452"/>
      <c r="AM1177" s="452"/>
      <c r="AN1177" s="455"/>
    </row>
    <row r="1178" spans="38:40">
      <c r="AL1178" s="452"/>
      <c r="AM1178" s="452"/>
      <c r="AN1178" s="455"/>
    </row>
    <row r="1179" spans="38:40">
      <c r="AL1179" s="452"/>
      <c r="AM1179" s="452"/>
      <c r="AN1179" s="455"/>
    </row>
    <row r="1180" spans="38:40">
      <c r="AL1180" s="452"/>
      <c r="AM1180" s="452"/>
      <c r="AN1180" s="455"/>
    </row>
    <row r="1181" spans="38:40">
      <c r="AL1181" s="452"/>
      <c r="AM1181" s="452"/>
      <c r="AN1181" s="455"/>
    </row>
    <row r="1182" spans="38:40">
      <c r="AL1182" s="452"/>
      <c r="AM1182" s="452"/>
      <c r="AN1182" s="455"/>
    </row>
    <row r="1183" spans="38:40">
      <c r="AL1183" s="452"/>
      <c r="AM1183" s="452"/>
      <c r="AN1183" s="455"/>
    </row>
    <row r="1184" spans="38:40">
      <c r="AL1184" s="452"/>
      <c r="AM1184" s="452"/>
      <c r="AN1184" s="455"/>
    </row>
    <row r="1185" spans="38:40">
      <c r="AL1185" s="452"/>
      <c r="AM1185" s="452"/>
      <c r="AN1185" s="455"/>
    </row>
    <row r="1186" spans="38:40">
      <c r="AL1186" s="452"/>
      <c r="AM1186" s="452"/>
      <c r="AN1186" s="455"/>
    </row>
    <row r="1187" spans="38:40">
      <c r="AL1187" s="452"/>
      <c r="AM1187" s="452"/>
      <c r="AN1187" s="455"/>
    </row>
    <row r="1188" spans="38:40">
      <c r="AL1188" s="452"/>
      <c r="AM1188" s="452"/>
      <c r="AN1188" s="455"/>
    </row>
    <row r="1189" spans="38:40">
      <c r="AL1189" s="452"/>
      <c r="AM1189" s="452"/>
      <c r="AN1189" s="455"/>
    </row>
    <row r="1190" spans="38:40">
      <c r="AL1190" s="452"/>
      <c r="AM1190" s="452"/>
      <c r="AN1190" s="455"/>
    </row>
    <row r="1191" spans="38:40">
      <c r="AL1191" s="452"/>
      <c r="AM1191" s="452"/>
      <c r="AN1191" s="455"/>
    </row>
    <row r="1192" spans="38:40">
      <c r="AL1192" s="452"/>
      <c r="AM1192" s="452"/>
      <c r="AN1192" s="455"/>
    </row>
    <row r="1193" spans="38:40">
      <c r="AL1193" s="452"/>
      <c r="AM1193" s="452"/>
      <c r="AN1193" s="455"/>
    </row>
    <row r="1194" spans="38:40">
      <c r="AL1194" s="452"/>
      <c r="AM1194" s="452"/>
      <c r="AN1194" s="455"/>
    </row>
    <row r="1195" spans="38:40">
      <c r="AL1195" s="452"/>
      <c r="AM1195" s="452"/>
      <c r="AN1195" s="455"/>
    </row>
    <row r="1196" spans="38:40">
      <c r="AL1196" s="452"/>
      <c r="AM1196" s="452"/>
      <c r="AN1196" s="455"/>
    </row>
    <row r="1197" spans="38:40">
      <c r="AL1197" s="452"/>
      <c r="AM1197" s="452"/>
      <c r="AN1197" s="455"/>
    </row>
    <row r="1198" spans="38:40">
      <c r="AL1198" s="452"/>
      <c r="AM1198" s="452"/>
      <c r="AN1198" s="455"/>
    </row>
    <row r="1199" spans="38:40">
      <c r="AL1199" s="452"/>
      <c r="AM1199" s="452"/>
      <c r="AN1199" s="455"/>
    </row>
    <row r="1200" spans="38:40">
      <c r="AL1200" s="452"/>
      <c r="AM1200" s="452"/>
      <c r="AN1200" s="455"/>
    </row>
    <row r="1201" spans="38:40">
      <c r="AL1201" s="452"/>
      <c r="AM1201" s="452"/>
      <c r="AN1201" s="455"/>
    </row>
    <row r="1202" spans="38:40">
      <c r="AL1202" s="452"/>
      <c r="AM1202" s="452"/>
      <c r="AN1202" s="455"/>
    </row>
    <row r="1203" spans="38:40">
      <c r="AL1203" s="452"/>
      <c r="AM1203" s="452"/>
      <c r="AN1203" s="455"/>
    </row>
    <row r="1204" spans="38:40">
      <c r="AL1204" s="452"/>
      <c r="AM1204" s="452"/>
      <c r="AN1204" s="455"/>
    </row>
    <row r="1205" spans="38:40">
      <c r="AL1205" s="452"/>
      <c r="AM1205" s="452"/>
      <c r="AN1205" s="455"/>
    </row>
    <row r="1206" spans="38:40">
      <c r="AL1206" s="452"/>
      <c r="AM1206" s="452"/>
      <c r="AN1206" s="455"/>
    </row>
    <row r="1207" spans="38:40">
      <c r="AL1207" s="452"/>
      <c r="AM1207" s="452"/>
      <c r="AN1207" s="455"/>
    </row>
    <row r="1208" spans="38:40">
      <c r="AL1208" s="452"/>
      <c r="AM1208" s="452"/>
      <c r="AN1208" s="455"/>
    </row>
    <row r="1209" spans="38:40">
      <c r="AL1209" s="452"/>
      <c r="AM1209" s="452"/>
      <c r="AN1209" s="455"/>
    </row>
    <row r="1210" spans="38:40">
      <c r="AL1210" s="452"/>
      <c r="AM1210" s="452"/>
      <c r="AN1210" s="455"/>
    </row>
    <row r="1211" spans="38:40">
      <c r="AL1211" s="452"/>
      <c r="AM1211" s="452"/>
      <c r="AN1211" s="455"/>
    </row>
    <row r="1212" spans="38:40">
      <c r="AL1212" s="452"/>
      <c r="AM1212" s="452"/>
      <c r="AN1212" s="455"/>
    </row>
    <row r="1213" spans="38:40">
      <c r="AL1213" s="452"/>
      <c r="AM1213" s="452"/>
      <c r="AN1213" s="455"/>
    </row>
    <row r="1214" spans="38:40">
      <c r="AL1214" s="452"/>
      <c r="AM1214" s="452"/>
      <c r="AN1214" s="455"/>
    </row>
    <row r="1215" spans="38:40">
      <c r="AL1215" s="452"/>
      <c r="AM1215" s="452"/>
      <c r="AN1215" s="455"/>
    </row>
    <row r="1216" spans="38:40">
      <c r="AL1216" s="452"/>
      <c r="AM1216" s="452"/>
      <c r="AN1216" s="455"/>
    </row>
    <row r="1217" spans="38:40">
      <c r="AL1217" s="452"/>
      <c r="AM1217" s="452"/>
      <c r="AN1217" s="455"/>
    </row>
    <row r="1218" spans="38:40">
      <c r="AL1218" s="452"/>
      <c r="AM1218" s="452"/>
      <c r="AN1218" s="455"/>
    </row>
    <row r="1219" spans="38:40">
      <c r="AL1219" s="452"/>
      <c r="AM1219" s="452"/>
      <c r="AN1219" s="455"/>
    </row>
    <row r="1220" spans="38:40">
      <c r="AL1220" s="452"/>
      <c r="AM1220" s="452"/>
      <c r="AN1220" s="455"/>
    </row>
    <row r="1221" spans="38:40">
      <c r="AL1221" s="452"/>
      <c r="AM1221" s="452"/>
      <c r="AN1221" s="455"/>
    </row>
    <row r="1222" spans="38:40">
      <c r="AL1222" s="452"/>
      <c r="AM1222" s="452"/>
      <c r="AN1222" s="455"/>
    </row>
    <row r="1223" spans="38:40">
      <c r="AL1223" s="452"/>
      <c r="AM1223" s="452"/>
      <c r="AN1223" s="455"/>
    </row>
    <row r="1224" spans="38:40">
      <c r="AL1224" s="452"/>
      <c r="AM1224" s="452"/>
      <c r="AN1224" s="455"/>
    </row>
    <row r="1225" spans="38:40">
      <c r="AL1225" s="452"/>
      <c r="AM1225" s="452"/>
      <c r="AN1225" s="455"/>
    </row>
    <row r="1226" spans="38:40">
      <c r="AL1226" s="452"/>
      <c r="AM1226" s="452"/>
      <c r="AN1226" s="455"/>
    </row>
    <row r="1227" spans="38:40">
      <c r="AL1227" s="452"/>
      <c r="AM1227" s="452"/>
      <c r="AN1227" s="455"/>
    </row>
    <row r="1228" spans="38:40">
      <c r="AL1228" s="452"/>
      <c r="AM1228" s="452"/>
      <c r="AN1228" s="455"/>
    </row>
    <row r="1229" spans="38:40">
      <c r="AL1229" s="452"/>
      <c r="AM1229" s="452"/>
      <c r="AN1229" s="455"/>
    </row>
    <row r="1230" spans="38:40">
      <c r="AL1230" s="452"/>
      <c r="AM1230" s="452"/>
      <c r="AN1230" s="455"/>
    </row>
    <row r="1231" spans="38:40">
      <c r="AL1231" s="452"/>
      <c r="AM1231" s="452"/>
      <c r="AN1231" s="455"/>
    </row>
    <row r="1232" spans="38:40">
      <c r="AL1232" s="452"/>
      <c r="AM1232" s="452"/>
      <c r="AN1232" s="455"/>
    </row>
    <row r="1233" spans="38:40">
      <c r="AL1233" s="452"/>
      <c r="AM1233" s="452"/>
      <c r="AN1233" s="455"/>
    </row>
    <row r="1234" spans="38:40">
      <c r="AL1234" s="452"/>
      <c r="AM1234" s="452"/>
      <c r="AN1234" s="455"/>
    </row>
    <row r="1235" spans="38:40">
      <c r="AL1235" s="452"/>
      <c r="AM1235" s="452"/>
      <c r="AN1235" s="455"/>
    </row>
    <row r="1236" spans="38:40">
      <c r="AL1236" s="452"/>
      <c r="AM1236" s="452"/>
      <c r="AN1236" s="455"/>
    </row>
    <row r="1237" spans="38:40">
      <c r="AL1237" s="452"/>
      <c r="AM1237" s="452"/>
      <c r="AN1237" s="455"/>
    </row>
    <row r="1238" spans="38:40">
      <c r="AL1238" s="452"/>
      <c r="AM1238" s="452"/>
      <c r="AN1238" s="455"/>
    </row>
    <row r="1239" spans="38:40">
      <c r="AL1239" s="452"/>
      <c r="AM1239" s="452"/>
      <c r="AN1239" s="455"/>
    </row>
    <row r="1240" spans="38:40">
      <c r="AL1240" s="452"/>
      <c r="AM1240" s="452"/>
      <c r="AN1240" s="455"/>
    </row>
    <row r="1241" spans="38:40">
      <c r="AL1241" s="452"/>
      <c r="AM1241" s="452"/>
      <c r="AN1241" s="455"/>
    </row>
    <row r="1242" spans="38:40">
      <c r="AL1242" s="452"/>
      <c r="AM1242" s="452"/>
      <c r="AN1242" s="455"/>
    </row>
    <row r="1243" spans="38:40">
      <c r="AL1243" s="452"/>
      <c r="AM1243" s="452"/>
      <c r="AN1243" s="455"/>
    </row>
    <row r="1244" spans="38:40">
      <c r="AL1244" s="452"/>
      <c r="AM1244" s="452"/>
      <c r="AN1244" s="455"/>
    </row>
    <row r="1245" spans="38:40">
      <c r="AL1245" s="452"/>
      <c r="AM1245" s="452"/>
      <c r="AN1245" s="455"/>
    </row>
    <row r="1246" spans="38:40">
      <c r="AL1246" s="452"/>
      <c r="AM1246" s="452"/>
      <c r="AN1246" s="455"/>
    </row>
    <row r="1247" spans="38:40">
      <c r="AL1247" s="452"/>
      <c r="AM1247" s="452"/>
      <c r="AN1247" s="455"/>
    </row>
    <row r="1248" spans="38:40">
      <c r="AL1248" s="452"/>
      <c r="AM1248" s="452"/>
      <c r="AN1248" s="455"/>
    </row>
    <row r="1249" spans="38:40">
      <c r="AL1249" s="452"/>
      <c r="AM1249" s="452"/>
      <c r="AN1249" s="455"/>
    </row>
    <row r="1250" spans="38:40">
      <c r="AL1250" s="452"/>
      <c r="AM1250" s="452"/>
      <c r="AN1250" s="455"/>
    </row>
    <row r="1251" spans="38:40">
      <c r="AL1251" s="452"/>
      <c r="AM1251" s="452"/>
      <c r="AN1251" s="455"/>
    </row>
    <row r="1252" spans="38:40">
      <c r="AL1252" s="452"/>
      <c r="AM1252" s="452"/>
      <c r="AN1252" s="455"/>
    </row>
    <row r="1253" spans="38:40">
      <c r="AL1253" s="452"/>
      <c r="AM1253" s="452"/>
      <c r="AN1253" s="455"/>
    </row>
    <row r="1254" spans="38:40">
      <c r="AL1254" s="452"/>
      <c r="AM1254" s="452"/>
      <c r="AN1254" s="455"/>
    </row>
    <row r="1255" spans="38:40">
      <c r="AL1255" s="452"/>
      <c r="AM1255" s="452"/>
      <c r="AN1255" s="455"/>
    </row>
    <row r="1256" spans="38:40">
      <c r="AL1256" s="452"/>
      <c r="AM1256" s="452"/>
      <c r="AN1256" s="455"/>
    </row>
    <row r="1257" spans="38:40">
      <c r="AL1257" s="452"/>
      <c r="AM1257" s="452"/>
      <c r="AN1257" s="455"/>
    </row>
    <row r="1258" spans="38:40">
      <c r="AL1258" s="452"/>
      <c r="AM1258" s="452"/>
      <c r="AN1258" s="455"/>
    </row>
    <row r="1259" spans="38:40">
      <c r="AL1259" s="452"/>
      <c r="AM1259" s="452"/>
      <c r="AN1259" s="455"/>
    </row>
    <row r="1260" spans="38:40">
      <c r="AL1260" s="452"/>
      <c r="AM1260" s="452"/>
      <c r="AN1260" s="455"/>
    </row>
    <row r="1261" spans="38:40">
      <c r="AL1261" s="452"/>
      <c r="AM1261" s="452"/>
      <c r="AN1261" s="455"/>
    </row>
    <row r="1262" spans="38:40">
      <c r="AL1262" s="452"/>
      <c r="AM1262" s="452"/>
      <c r="AN1262" s="455"/>
    </row>
    <row r="1263" spans="38:40">
      <c r="AL1263" s="452"/>
      <c r="AM1263" s="452"/>
      <c r="AN1263" s="455"/>
    </row>
    <row r="1264" spans="38:40">
      <c r="AL1264" s="452"/>
      <c r="AM1264" s="452"/>
      <c r="AN1264" s="455"/>
    </row>
    <row r="1265" spans="38:40">
      <c r="AL1265" s="452"/>
      <c r="AM1265" s="452"/>
      <c r="AN1265" s="455"/>
    </row>
    <row r="1266" spans="38:40">
      <c r="AL1266" s="452"/>
      <c r="AM1266" s="452"/>
      <c r="AN1266" s="455"/>
    </row>
    <row r="1267" spans="38:40">
      <c r="AL1267" s="452"/>
      <c r="AM1267" s="452"/>
      <c r="AN1267" s="455"/>
    </row>
    <row r="1268" spans="38:40">
      <c r="AL1268" s="452"/>
      <c r="AM1268" s="452"/>
      <c r="AN1268" s="455"/>
    </row>
    <row r="1269" spans="38:40">
      <c r="AL1269" s="452"/>
      <c r="AM1269" s="452"/>
      <c r="AN1269" s="455"/>
    </row>
    <row r="1270" spans="38:40">
      <c r="AL1270" s="452"/>
      <c r="AM1270" s="452"/>
      <c r="AN1270" s="455"/>
    </row>
    <row r="1271" spans="38:40">
      <c r="AL1271" s="452"/>
      <c r="AM1271" s="452"/>
      <c r="AN1271" s="455"/>
    </row>
    <row r="1272" spans="38:40">
      <c r="AL1272" s="452"/>
      <c r="AM1272" s="452"/>
      <c r="AN1272" s="455"/>
    </row>
    <row r="1273" spans="38:40">
      <c r="AL1273" s="452"/>
      <c r="AM1273" s="452"/>
      <c r="AN1273" s="455"/>
    </row>
    <row r="1274" spans="38:40">
      <c r="AL1274" s="452"/>
      <c r="AM1274" s="452"/>
      <c r="AN1274" s="455"/>
    </row>
    <row r="1275" spans="38:40">
      <c r="AL1275" s="452"/>
      <c r="AM1275" s="452"/>
      <c r="AN1275" s="455"/>
    </row>
    <row r="1276" spans="38:40">
      <c r="AL1276" s="452"/>
      <c r="AM1276" s="452"/>
      <c r="AN1276" s="455"/>
    </row>
    <row r="1277" spans="38:40">
      <c r="AL1277" s="452"/>
      <c r="AM1277" s="452"/>
      <c r="AN1277" s="455"/>
    </row>
    <row r="1278" spans="38:40">
      <c r="AL1278" s="452"/>
      <c r="AM1278" s="452"/>
      <c r="AN1278" s="455"/>
    </row>
    <row r="1279" spans="38:40">
      <c r="AL1279" s="452"/>
      <c r="AM1279" s="452"/>
      <c r="AN1279" s="455"/>
    </row>
    <row r="1280" spans="38:40">
      <c r="AL1280" s="452"/>
      <c r="AM1280" s="452"/>
      <c r="AN1280" s="455"/>
    </row>
    <row r="1281" spans="38:40">
      <c r="AL1281" s="452"/>
      <c r="AM1281" s="452"/>
      <c r="AN1281" s="455"/>
    </row>
    <row r="1282" spans="38:40">
      <c r="AL1282" s="452"/>
      <c r="AM1282" s="452"/>
      <c r="AN1282" s="455"/>
    </row>
    <row r="1283" spans="38:40">
      <c r="AL1283" s="452"/>
      <c r="AM1283" s="452"/>
      <c r="AN1283" s="455"/>
    </row>
    <row r="1284" spans="38:40">
      <c r="AL1284" s="452"/>
      <c r="AM1284" s="452"/>
      <c r="AN1284" s="455"/>
    </row>
    <row r="1285" spans="38:40">
      <c r="AL1285" s="452"/>
      <c r="AM1285" s="452"/>
      <c r="AN1285" s="455"/>
    </row>
    <row r="1286" spans="38:40">
      <c r="AL1286" s="452"/>
      <c r="AM1286" s="452"/>
      <c r="AN1286" s="455"/>
    </row>
    <row r="1287" spans="38:40">
      <c r="AL1287" s="452"/>
      <c r="AM1287" s="452"/>
      <c r="AN1287" s="455"/>
    </row>
    <row r="1288" spans="38:40">
      <c r="AL1288" s="452"/>
      <c r="AM1288" s="452"/>
      <c r="AN1288" s="455"/>
    </row>
    <row r="1289" spans="38:40">
      <c r="AL1289" s="452"/>
      <c r="AM1289" s="452"/>
      <c r="AN1289" s="455"/>
    </row>
    <row r="1290" spans="38:40">
      <c r="AL1290" s="452"/>
      <c r="AM1290" s="452"/>
      <c r="AN1290" s="455"/>
    </row>
    <row r="1291" spans="38:40">
      <c r="AL1291" s="452"/>
      <c r="AM1291" s="452"/>
      <c r="AN1291" s="455"/>
    </row>
    <row r="1292" spans="38:40">
      <c r="AL1292" s="452"/>
      <c r="AM1292" s="452"/>
      <c r="AN1292" s="455"/>
    </row>
    <row r="1293" spans="38:40">
      <c r="AL1293" s="452"/>
      <c r="AM1293" s="452"/>
      <c r="AN1293" s="455"/>
    </row>
    <row r="1294" spans="38:40">
      <c r="AL1294" s="452"/>
      <c r="AM1294" s="452"/>
      <c r="AN1294" s="455"/>
    </row>
    <row r="1295" spans="38:40">
      <c r="AL1295" s="452"/>
      <c r="AM1295" s="452"/>
      <c r="AN1295" s="455"/>
    </row>
    <row r="1296" spans="38:40">
      <c r="AL1296" s="452"/>
      <c r="AM1296" s="452"/>
      <c r="AN1296" s="455"/>
    </row>
    <row r="1297" spans="38:40">
      <c r="AL1297" s="452"/>
      <c r="AM1297" s="452"/>
      <c r="AN1297" s="455"/>
    </row>
    <row r="1298" spans="38:40">
      <c r="AL1298" s="452"/>
      <c r="AM1298" s="452"/>
      <c r="AN1298" s="455"/>
    </row>
    <row r="1299" spans="38:40">
      <c r="AL1299" s="452"/>
      <c r="AM1299" s="452"/>
      <c r="AN1299" s="455"/>
    </row>
    <row r="1300" spans="38:40">
      <c r="AL1300" s="452"/>
      <c r="AM1300" s="452"/>
      <c r="AN1300" s="455"/>
    </row>
    <row r="1301" spans="38:40">
      <c r="AL1301" s="452"/>
      <c r="AM1301" s="452"/>
      <c r="AN1301" s="455"/>
    </row>
    <row r="1302" spans="38:40">
      <c r="AL1302" s="452"/>
      <c r="AM1302" s="452"/>
      <c r="AN1302" s="455"/>
    </row>
    <row r="1303" spans="38:40">
      <c r="AL1303" s="452"/>
      <c r="AM1303" s="452"/>
      <c r="AN1303" s="455"/>
    </row>
    <row r="1304" spans="38:40">
      <c r="AL1304" s="452"/>
      <c r="AM1304" s="452"/>
      <c r="AN1304" s="455"/>
    </row>
    <row r="1305" spans="38:40">
      <c r="AL1305" s="452"/>
      <c r="AM1305" s="452"/>
      <c r="AN1305" s="455"/>
    </row>
    <row r="1306" spans="38:40">
      <c r="AL1306" s="452"/>
      <c r="AM1306" s="452"/>
      <c r="AN1306" s="455"/>
    </row>
    <row r="1307" spans="38:40">
      <c r="AL1307" s="452"/>
      <c r="AM1307" s="452"/>
      <c r="AN1307" s="455"/>
    </row>
    <row r="1308" spans="38:40">
      <c r="AL1308" s="452"/>
      <c r="AM1308" s="452"/>
      <c r="AN1308" s="455"/>
    </row>
    <row r="1309" spans="38:40">
      <c r="AL1309" s="452"/>
      <c r="AM1309" s="452"/>
      <c r="AN1309" s="455"/>
    </row>
    <row r="1310" spans="38:40">
      <c r="AL1310" s="452"/>
      <c r="AM1310" s="452"/>
      <c r="AN1310" s="455"/>
    </row>
    <row r="1311" spans="38:40">
      <c r="AL1311" s="452"/>
      <c r="AM1311" s="452"/>
      <c r="AN1311" s="455"/>
    </row>
    <row r="1312" spans="38:40">
      <c r="AL1312" s="452"/>
      <c r="AM1312" s="452"/>
      <c r="AN1312" s="455"/>
    </row>
    <row r="1313" spans="38:40">
      <c r="AL1313" s="452"/>
      <c r="AM1313" s="452"/>
      <c r="AN1313" s="455"/>
    </row>
    <row r="1314" spans="38:40">
      <c r="AL1314" s="452"/>
      <c r="AM1314" s="452"/>
      <c r="AN1314" s="455"/>
    </row>
    <row r="1315" spans="38:40">
      <c r="AL1315" s="452"/>
      <c r="AM1315" s="452"/>
      <c r="AN1315" s="455"/>
    </row>
    <row r="1316" spans="38:40">
      <c r="AL1316" s="452"/>
      <c r="AM1316" s="452"/>
      <c r="AN1316" s="455"/>
    </row>
    <row r="1317" spans="38:40">
      <c r="AL1317" s="452"/>
      <c r="AM1317" s="452"/>
      <c r="AN1317" s="455"/>
    </row>
    <row r="1318" spans="38:40">
      <c r="AL1318" s="452"/>
      <c r="AM1318" s="452"/>
      <c r="AN1318" s="455"/>
    </row>
    <row r="1319" spans="38:40">
      <c r="AL1319" s="452"/>
      <c r="AM1319" s="452"/>
      <c r="AN1319" s="455"/>
    </row>
    <row r="1320" spans="38:40">
      <c r="AL1320" s="452"/>
      <c r="AM1320" s="452"/>
      <c r="AN1320" s="455"/>
    </row>
    <row r="1321" spans="38:40">
      <c r="AL1321" s="452"/>
      <c r="AM1321" s="452"/>
      <c r="AN1321" s="455"/>
    </row>
    <row r="1322" spans="38:40">
      <c r="AL1322" s="452"/>
      <c r="AM1322" s="452"/>
      <c r="AN1322" s="455"/>
    </row>
    <row r="1323" spans="38:40">
      <c r="AL1323" s="452"/>
      <c r="AM1323" s="452"/>
      <c r="AN1323" s="455"/>
    </row>
    <row r="1324" spans="38:40">
      <c r="AL1324" s="452"/>
      <c r="AM1324" s="452"/>
      <c r="AN1324" s="455"/>
    </row>
    <row r="1325" spans="38:40">
      <c r="AL1325" s="452"/>
      <c r="AM1325" s="452"/>
      <c r="AN1325" s="455"/>
    </row>
    <row r="1326" spans="38:40">
      <c r="AL1326" s="452"/>
      <c r="AM1326" s="452"/>
      <c r="AN1326" s="455"/>
    </row>
    <row r="1327" spans="38:40">
      <c r="AL1327" s="452"/>
      <c r="AM1327" s="452"/>
      <c r="AN1327" s="455"/>
    </row>
    <row r="1328" spans="38:40">
      <c r="AL1328" s="452"/>
      <c r="AM1328" s="452"/>
      <c r="AN1328" s="455"/>
    </row>
    <row r="1329" spans="38:40">
      <c r="AL1329" s="452"/>
      <c r="AM1329" s="452"/>
      <c r="AN1329" s="455"/>
    </row>
    <row r="1330" spans="38:40">
      <c r="AL1330" s="452"/>
      <c r="AM1330" s="452"/>
      <c r="AN1330" s="455"/>
    </row>
    <row r="1331" spans="38:40">
      <c r="AL1331" s="452"/>
      <c r="AM1331" s="452"/>
      <c r="AN1331" s="455"/>
    </row>
    <row r="1332" spans="38:40">
      <c r="AL1332" s="452"/>
      <c r="AM1332" s="452"/>
      <c r="AN1332" s="455"/>
    </row>
    <row r="1333" spans="38:40">
      <c r="AL1333" s="452"/>
      <c r="AM1333" s="452"/>
      <c r="AN1333" s="455"/>
    </row>
    <row r="1334" spans="38:40">
      <c r="AL1334" s="452"/>
      <c r="AM1334" s="452"/>
      <c r="AN1334" s="455"/>
    </row>
    <row r="1335" spans="38:40">
      <c r="AL1335" s="452"/>
      <c r="AM1335" s="452"/>
      <c r="AN1335" s="455"/>
    </row>
    <row r="1336" spans="38:40">
      <c r="AL1336" s="452"/>
      <c r="AM1336" s="452"/>
      <c r="AN1336" s="455"/>
    </row>
    <row r="1337" spans="38:40">
      <c r="AL1337" s="452"/>
      <c r="AM1337" s="452"/>
      <c r="AN1337" s="455"/>
    </row>
    <row r="1338" spans="38:40">
      <c r="AL1338" s="452"/>
      <c r="AM1338" s="452"/>
      <c r="AN1338" s="455"/>
    </row>
    <row r="1339" spans="38:40">
      <c r="AL1339" s="452"/>
      <c r="AM1339" s="452"/>
      <c r="AN1339" s="455"/>
    </row>
    <row r="1340" spans="38:40">
      <c r="AL1340" s="452"/>
      <c r="AM1340" s="452"/>
      <c r="AN1340" s="455"/>
    </row>
    <row r="1341" spans="38:40">
      <c r="AL1341" s="452"/>
      <c r="AM1341" s="452"/>
      <c r="AN1341" s="455"/>
    </row>
    <row r="1342" spans="38:40">
      <c r="AL1342" s="452"/>
      <c r="AM1342" s="452"/>
      <c r="AN1342" s="455"/>
    </row>
    <row r="1343" spans="38:40">
      <c r="AL1343" s="452"/>
      <c r="AM1343" s="452"/>
      <c r="AN1343" s="455"/>
    </row>
    <row r="1344" spans="38:40">
      <c r="AL1344" s="452"/>
      <c r="AM1344" s="452"/>
      <c r="AN1344" s="455"/>
    </row>
    <row r="1345" spans="38:40">
      <c r="AL1345" s="452"/>
      <c r="AM1345" s="452"/>
      <c r="AN1345" s="455"/>
    </row>
    <row r="1346" spans="38:40">
      <c r="AL1346" s="452"/>
      <c r="AM1346" s="452"/>
      <c r="AN1346" s="455"/>
    </row>
    <row r="1347" spans="38:40">
      <c r="AL1347" s="452"/>
      <c r="AM1347" s="452"/>
      <c r="AN1347" s="455"/>
    </row>
    <row r="1348" spans="38:40">
      <c r="AL1348" s="452"/>
      <c r="AM1348" s="452"/>
      <c r="AN1348" s="455"/>
    </row>
    <row r="1349" spans="38:40">
      <c r="AL1349" s="452"/>
      <c r="AM1349" s="452"/>
      <c r="AN1349" s="455"/>
    </row>
    <row r="1350" spans="38:40">
      <c r="AL1350" s="452"/>
      <c r="AM1350" s="452"/>
      <c r="AN1350" s="455"/>
    </row>
    <row r="1351" spans="38:40">
      <c r="AL1351" s="452"/>
      <c r="AM1351" s="452"/>
      <c r="AN1351" s="455"/>
    </row>
    <row r="1352" spans="38:40">
      <c r="AL1352" s="452"/>
      <c r="AM1352" s="452"/>
      <c r="AN1352" s="455"/>
    </row>
    <row r="1353" spans="38:40">
      <c r="AL1353" s="452"/>
      <c r="AM1353" s="452"/>
      <c r="AN1353" s="455"/>
    </row>
    <row r="1354" spans="38:40">
      <c r="AL1354" s="452"/>
      <c r="AM1354" s="452"/>
      <c r="AN1354" s="455"/>
    </row>
    <row r="1355" spans="38:40">
      <c r="AL1355" s="452"/>
      <c r="AM1355" s="452"/>
      <c r="AN1355" s="455"/>
    </row>
    <row r="1356" spans="38:40">
      <c r="AL1356" s="452"/>
      <c r="AM1356" s="452"/>
      <c r="AN1356" s="455"/>
    </row>
    <row r="1357" spans="38:40">
      <c r="AL1357" s="452"/>
      <c r="AM1357" s="452"/>
      <c r="AN1357" s="455"/>
    </row>
    <row r="1358" spans="38:40">
      <c r="AL1358" s="452"/>
      <c r="AM1358" s="452"/>
      <c r="AN1358" s="455"/>
    </row>
    <row r="1359" spans="38:40">
      <c r="AL1359" s="452"/>
      <c r="AM1359" s="452"/>
      <c r="AN1359" s="455"/>
    </row>
    <row r="1360" spans="38:40">
      <c r="AL1360" s="452"/>
      <c r="AM1360" s="452"/>
      <c r="AN1360" s="455"/>
    </row>
    <row r="1361" spans="38:40">
      <c r="AL1361" s="452"/>
      <c r="AM1361" s="452"/>
      <c r="AN1361" s="455"/>
    </row>
    <row r="1362" spans="38:40">
      <c r="AL1362" s="452"/>
      <c r="AM1362" s="452"/>
      <c r="AN1362" s="455"/>
    </row>
    <row r="1363" spans="38:40">
      <c r="AL1363" s="452"/>
      <c r="AM1363" s="452"/>
      <c r="AN1363" s="455"/>
    </row>
    <row r="1364" spans="38:40">
      <c r="AL1364" s="452"/>
      <c r="AM1364" s="452"/>
      <c r="AN1364" s="455"/>
    </row>
    <row r="1365" spans="38:40">
      <c r="AL1365" s="452"/>
      <c r="AM1365" s="452"/>
      <c r="AN1365" s="455"/>
    </row>
    <row r="1366" spans="38:40">
      <c r="AL1366" s="452"/>
      <c r="AM1366" s="452"/>
      <c r="AN1366" s="455"/>
    </row>
    <row r="1367" spans="38:40">
      <c r="AL1367" s="452"/>
      <c r="AM1367" s="452"/>
      <c r="AN1367" s="455"/>
    </row>
    <row r="1368" spans="38:40">
      <c r="AL1368" s="452"/>
      <c r="AM1368" s="452"/>
      <c r="AN1368" s="455"/>
    </row>
    <row r="1369" spans="38:40">
      <c r="AL1369" s="452"/>
      <c r="AM1369" s="452"/>
      <c r="AN1369" s="455"/>
    </row>
    <row r="1370" spans="38:40">
      <c r="AL1370" s="452"/>
      <c r="AM1370" s="452"/>
      <c r="AN1370" s="455"/>
    </row>
    <row r="1371" spans="38:40">
      <c r="AL1371" s="452"/>
      <c r="AM1371" s="452"/>
      <c r="AN1371" s="455"/>
    </row>
    <row r="1372" spans="38:40">
      <c r="AL1372" s="452"/>
      <c r="AM1372" s="452"/>
      <c r="AN1372" s="455"/>
    </row>
    <row r="1373" spans="38:40">
      <c r="AL1373" s="452"/>
      <c r="AM1373" s="452"/>
      <c r="AN1373" s="455"/>
    </row>
    <row r="1374" spans="38:40">
      <c r="AL1374" s="452"/>
      <c r="AM1374" s="452"/>
      <c r="AN1374" s="455"/>
    </row>
    <row r="1375" spans="38:40">
      <c r="AL1375" s="452"/>
      <c r="AM1375" s="452"/>
      <c r="AN1375" s="455"/>
    </row>
    <row r="1376" spans="38:40">
      <c r="AL1376" s="452"/>
      <c r="AM1376" s="452"/>
      <c r="AN1376" s="455"/>
    </row>
    <row r="1377" spans="38:40">
      <c r="AL1377" s="452"/>
      <c r="AM1377" s="452"/>
      <c r="AN1377" s="455"/>
    </row>
    <row r="1378" spans="38:40">
      <c r="AL1378" s="452"/>
      <c r="AM1378" s="452"/>
      <c r="AN1378" s="455"/>
    </row>
    <row r="1379" spans="38:40">
      <c r="AL1379" s="452"/>
      <c r="AM1379" s="452"/>
      <c r="AN1379" s="455"/>
    </row>
    <row r="1380" spans="38:40">
      <c r="AL1380" s="452"/>
      <c r="AM1380" s="452"/>
      <c r="AN1380" s="455"/>
    </row>
    <row r="1381" spans="38:40">
      <c r="AL1381" s="452"/>
      <c r="AM1381" s="452"/>
      <c r="AN1381" s="455"/>
    </row>
    <row r="1382" spans="38:40">
      <c r="AL1382" s="452"/>
      <c r="AM1382" s="452"/>
      <c r="AN1382" s="455"/>
    </row>
    <row r="1383" spans="38:40">
      <c r="AL1383" s="452"/>
      <c r="AM1383" s="452"/>
      <c r="AN1383" s="455"/>
    </row>
    <row r="1384" spans="38:40">
      <c r="AL1384" s="452"/>
      <c r="AM1384" s="452"/>
      <c r="AN1384" s="455"/>
    </row>
    <row r="1385" spans="38:40">
      <c r="AL1385" s="452"/>
      <c r="AM1385" s="452"/>
      <c r="AN1385" s="455"/>
    </row>
    <row r="1386" spans="38:40">
      <c r="AL1386" s="452"/>
      <c r="AM1386" s="452"/>
      <c r="AN1386" s="455"/>
    </row>
    <row r="1387" spans="38:40">
      <c r="AL1387" s="452"/>
      <c r="AM1387" s="452"/>
      <c r="AN1387" s="455"/>
    </row>
    <row r="1388" spans="38:40">
      <c r="AL1388" s="452"/>
      <c r="AM1388" s="452"/>
      <c r="AN1388" s="455"/>
    </row>
    <row r="1389" spans="38:40">
      <c r="AL1389" s="452"/>
      <c r="AM1389" s="452"/>
      <c r="AN1389" s="455"/>
    </row>
    <row r="1390" spans="38:40">
      <c r="AL1390" s="452"/>
      <c r="AM1390" s="452"/>
      <c r="AN1390" s="455"/>
    </row>
    <row r="1391" spans="38:40">
      <c r="AL1391" s="452"/>
      <c r="AM1391" s="452"/>
      <c r="AN1391" s="455"/>
    </row>
    <row r="1392" spans="38:40">
      <c r="AL1392" s="452"/>
      <c r="AM1392" s="452"/>
      <c r="AN1392" s="455"/>
    </row>
    <row r="1393" spans="38:40">
      <c r="AL1393" s="452"/>
      <c r="AM1393" s="452"/>
      <c r="AN1393" s="455"/>
    </row>
    <row r="1394" spans="38:40">
      <c r="AL1394" s="452"/>
      <c r="AM1394" s="452"/>
      <c r="AN1394" s="455"/>
    </row>
    <row r="1395" spans="38:40">
      <c r="AL1395" s="452"/>
      <c r="AM1395" s="452"/>
      <c r="AN1395" s="455"/>
    </row>
    <row r="1396" spans="38:40">
      <c r="AL1396" s="452"/>
      <c r="AM1396" s="452"/>
      <c r="AN1396" s="455"/>
    </row>
    <row r="1397" spans="38:40">
      <c r="AL1397" s="452"/>
      <c r="AM1397" s="452"/>
      <c r="AN1397" s="455"/>
    </row>
    <row r="1398" spans="38:40">
      <c r="AL1398" s="452"/>
      <c r="AM1398" s="452"/>
      <c r="AN1398" s="455"/>
    </row>
    <row r="1399" spans="38:40">
      <c r="AL1399" s="452"/>
      <c r="AM1399" s="452"/>
      <c r="AN1399" s="455"/>
    </row>
    <row r="1400" spans="38:40">
      <c r="AL1400" s="452"/>
      <c r="AM1400" s="452"/>
      <c r="AN1400" s="455"/>
    </row>
    <row r="1401" spans="38:40">
      <c r="AL1401" s="452"/>
      <c r="AM1401" s="452"/>
      <c r="AN1401" s="455"/>
    </row>
    <row r="1402" spans="38:40">
      <c r="AL1402" s="452"/>
      <c r="AM1402" s="452"/>
      <c r="AN1402" s="455"/>
    </row>
    <row r="1403" spans="38:40">
      <c r="AL1403" s="452"/>
      <c r="AM1403" s="452"/>
      <c r="AN1403" s="455"/>
    </row>
    <row r="1404" spans="38:40">
      <c r="AL1404" s="452"/>
      <c r="AM1404" s="452"/>
      <c r="AN1404" s="455"/>
    </row>
    <row r="1405" spans="38:40">
      <c r="AL1405" s="452"/>
      <c r="AM1405" s="452"/>
      <c r="AN1405" s="455"/>
    </row>
    <row r="1406" spans="38:40">
      <c r="AL1406" s="452"/>
      <c r="AM1406" s="452"/>
      <c r="AN1406" s="455"/>
    </row>
    <row r="1407" spans="38:40">
      <c r="AL1407" s="452"/>
      <c r="AM1407" s="452"/>
      <c r="AN1407" s="455"/>
    </row>
    <row r="1408" spans="38:40">
      <c r="AL1408" s="452"/>
      <c r="AM1408" s="452"/>
      <c r="AN1408" s="455"/>
    </row>
    <row r="1409" spans="38:40">
      <c r="AL1409" s="452"/>
      <c r="AM1409" s="452"/>
      <c r="AN1409" s="455"/>
    </row>
    <row r="1410" spans="38:40">
      <c r="AL1410" s="452"/>
      <c r="AM1410" s="452"/>
      <c r="AN1410" s="455"/>
    </row>
    <row r="1411" spans="38:40">
      <c r="AL1411" s="452"/>
      <c r="AM1411" s="452"/>
      <c r="AN1411" s="455"/>
    </row>
    <row r="1412" spans="38:40">
      <c r="AL1412" s="452"/>
      <c r="AM1412" s="452"/>
      <c r="AN1412" s="455"/>
    </row>
    <row r="1413" spans="38:40">
      <c r="AL1413" s="452"/>
      <c r="AM1413" s="452"/>
      <c r="AN1413" s="455"/>
    </row>
    <row r="1414" spans="38:40">
      <c r="AL1414" s="452"/>
      <c r="AM1414" s="452"/>
      <c r="AN1414" s="455"/>
    </row>
    <row r="1415" spans="38:40">
      <c r="AL1415" s="452"/>
      <c r="AM1415" s="452"/>
      <c r="AN1415" s="455"/>
    </row>
    <row r="1416" spans="38:40">
      <c r="AL1416" s="452"/>
      <c r="AM1416" s="452"/>
      <c r="AN1416" s="455"/>
    </row>
    <row r="1417" spans="38:40">
      <c r="AL1417" s="452"/>
      <c r="AM1417" s="452"/>
      <c r="AN1417" s="455"/>
    </row>
    <row r="1418" spans="38:40">
      <c r="AL1418" s="452"/>
      <c r="AM1418" s="452"/>
      <c r="AN1418" s="455"/>
    </row>
    <row r="1419" spans="38:40">
      <c r="AL1419" s="452"/>
      <c r="AM1419" s="452"/>
      <c r="AN1419" s="455"/>
    </row>
    <row r="1420" spans="38:40">
      <c r="AL1420" s="452"/>
      <c r="AM1420" s="452"/>
      <c r="AN1420" s="455"/>
    </row>
    <row r="1421" spans="38:40">
      <c r="AL1421" s="452"/>
      <c r="AM1421" s="452"/>
      <c r="AN1421" s="455"/>
    </row>
    <row r="1422" spans="38:40">
      <c r="AL1422" s="452"/>
      <c r="AM1422" s="452"/>
      <c r="AN1422" s="455"/>
    </row>
    <row r="1423" spans="38:40">
      <c r="AL1423" s="452"/>
      <c r="AM1423" s="452"/>
      <c r="AN1423" s="455"/>
    </row>
    <row r="1424" spans="38:40">
      <c r="AL1424" s="452"/>
      <c r="AM1424" s="452"/>
      <c r="AN1424" s="455"/>
    </row>
    <row r="1425" spans="38:40">
      <c r="AL1425" s="452"/>
      <c r="AM1425" s="452"/>
      <c r="AN1425" s="455"/>
    </row>
    <row r="1426" spans="38:40">
      <c r="AL1426" s="452"/>
      <c r="AM1426" s="452"/>
      <c r="AN1426" s="455"/>
    </row>
    <row r="1427" spans="38:40">
      <c r="AL1427" s="452"/>
      <c r="AM1427" s="452"/>
      <c r="AN1427" s="455"/>
    </row>
    <row r="1428" spans="38:40">
      <c r="AL1428" s="452"/>
      <c r="AM1428" s="452"/>
      <c r="AN1428" s="455"/>
    </row>
    <row r="1429" spans="38:40">
      <c r="AL1429" s="452"/>
      <c r="AM1429" s="452"/>
      <c r="AN1429" s="455"/>
    </row>
    <row r="1430" spans="38:40">
      <c r="AL1430" s="452"/>
      <c r="AM1430" s="452"/>
      <c r="AN1430" s="455"/>
    </row>
    <row r="1431" spans="38:40">
      <c r="AL1431" s="452"/>
      <c r="AM1431" s="452"/>
      <c r="AN1431" s="455"/>
    </row>
    <row r="1432" spans="38:40">
      <c r="AL1432" s="452"/>
      <c r="AM1432" s="452"/>
      <c r="AN1432" s="455"/>
    </row>
    <row r="1433" spans="38:40">
      <c r="AL1433" s="452"/>
      <c r="AM1433" s="452"/>
      <c r="AN1433" s="455"/>
    </row>
    <row r="1434" spans="38:40">
      <c r="AL1434" s="452"/>
      <c r="AM1434" s="452"/>
      <c r="AN1434" s="455"/>
    </row>
    <row r="1435" spans="38:40">
      <c r="AL1435" s="452"/>
      <c r="AM1435" s="452"/>
      <c r="AN1435" s="455"/>
    </row>
    <row r="1436" spans="38:40">
      <c r="AL1436" s="452"/>
      <c r="AM1436" s="452"/>
      <c r="AN1436" s="455"/>
    </row>
    <row r="1437" spans="38:40">
      <c r="AL1437" s="452"/>
      <c r="AM1437" s="452"/>
      <c r="AN1437" s="455"/>
    </row>
    <row r="1438" spans="38:40">
      <c r="AL1438" s="452"/>
      <c r="AM1438" s="452"/>
      <c r="AN1438" s="455"/>
    </row>
    <row r="1439" spans="38:40">
      <c r="AL1439" s="452"/>
      <c r="AM1439" s="452"/>
      <c r="AN1439" s="455"/>
    </row>
    <row r="1440" spans="38:40">
      <c r="AL1440" s="452"/>
      <c r="AM1440" s="452"/>
      <c r="AN1440" s="455"/>
    </row>
    <row r="1441" spans="38:40">
      <c r="AL1441" s="452"/>
      <c r="AM1441" s="452"/>
      <c r="AN1441" s="455"/>
    </row>
    <row r="1442" spans="38:40">
      <c r="AL1442" s="452"/>
      <c r="AM1442" s="452"/>
      <c r="AN1442" s="455"/>
    </row>
    <row r="1443" spans="38:40">
      <c r="AL1443" s="452"/>
      <c r="AM1443" s="452"/>
      <c r="AN1443" s="455"/>
    </row>
    <row r="1444" spans="38:40">
      <c r="AL1444" s="452"/>
      <c r="AM1444" s="452"/>
      <c r="AN1444" s="455"/>
    </row>
    <row r="1445" spans="38:40">
      <c r="AL1445" s="452"/>
      <c r="AM1445" s="452"/>
      <c r="AN1445" s="455"/>
    </row>
    <row r="1446" spans="38:40">
      <c r="AL1446" s="452"/>
      <c r="AM1446" s="452"/>
      <c r="AN1446" s="455"/>
    </row>
    <row r="1447" spans="38:40">
      <c r="AL1447" s="452"/>
      <c r="AM1447" s="452"/>
      <c r="AN1447" s="455"/>
    </row>
    <row r="1448" spans="38:40">
      <c r="AL1448" s="452"/>
      <c r="AM1448" s="452"/>
      <c r="AN1448" s="455"/>
    </row>
    <row r="1449" spans="38:40">
      <c r="AL1449" s="452"/>
      <c r="AM1449" s="452"/>
      <c r="AN1449" s="455"/>
    </row>
    <row r="1450" spans="38:40">
      <c r="AL1450" s="452"/>
      <c r="AM1450" s="452"/>
      <c r="AN1450" s="455"/>
    </row>
    <row r="1451" spans="38:40">
      <c r="AL1451" s="452"/>
      <c r="AM1451" s="452"/>
      <c r="AN1451" s="455"/>
    </row>
    <row r="1452" spans="38:40">
      <c r="AL1452" s="452"/>
      <c r="AM1452" s="452"/>
      <c r="AN1452" s="455"/>
    </row>
    <row r="1453" spans="38:40">
      <c r="AL1453" s="452"/>
      <c r="AM1453" s="452"/>
      <c r="AN1453" s="455"/>
    </row>
    <row r="1454" spans="38:40">
      <c r="AL1454" s="452"/>
      <c r="AM1454" s="452"/>
      <c r="AN1454" s="455"/>
    </row>
    <row r="1455" spans="38:40">
      <c r="AL1455" s="452"/>
      <c r="AM1455" s="452"/>
      <c r="AN1455" s="455"/>
    </row>
    <row r="1456" spans="38:40">
      <c r="AL1456" s="452"/>
      <c r="AM1456" s="452"/>
      <c r="AN1456" s="455"/>
    </row>
    <row r="1457" spans="38:40">
      <c r="AL1457" s="452"/>
      <c r="AM1457" s="452"/>
      <c r="AN1457" s="455"/>
    </row>
    <row r="1458" spans="38:40">
      <c r="AL1458" s="452"/>
      <c r="AM1458" s="452"/>
      <c r="AN1458" s="455"/>
    </row>
    <row r="1459" spans="38:40">
      <c r="AL1459" s="452"/>
      <c r="AM1459" s="452"/>
      <c r="AN1459" s="455"/>
    </row>
    <row r="1460" spans="38:40">
      <c r="AL1460" s="452"/>
      <c r="AM1460" s="452"/>
      <c r="AN1460" s="455"/>
    </row>
    <row r="1461" spans="38:40">
      <c r="AL1461" s="452"/>
      <c r="AM1461" s="452"/>
      <c r="AN1461" s="455"/>
    </row>
    <row r="1462" spans="38:40">
      <c r="AL1462" s="452"/>
      <c r="AM1462" s="452"/>
      <c r="AN1462" s="455"/>
    </row>
    <row r="1463" spans="38:40">
      <c r="AL1463" s="452"/>
      <c r="AM1463" s="452"/>
      <c r="AN1463" s="455"/>
    </row>
    <row r="1464" spans="38:40">
      <c r="AL1464" s="452"/>
      <c r="AM1464" s="452"/>
      <c r="AN1464" s="455"/>
    </row>
    <row r="1465" spans="38:40">
      <c r="AL1465" s="452"/>
      <c r="AM1465" s="452"/>
      <c r="AN1465" s="455"/>
    </row>
    <row r="1466" spans="38:40">
      <c r="AL1466" s="452"/>
      <c r="AM1466" s="452"/>
      <c r="AN1466" s="455"/>
    </row>
    <row r="1467" spans="38:40">
      <c r="AL1467" s="452"/>
      <c r="AM1467" s="452"/>
      <c r="AN1467" s="455"/>
    </row>
    <row r="1468" spans="38:40">
      <c r="AL1468" s="452"/>
      <c r="AM1468" s="452"/>
      <c r="AN1468" s="455"/>
    </row>
    <row r="1469" spans="38:40">
      <c r="AL1469" s="452"/>
      <c r="AM1469" s="452"/>
      <c r="AN1469" s="455"/>
    </row>
    <row r="1470" spans="38:40">
      <c r="AL1470" s="452"/>
      <c r="AM1470" s="452"/>
      <c r="AN1470" s="455"/>
    </row>
    <row r="1471" spans="38:40">
      <c r="AL1471" s="452"/>
      <c r="AM1471" s="452"/>
      <c r="AN1471" s="455"/>
    </row>
    <row r="1472" spans="38:40">
      <c r="AL1472" s="452"/>
      <c r="AM1472" s="452"/>
      <c r="AN1472" s="455"/>
    </row>
    <row r="1473" spans="38:40">
      <c r="AL1473" s="452"/>
      <c r="AM1473" s="452"/>
      <c r="AN1473" s="455"/>
    </row>
    <row r="1474" spans="38:40">
      <c r="AL1474" s="452"/>
      <c r="AM1474" s="452"/>
      <c r="AN1474" s="455"/>
    </row>
    <row r="1475" spans="38:40">
      <c r="AL1475" s="452"/>
      <c r="AM1475" s="452"/>
      <c r="AN1475" s="455"/>
    </row>
    <row r="1476" spans="38:40">
      <c r="AL1476" s="452"/>
      <c r="AM1476" s="452"/>
      <c r="AN1476" s="455"/>
    </row>
    <row r="1477" spans="38:40">
      <c r="AL1477" s="452"/>
      <c r="AM1477" s="452"/>
      <c r="AN1477" s="455"/>
    </row>
    <row r="1478" spans="38:40">
      <c r="AL1478" s="452"/>
      <c r="AM1478" s="452"/>
      <c r="AN1478" s="455"/>
    </row>
    <row r="1479" spans="38:40">
      <c r="AL1479" s="452"/>
      <c r="AM1479" s="452"/>
      <c r="AN1479" s="455"/>
    </row>
    <row r="1480" spans="38:40">
      <c r="AL1480" s="452"/>
      <c r="AM1480" s="452"/>
      <c r="AN1480" s="455"/>
    </row>
    <row r="1481" spans="38:40">
      <c r="AL1481" s="452"/>
      <c r="AM1481" s="452"/>
      <c r="AN1481" s="455"/>
    </row>
    <row r="1482" spans="38:40">
      <c r="AL1482" s="452"/>
      <c r="AM1482" s="452"/>
      <c r="AN1482" s="455"/>
    </row>
    <row r="1483" spans="38:40">
      <c r="AL1483" s="452"/>
      <c r="AM1483" s="452"/>
      <c r="AN1483" s="455"/>
    </row>
    <row r="1484" spans="38:40">
      <c r="AL1484" s="452"/>
      <c r="AM1484" s="452"/>
      <c r="AN1484" s="455"/>
    </row>
    <row r="1485" spans="38:40">
      <c r="AL1485" s="452"/>
      <c r="AM1485" s="452"/>
      <c r="AN1485" s="455"/>
    </row>
    <row r="1486" spans="38:40">
      <c r="AL1486" s="452"/>
      <c r="AM1486" s="452"/>
      <c r="AN1486" s="455"/>
    </row>
    <row r="1487" spans="38:40">
      <c r="AL1487" s="452"/>
      <c r="AM1487" s="452"/>
      <c r="AN1487" s="455"/>
    </row>
    <row r="1488" spans="38:40">
      <c r="AL1488" s="452"/>
      <c r="AM1488" s="452"/>
      <c r="AN1488" s="455"/>
    </row>
    <row r="1489" spans="38:40">
      <c r="AL1489" s="452"/>
      <c r="AM1489" s="452"/>
      <c r="AN1489" s="455"/>
    </row>
    <row r="1490" spans="38:40">
      <c r="AL1490" s="452"/>
      <c r="AM1490" s="452"/>
      <c r="AN1490" s="455"/>
    </row>
    <row r="1491" spans="38:40">
      <c r="AL1491" s="452"/>
      <c r="AM1491" s="452"/>
      <c r="AN1491" s="455"/>
    </row>
    <row r="1492" spans="38:40">
      <c r="AL1492" s="452"/>
      <c r="AM1492" s="452"/>
      <c r="AN1492" s="455"/>
    </row>
    <row r="1493" spans="38:40">
      <c r="AL1493" s="452"/>
      <c r="AM1493" s="452"/>
      <c r="AN1493" s="455"/>
    </row>
    <row r="1494" spans="38:40">
      <c r="AL1494" s="452"/>
      <c r="AM1494" s="452"/>
      <c r="AN1494" s="455"/>
    </row>
    <row r="1495" spans="38:40">
      <c r="AL1495" s="452"/>
      <c r="AM1495" s="452"/>
      <c r="AN1495" s="455"/>
    </row>
    <row r="1496" spans="38:40">
      <c r="AL1496" s="452"/>
      <c r="AM1496" s="452"/>
      <c r="AN1496" s="455"/>
    </row>
    <row r="1497" spans="38:40">
      <c r="AL1497" s="452"/>
      <c r="AM1497" s="452"/>
      <c r="AN1497" s="455"/>
    </row>
    <row r="1498" spans="38:40">
      <c r="AL1498" s="452"/>
      <c r="AM1498" s="452"/>
      <c r="AN1498" s="455"/>
    </row>
    <row r="1499" spans="38:40">
      <c r="AL1499" s="452"/>
      <c r="AM1499" s="452"/>
      <c r="AN1499" s="455"/>
    </row>
    <row r="1500" spans="38:40">
      <c r="AL1500" s="452"/>
      <c r="AM1500" s="452"/>
      <c r="AN1500" s="455"/>
    </row>
    <row r="1501" spans="38:40">
      <c r="AL1501" s="452"/>
      <c r="AM1501" s="452"/>
      <c r="AN1501" s="455"/>
    </row>
    <row r="1502" spans="38:40">
      <c r="AL1502" s="452"/>
      <c r="AM1502" s="452"/>
      <c r="AN1502" s="455"/>
    </row>
    <row r="1503" spans="38:40">
      <c r="AL1503" s="452"/>
      <c r="AM1503" s="452"/>
      <c r="AN1503" s="455"/>
    </row>
    <row r="1504" spans="38:40">
      <c r="AL1504" s="452"/>
      <c r="AM1504" s="452"/>
      <c r="AN1504" s="455"/>
    </row>
    <row r="1505" spans="38:40">
      <c r="AL1505" s="452"/>
      <c r="AM1505" s="452"/>
      <c r="AN1505" s="455"/>
    </row>
    <row r="1506" spans="38:40">
      <c r="AL1506" s="452"/>
      <c r="AM1506" s="452"/>
      <c r="AN1506" s="455"/>
    </row>
    <row r="1507" spans="38:40">
      <c r="AL1507" s="452"/>
      <c r="AM1507" s="452"/>
      <c r="AN1507" s="455"/>
    </row>
    <row r="1508" spans="38:40">
      <c r="AL1508" s="452"/>
      <c r="AM1508" s="452"/>
      <c r="AN1508" s="455"/>
    </row>
    <row r="1509" spans="38:40">
      <c r="AL1509" s="452"/>
      <c r="AM1509" s="452"/>
      <c r="AN1509" s="455"/>
    </row>
    <row r="1510" spans="38:40">
      <c r="AL1510" s="452"/>
      <c r="AM1510" s="452"/>
      <c r="AN1510" s="455"/>
    </row>
    <row r="1511" spans="38:40">
      <c r="AL1511" s="452"/>
      <c r="AM1511" s="452"/>
      <c r="AN1511" s="455"/>
    </row>
    <row r="1512" spans="38:40">
      <c r="AL1512" s="452"/>
      <c r="AM1512" s="452"/>
      <c r="AN1512" s="455"/>
    </row>
    <row r="1513" spans="38:40">
      <c r="AL1513" s="452"/>
      <c r="AM1513" s="452"/>
      <c r="AN1513" s="455"/>
    </row>
    <row r="1514" spans="38:40">
      <c r="AL1514" s="452"/>
      <c r="AM1514" s="452"/>
      <c r="AN1514" s="455"/>
    </row>
    <row r="1515" spans="38:40">
      <c r="AL1515" s="452"/>
      <c r="AM1515" s="452"/>
      <c r="AN1515" s="455"/>
    </row>
    <row r="1516" spans="38:40">
      <c r="AL1516" s="452"/>
      <c r="AM1516" s="452"/>
      <c r="AN1516" s="455"/>
    </row>
    <row r="1517" spans="38:40">
      <c r="AL1517" s="452"/>
      <c r="AM1517" s="452"/>
      <c r="AN1517" s="455"/>
    </row>
    <row r="1518" spans="38:40">
      <c r="AL1518" s="452"/>
      <c r="AM1518" s="452"/>
      <c r="AN1518" s="455"/>
    </row>
    <row r="1519" spans="38:40">
      <c r="AL1519" s="452"/>
      <c r="AM1519" s="452"/>
      <c r="AN1519" s="455"/>
    </row>
    <row r="1520" spans="38:40">
      <c r="AL1520" s="452"/>
      <c r="AM1520" s="452"/>
      <c r="AN1520" s="455"/>
    </row>
    <row r="1521" spans="38:40">
      <c r="AL1521" s="452"/>
      <c r="AM1521" s="452"/>
      <c r="AN1521" s="455"/>
    </row>
    <row r="1522" spans="38:40">
      <c r="AL1522" s="452"/>
      <c r="AM1522" s="452"/>
      <c r="AN1522" s="455"/>
    </row>
    <row r="1523" spans="38:40">
      <c r="AL1523" s="452"/>
      <c r="AM1523" s="452"/>
      <c r="AN1523" s="455"/>
    </row>
    <row r="1524" spans="38:40">
      <c r="AL1524" s="452"/>
      <c r="AM1524" s="452"/>
      <c r="AN1524" s="455"/>
    </row>
    <row r="1525" spans="38:40">
      <c r="AL1525" s="452"/>
      <c r="AM1525" s="452"/>
      <c r="AN1525" s="455"/>
    </row>
    <row r="1526" spans="38:40">
      <c r="AL1526" s="452"/>
      <c r="AM1526" s="452"/>
      <c r="AN1526" s="455"/>
    </row>
    <row r="1527" spans="38:40">
      <c r="AL1527" s="452"/>
      <c r="AM1527" s="452"/>
      <c r="AN1527" s="455"/>
    </row>
    <row r="1528" spans="38:40">
      <c r="AL1528" s="452"/>
      <c r="AM1528" s="452"/>
      <c r="AN1528" s="455"/>
    </row>
    <row r="1529" spans="38:40">
      <c r="AL1529" s="452"/>
      <c r="AM1529" s="452"/>
      <c r="AN1529" s="455"/>
    </row>
    <row r="1530" spans="38:40">
      <c r="AL1530" s="452"/>
      <c r="AM1530" s="452"/>
      <c r="AN1530" s="455"/>
    </row>
    <row r="1531" spans="38:40">
      <c r="AL1531" s="452"/>
      <c r="AM1531" s="452"/>
      <c r="AN1531" s="455"/>
    </row>
    <row r="1532" spans="38:40">
      <c r="AL1532" s="452"/>
      <c r="AM1532" s="452"/>
      <c r="AN1532" s="455"/>
    </row>
    <row r="1533" spans="38:40">
      <c r="AL1533" s="452"/>
      <c r="AM1533" s="452"/>
      <c r="AN1533" s="455"/>
    </row>
    <row r="1534" spans="38:40">
      <c r="AL1534" s="452"/>
      <c r="AM1534" s="452"/>
      <c r="AN1534" s="455"/>
    </row>
    <row r="1535" spans="38:40">
      <c r="AL1535" s="452"/>
      <c r="AM1535" s="452"/>
      <c r="AN1535" s="455"/>
    </row>
    <row r="1536" spans="38:40">
      <c r="AL1536" s="452"/>
      <c r="AM1536" s="452"/>
      <c r="AN1536" s="455"/>
    </row>
    <row r="1537" spans="38:40">
      <c r="AL1537" s="452"/>
      <c r="AM1537" s="452"/>
      <c r="AN1537" s="455"/>
    </row>
    <row r="1538" spans="38:40">
      <c r="AL1538" s="452"/>
      <c r="AM1538" s="452"/>
      <c r="AN1538" s="455"/>
    </row>
    <row r="1539" spans="38:40">
      <c r="AL1539" s="452"/>
      <c r="AM1539" s="452"/>
      <c r="AN1539" s="455"/>
    </row>
    <row r="1540" spans="38:40">
      <c r="AL1540" s="452"/>
      <c r="AM1540" s="452"/>
      <c r="AN1540" s="455"/>
    </row>
    <row r="1541" spans="38:40">
      <c r="AL1541" s="452"/>
      <c r="AM1541" s="452"/>
      <c r="AN1541" s="455"/>
    </row>
    <row r="1542" spans="38:40">
      <c r="AL1542" s="452"/>
      <c r="AM1542" s="452"/>
      <c r="AN1542" s="455"/>
    </row>
    <row r="1543" spans="38:40">
      <c r="AL1543" s="452"/>
      <c r="AM1543" s="452"/>
      <c r="AN1543" s="455"/>
    </row>
    <row r="1544" spans="38:40">
      <c r="AL1544" s="452"/>
      <c r="AM1544" s="452"/>
      <c r="AN1544" s="455"/>
    </row>
    <row r="1545" spans="38:40">
      <c r="AL1545" s="452"/>
      <c r="AM1545" s="452"/>
      <c r="AN1545" s="455"/>
    </row>
    <row r="1546" spans="38:40">
      <c r="AL1546" s="452"/>
      <c r="AM1546" s="452"/>
      <c r="AN1546" s="455"/>
    </row>
    <row r="1547" spans="38:40">
      <c r="AL1547" s="452"/>
      <c r="AM1547" s="452"/>
      <c r="AN1547" s="455"/>
    </row>
    <row r="1548" spans="38:40">
      <c r="AL1548" s="452"/>
      <c r="AM1548" s="452"/>
      <c r="AN1548" s="455"/>
    </row>
    <row r="1549" spans="38:40">
      <c r="AL1549" s="452"/>
      <c r="AM1549" s="452"/>
      <c r="AN1549" s="455"/>
    </row>
    <row r="1550" spans="38:40">
      <c r="AL1550" s="452"/>
      <c r="AM1550" s="452"/>
      <c r="AN1550" s="455"/>
    </row>
    <row r="1551" spans="38:40">
      <c r="AL1551" s="452"/>
      <c r="AM1551" s="452"/>
      <c r="AN1551" s="455"/>
    </row>
    <row r="1552" spans="38:40">
      <c r="AL1552" s="452"/>
      <c r="AM1552" s="452"/>
      <c r="AN1552" s="455"/>
    </row>
    <row r="1553" spans="38:40">
      <c r="AL1553" s="452"/>
      <c r="AM1553" s="452"/>
      <c r="AN1553" s="455"/>
    </row>
    <row r="1554" spans="38:40">
      <c r="AL1554" s="452"/>
      <c r="AM1554" s="452"/>
      <c r="AN1554" s="455"/>
    </row>
    <row r="1555" spans="38:40">
      <c r="AL1555" s="452"/>
      <c r="AM1555" s="452"/>
      <c r="AN1555" s="455"/>
    </row>
    <row r="1556" spans="38:40">
      <c r="AL1556" s="452"/>
      <c r="AM1556" s="452"/>
      <c r="AN1556" s="455"/>
    </row>
    <row r="1557" spans="38:40">
      <c r="AL1557" s="452"/>
      <c r="AM1557" s="452"/>
      <c r="AN1557" s="455"/>
    </row>
    <row r="1558" spans="38:40">
      <c r="AL1558" s="452"/>
      <c r="AM1558" s="452"/>
      <c r="AN1558" s="455"/>
    </row>
    <row r="1559" spans="38:40">
      <c r="AL1559" s="452"/>
      <c r="AM1559" s="452"/>
      <c r="AN1559" s="455"/>
    </row>
    <row r="1560" spans="38:40">
      <c r="AL1560" s="452"/>
      <c r="AM1560" s="452"/>
      <c r="AN1560" s="455"/>
    </row>
    <row r="1561" spans="38:40">
      <c r="AL1561" s="452"/>
      <c r="AM1561" s="452"/>
      <c r="AN1561" s="455"/>
    </row>
    <row r="1562" spans="38:40">
      <c r="AL1562" s="452"/>
      <c r="AM1562" s="452"/>
      <c r="AN1562" s="455"/>
    </row>
    <row r="1563" spans="38:40">
      <c r="AL1563" s="452"/>
      <c r="AM1563" s="452"/>
      <c r="AN1563" s="455"/>
    </row>
    <row r="1564" spans="38:40">
      <c r="AL1564" s="452"/>
      <c r="AM1564" s="452"/>
      <c r="AN1564" s="455"/>
    </row>
    <row r="1565" spans="38:40">
      <c r="AL1565" s="452"/>
      <c r="AM1565" s="452"/>
      <c r="AN1565" s="455"/>
    </row>
    <row r="1566" spans="38:40">
      <c r="AL1566" s="452"/>
      <c r="AM1566" s="452"/>
      <c r="AN1566" s="455"/>
    </row>
    <row r="1567" spans="38:40">
      <c r="AL1567" s="452"/>
      <c r="AM1567" s="452"/>
      <c r="AN1567" s="455"/>
    </row>
    <row r="1568" spans="38:40">
      <c r="AL1568" s="452"/>
      <c r="AM1568" s="452"/>
      <c r="AN1568" s="455"/>
    </row>
    <row r="1569" spans="38:40">
      <c r="AL1569" s="452"/>
      <c r="AM1569" s="452"/>
      <c r="AN1569" s="455"/>
    </row>
    <row r="1570" spans="38:40">
      <c r="AL1570" s="452"/>
      <c r="AM1570" s="452"/>
      <c r="AN1570" s="455"/>
    </row>
    <row r="1571" spans="38:40">
      <c r="AL1571" s="452"/>
      <c r="AM1571" s="452"/>
      <c r="AN1571" s="455"/>
    </row>
    <row r="1572" spans="38:40">
      <c r="AL1572" s="452"/>
      <c r="AM1572" s="452"/>
      <c r="AN1572" s="455"/>
    </row>
    <row r="1573" spans="38:40">
      <c r="AL1573" s="452"/>
      <c r="AM1573" s="452"/>
      <c r="AN1573" s="455"/>
    </row>
    <row r="1574" spans="38:40">
      <c r="AL1574" s="452"/>
      <c r="AM1574" s="452"/>
      <c r="AN1574" s="455"/>
    </row>
    <row r="1575" spans="38:40">
      <c r="AL1575" s="452"/>
      <c r="AM1575" s="452"/>
      <c r="AN1575" s="455"/>
    </row>
    <row r="1576" spans="38:40">
      <c r="AL1576" s="452"/>
      <c r="AM1576" s="452"/>
      <c r="AN1576" s="455"/>
    </row>
    <row r="1577" spans="38:40">
      <c r="AL1577" s="452"/>
      <c r="AM1577" s="452"/>
      <c r="AN1577" s="455"/>
    </row>
    <row r="1578" spans="38:40">
      <c r="AL1578" s="452"/>
      <c r="AM1578" s="452"/>
      <c r="AN1578" s="455"/>
    </row>
    <row r="1579" spans="38:40">
      <c r="AL1579" s="452"/>
      <c r="AM1579" s="452"/>
      <c r="AN1579" s="455"/>
    </row>
    <row r="1580" spans="38:40">
      <c r="AL1580" s="452"/>
      <c r="AM1580" s="452"/>
      <c r="AN1580" s="455"/>
    </row>
    <row r="1581" spans="38:40">
      <c r="AL1581" s="452"/>
      <c r="AM1581" s="452"/>
      <c r="AN1581" s="455"/>
    </row>
    <row r="1582" spans="38:40">
      <c r="AL1582" s="452"/>
      <c r="AM1582" s="452"/>
      <c r="AN1582" s="455"/>
    </row>
    <row r="1583" spans="38:40">
      <c r="AL1583" s="452"/>
      <c r="AM1583" s="452"/>
      <c r="AN1583" s="455"/>
    </row>
    <row r="1584" spans="38:40">
      <c r="AL1584" s="452"/>
      <c r="AM1584" s="452"/>
      <c r="AN1584" s="455"/>
    </row>
    <row r="1585" spans="38:40">
      <c r="AL1585" s="452"/>
      <c r="AM1585" s="452"/>
      <c r="AN1585" s="455"/>
    </row>
    <row r="1586" spans="38:40">
      <c r="AL1586" s="452"/>
      <c r="AM1586" s="452"/>
      <c r="AN1586" s="455"/>
    </row>
    <row r="1587" spans="38:40">
      <c r="AL1587" s="452"/>
      <c r="AM1587" s="452"/>
      <c r="AN1587" s="455"/>
    </row>
    <row r="1588" spans="38:40">
      <c r="AL1588" s="452"/>
      <c r="AM1588" s="452"/>
      <c r="AN1588" s="455"/>
    </row>
    <row r="1589" spans="38:40">
      <c r="AL1589" s="452"/>
      <c r="AM1589" s="452"/>
      <c r="AN1589" s="455"/>
    </row>
    <row r="1590" spans="38:40">
      <c r="AL1590" s="452"/>
      <c r="AM1590" s="452"/>
      <c r="AN1590" s="455"/>
    </row>
    <row r="1591" spans="38:40">
      <c r="AL1591" s="452"/>
      <c r="AM1591" s="452"/>
      <c r="AN1591" s="455"/>
    </row>
    <row r="1592" spans="38:40">
      <c r="AL1592" s="452"/>
      <c r="AM1592" s="452"/>
      <c r="AN1592" s="455"/>
    </row>
    <row r="1593" spans="38:40">
      <c r="AL1593" s="452"/>
      <c r="AM1593" s="452"/>
      <c r="AN1593" s="455"/>
    </row>
    <row r="1594" spans="38:40">
      <c r="AL1594" s="452"/>
      <c r="AM1594" s="452"/>
      <c r="AN1594" s="455"/>
    </row>
    <row r="1595" spans="38:40">
      <c r="AL1595" s="452"/>
      <c r="AM1595" s="452"/>
      <c r="AN1595" s="455"/>
    </row>
    <row r="1596" spans="38:40">
      <c r="AL1596" s="452"/>
      <c r="AM1596" s="452"/>
      <c r="AN1596" s="455"/>
    </row>
    <row r="1597" spans="38:40">
      <c r="AL1597" s="452"/>
      <c r="AM1597" s="452"/>
      <c r="AN1597" s="455"/>
    </row>
    <row r="1598" spans="38:40">
      <c r="AL1598" s="452"/>
      <c r="AM1598" s="452"/>
      <c r="AN1598" s="455"/>
    </row>
    <row r="1599" spans="38:40">
      <c r="AL1599" s="452"/>
      <c r="AM1599" s="452"/>
      <c r="AN1599" s="455"/>
    </row>
    <row r="1600" spans="38:40">
      <c r="AL1600" s="452"/>
      <c r="AM1600" s="452"/>
      <c r="AN1600" s="455"/>
    </row>
    <row r="1601" spans="38:40">
      <c r="AL1601" s="452"/>
      <c r="AM1601" s="452"/>
      <c r="AN1601" s="455"/>
    </row>
    <row r="1602" spans="38:40">
      <c r="AL1602" s="452"/>
      <c r="AM1602" s="452"/>
      <c r="AN1602" s="455"/>
    </row>
    <row r="1603" spans="38:40">
      <c r="AL1603" s="452"/>
      <c r="AM1603" s="452"/>
      <c r="AN1603" s="455"/>
    </row>
    <row r="1604" spans="38:40">
      <c r="AL1604" s="452"/>
      <c r="AM1604" s="452"/>
      <c r="AN1604" s="455"/>
    </row>
    <row r="1605" spans="38:40">
      <c r="AL1605" s="452"/>
      <c r="AM1605" s="452"/>
      <c r="AN1605" s="455"/>
    </row>
    <row r="1606" spans="38:40">
      <c r="AL1606" s="452"/>
      <c r="AM1606" s="452"/>
      <c r="AN1606" s="455"/>
    </row>
    <row r="1607" spans="38:40">
      <c r="AL1607" s="452"/>
      <c r="AM1607" s="452"/>
      <c r="AN1607" s="455"/>
    </row>
    <row r="1608" spans="38:40">
      <c r="AL1608" s="452"/>
      <c r="AM1608" s="452"/>
      <c r="AN1608" s="455"/>
    </row>
    <row r="1609" spans="38:40">
      <c r="AL1609" s="452"/>
      <c r="AM1609" s="452"/>
      <c r="AN1609" s="455"/>
    </row>
    <row r="1610" spans="38:40">
      <c r="AL1610" s="452"/>
      <c r="AM1610" s="452"/>
      <c r="AN1610" s="455"/>
    </row>
    <row r="1611" spans="38:40">
      <c r="AL1611" s="452"/>
      <c r="AM1611" s="452"/>
      <c r="AN1611" s="455"/>
    </row>
    <row r="1612" spans="38:40">
      <c r="AL1612" s="452"/>
      <c r="AM1612" s="452"/>
      <c r="AN1612" s="455"/>
    </row>
    <row r="1613" spans="38:40">
      <c r="AL1613" s="452"/>
      <c r="AM1613" s="452"/>
      <c r="AN1613" s="455"/>
    </row>
    <row r="1614" spans="38:40">
      <c r="AL1614" s="452"/>
      <c r="AM1614" s="452"/>
      <c r="AN1614" s="455"/>
    </row>
    <row r="1615" spans="38:40">
      <c r="AL1615" s="452"/>
      <c r="AM1615" s="452"/>
      <c r="AN1615" s="455"/>
    </row>
    <row r="1616" spans="38:40">
      <c r="AL1616" s="452"/>
      <c r="AM1616" s="452"/>
      <c r="AN1616" s="455"/>
    </row>
    <row r="1617" spans="38:40">
      <c r="AL1617" s="452"/>
      <c r="AM1617" s="452"/>
      <c r="AN1617" s="455"/>
    </row>
    <row r="1618" spans="38:40">
      <c r="AL1618" s="452"/>
      <c r="AM1618" s="452"/>
      <c r="AN1618" s="455"/>
    </row>
    <row r="1619" spans="38:40">
      <c r="AL1619" s="452"/>
      <c r="AM1619" s="452"/>
      <c r="AN1619" s="455"/>
    </row>
    <row r="1620" spans="38:40">
      <c r="AL1620" s="452"/>
      <c r="AM1620" s="452"/>
      <c r="AN1620" s="455"/>
    </row>
    <row r="1621" spans="38:40">
      <c r="AL1621" s="452"/>
      <c r="AM1621" s="452"/>
      <c r="AN1621" s="455"/>
    </row>
    <row r="1622" spans="38:40">
      <c r="AL1622" s="452"/>
      <c r="AM1622" s="452"/>
      <c r="AN1622" s="455"/>
    </row>
    <row r="1623" spans="38:40">
      <c r="AL1623" s="452"/>
      <c r="AM1623" s="452"/>
      <c r="AN1623" s="455"/>
    </row>
    <row r="1624" spans="38:40">
      <c r="AL1624" s="452"/>
      <c r="AM1624" s="452"/>
      <c r="AN1624" s="455"/>
    </row>
    <row r="1625" spans="38:40">
      <c r="AL1625" s="452"/>
      <c r="AM1625" s="452"/>
      <c r="AN1625" s="455"/>
    </row>
    <row r="1626" spans="38:40">
      <c r="AL1626" s="452"/>
      <c r="AM1626" s="452"/>
      <c r="AN1626" s="455"/>
    </row>
    <row r="1627" spans="38:40">
      <c r="AL1627" s="452"/>
      <c r="AM1627" s="452"/>
      <c r="AN1627" s="455"/>
    </row>
    <row r="1628" spans="38:40">
      <c r="AL1628" s="452"/>
      <c r="AM1628" s="452"/>
      <c r="AN1628" s="455"/>
    </row>
    <row r="1629" spans="38:40">
      <c r="AL1629" s="452"/>
      <c r="AM1629" s="452"/>
      <c r="AN1629" s="455"/>
    </row>
    <row r="1630" spans="38:40">
      <c r="AL1630" s="452"/>
      <c r="AM1630" s="452"/>
      <c r="AN1630" s="455"/>
    </row>
    <row r="1631" spans="38:40">
      <c r="AL1631" s="452"/>
      <c r="AM1631" s="452"/>
      <c r="AN1631" s="455"/>
    </row>
    <row r="1632" spans="38:40">
      <c r="AL1632" s="452"/>
      <c r="AM1632" s="452"/>
      <c r="AN1632" s="455"/>
    </row>
    <row r="1633" spans="38:40">
      <c r="AL1633" s="452"/>
      <c r="AM1633" s="452"/>
      <c r="AN1633" s="455"/>
    </row>
    <row r="1634" spans="38:40">
      <c r="AL1634" s="452"/>
      <c r="AM1634" s="452"/>
      <c r="AN1634" s="455"/>
    </row>
    <row r="1635" spans="38:40">
      <c r="AL1635" s="452"/>
      <c r="AM1635" s="452"/>
      <c r="AN1635" s="455"/>
    </row>
    <row r="1636" spans="38:40">
      <c r="AL1636" s="452"/>
      <c r="AM1636" s="452"/>
      <c r="AN1636" s="455"/>
    </row>
    <row r="1637" spans="38:40">
      <c r="AL1637" s="452"/>
      <c r="AM1637" s="452"/>
      <c r="AN1637" s="455"/>
    </row>
    <row r="1638" spans="38:40">
      <c r="AL1638" s="452"/>
      <c r="AM1638" s="452"/>
      <c r="AN1638" s="455"/>
    </row>
    <row r="1639" spans="38:40">
      <c r="AL1639" s="452"/>
      <c r="AM1639" s="452"/>
      <c r="AN1639" s="455"/>
    </row>
    <row r="1640" spans="38:40">
      <c r="AL1640" s="452"/>
      <c r="AM1640" s="452"/>
      <c r="AN1640" s="455"/>
    </row>
    <row r="1641" spans="38:40">
      <c r="AL1641" s="452"/>
      <c r="AM1641" s="452"/>
      <c r="AN1641" s="455"/>
    </row>
    <row r="1642" spans="38:40">
      <c r="AL1642" s="452"/>
      <c r="AM1642" s="452"/>
      <c r="AN1642" s="455"/>
    </row>
    <row r="1643" spans="38:40">
      <c r="AL1643" s="452"/>
      <c r="AM1643" s="452"/>
      <c r="AN1643" s="455"/>
    </row>
    <row r="1644" spans="38:40">
      <c r="AL1644" s="452"/>
      <c r="AM1644" s="452"/>
      <c r="AN1644" s="455"/>
    </row>
    <row r="1645" spans="38:40">
      <c r="AL1645" s="452"/>
      <c r="AM1645" s="452"/>
      <c r="AN1645" s="455"/>
    </row>
    <row r="1646" spans="38:40">
      <c r="AL1646" s="452"/>
      <c r="AM1646" s="452"/>
      <c r="AN1646" s="455"/>
    </row>
    <row r="1647" spans="38:40">
      <c r="AL1647" s="452"/>
      <c r="AM1647" s="452"/>
      <c r="AN1647" s="455"/>
    </row>
    <row r="1648" spans="38:40">
      <c r="AL1648" s="452"/>
      <c r="AM1648" s="452"/>
      <c r="AN1648" s="455"/>
    </row>
    <row r="1649" spans="38:40">
      <c r="AL1649" s="452"/>
      <c r="AM1649" s="452"/>
      <c r="AN1649" s="455"/>
    </row>
    <row r="1650" spans="38:40">
      <c r="AL1650" s="452"/>
      <c r="AM1650" s="452"/>
      <c r="AN1650" s="455"/>
    </row>
    <row r="1651" spans="38:40">
      <c r="AL1651" s="452"/>
      <c r="AM1651" s="452"/>
      <c r="AN1651" s="455"/>
    </row>
    <row r="1652" spans="38:40">
      <c r="AL1652" s="452"/>
      <c r="AM1652" s="452"/>
      <c r="AN1652" s="455"/>
    </row>
    <row r="1653" spans="38:40">
      <c r="AL1653" s="452"/>
      <c r="AM1653" s="452"/>
      <c r="AN1653" s="455"/>
    </row>
    <row r="1654" spans="38:40">
      <c r="AL1654" s="452"/>
      <c r="AM1654" s="452"/>
      <c r="AN1654" s="455"/>
    </row>
    <row r="1655" spans="38:40">
      <c r="AL1655" s="452"/>
      <c r="AM1655" s="452"/>
      <c r="AN1655" s="455"/>
    </row>
    <row r="1656" spans="38:40">
      <c r="AL1656" s="452"/>
      <c r="AM1656" s="452"/>
      <c r="AN1656" s="455"/>
    </row>
    <row r="1657" spans="38:40">
      <c r="AL1657" s="452"/>
      <c r="AM1657" s="452"/>
      <c r="AN1657" s="455"/>
    </row>
    <row r="1658" spans="38:40">
      <c r="AL1658" s="452"/>
      <c r="AM1658" s="452"/>
      <c r="AN1658" s="455"/>
    </row>
    <row r="1659" spans="38:40">
      <c r="AL1659" s="452"/>
      <c r="AM1659" s="452"/>
      <c r="AN1659" s="455"/>
    </row>
    <row r="1660" spans="38:40">
      <c r="AL1660" s="452"/>
      <c r="AM1660" s="452"/>
      <c r="AN1660" s="455"/>
    </row>
    <row r="1661" spans="38:40">
      <c r="AL1661" s="452"/>
      <c r="AM1661" s="452"/>
      <c r="AN1661" s="455"/>
    </row>
    <row r="1662" spans="38:40">
      <c r="AL1662" s="452"/>
      <c r="AM1662" s="452"/>
      <c r="AN1662" s="455"/>
    </row>
    <row r="1663" spans="38:40">
      <c r="AL1663" s="452"/>
      <c r="AM1663" s="452"/>
      <c r="AN1663" s="455"/>
    </row>
    <row r="1664" spans="38:40">
      <c r="AL1664" s="452"/>
      <c r="AM1664" s="452"/>
      <c r="AN1664" s="455"/>
    </row>
    <row r="1665" spans="38:40">
      <c r="AL1665" s="452"/>
      <c r="AM1665" s="452"/>
      <c r="AN1665" s="455"/>
    </row>
    <row r="1666" spans="38:40">
      <c r="AL1666" s="452"/>
      <c r="AM1666" s="452"/>
      <c r="AN1666" s="455"/>
    </row>
    <row r="1667" spans="38:40">
      <c r="AL1667" s="452"/>
      <c r="AM1667" s="452"/>
      <c r="AN1667" s="455"/>
    </row>
    <row r="1668" spans="38:40">
      <c r="AL1668" s="452"/>
      <c r="AM1668" s="452"/>
      <c r="AN1668" s="455"/>
    </row>
    <row r="1669" spans="38:40">
      <c r="AL1669" s="452"/>
      <c r="AM1669" s="452"/>
      <c r="AN1669" s="455"/>
    </row>
    <row r="1670" spans="38:40">
      <c r="AL1670" s="452"/>
      <c r="AM1670" s="452"/>
      <c r="AN1670" s="455"/>
    </row>
    <row r="1671" spans="38:40">
      <c r="AL1671" s="452"/>
      <c r="AM1671" s="452"/>
      <c r="AN1671" s="455"/>
    </row>
    <row r="1672" spans="38:40">
      <c r="AL1672" s="452"/>
      <c r="AM1672" s="452"/>
      <c r="AN1672" s="455"/>
    </row>
    <row r="1673" spans="38:40">
      <c r="AL1673" s="452"/>
      <c r="AM1673" s="452"/>
      <c r="AN1673" s="455"/>
    </row>
    <row r="1674" spans="38:40">
      <c r="AL1674" s="452"/>
      <c r="AM1674" s="452"/>
      <c r="AN1674" s="455"/>
    </row>
    <row r="1675" spans="38:40">
      <c r="AL1675" s="452"/>
      <c r="AM1675" s="452"/>
      <c r="AN1675" s="455"/>
    </row>
    <row r="1676" spans="38:40">
      <c r="AL1676" s="452"/>
      <c r="AM1676" s="452"/>
      <c r="AN1676" s="455"/>
    </row>
    <row r="1677" spans="38:40">
      <c r="AL1677" s="452"/>
      <c r="AM1677" s="452"/>
      <c r="AN1677" s="455"/>
    </row>
    <row r="1678" spans="38:40">
      <c r="AL1678" s="452"/>
      <c r="AM1678" s="452"/>
      <c r="AN1678" s="455"/>
    </row>
    <row r="1679" spans="38:40">
      <c r="AL1679" s="452"/>
      <c r="AM1679" s="452"/>
      <c r="AN1679" s="455"/>
    </row>
    <row r="1680" spans="38:40">
      <c r="AL1680" s="452"/>
      <c r="AM1680" s="452"/>
      <c r="AN1680" s="455"/>
    </row>
    <row r="1681" spans="38:40">
      <c r="AL1681" s="452"/>
      <c r="AM1681" s="452"/>
      <c r="AN1681" s="455"/>
    </row>
    <row r="1682" spans="38:40">
      <c r="AL1682" s="452"/>
      <c r="AM1682" s="452"/>
      <c r="AN1682" s="455"/>
    </row>
    <row r="1683" spans="38:40">
      <c r="AL1683" s="452"/>
      <c r="AM1683" s="452"/>
      <c r="AN1683" s="455"/>
    </row>
    <row r="1684" spans="38:40">
      <c r="AL1684" s="452"/>
      <c r="AM1684" s="452"/>
      <c r="AN1684" s="455"/>
    </row>
    <row r="1685" spans="38:40">
      <c r="AL1685" s="452"/>
      <c r="AM1685" s="452"/>
      <c r="AN1685" s="455"/>
    </row>
    <row r="1686" spans="38:40">
      <c r="AL1686" s="452"/>
      <c r="AM1686" s="452"/>
      <c r="AN1686" s="455"/>
    </row>
    <row r="1687" spans="38:40">
      <c r="AL1687" s="452"/>
      <c r="AM1687" s="452"/>
      <c r="AN1687" s="455"/>
    </row>
    <row r="1688" spans="38:40">
      <c r="AL1688" s="452"/>
      <c r="AM1688" s="452"/>
      <c r="AN1688" s="455"/>
    </row>
    <row r="1689" spans="38:40">
      <c r="AL1689" s="452"/>
      <c r="AM1689" s="452"/>
      <c r="AN1689" s="455"/>
    </row>
    <row r="1690" spans="38:40">
      <c r="AL1690" s="452"/>
      <c r="AM1690" s="452"/>
      <c r="AN1690" s="455"/>
    </row>
    <row r="1691" spans="38:40">
      <c r="AL1691" s="452"/>
      <c r="AM1691" s="452"/>
      <c r="AN1691" s="455"/>
    </row>
    <row r="1692" spans="38:40">
      <c r="AL1692" s="452"/>
      <c r="AM1692" s="452"/>
      <c r="AN1692" s="455"/>
    </row>
    <row r="1693" spans="38:40">
      <c r="AL1693" s="452"/>
      <c r="AM1693" s="452"/>
      <c r="AN1693" s="455"/>
    </row>
    <row r="1694" spans="38:40">
      <c r="AL1694" s="452"/>
      <c r="AM1694" s="452"/>
      <c r="AN1694" s="455"/>
    </row>
    <row r="1695" spans="38:40">
      <c r="AL1695" s="452"/>
      <c r="AM1695" s="452"/>
      <c r="AN1695" s="455"/>
    </row>
    <row r="1696" spans="38:40">
      <c r="AL1696" s="452"/>
      <c r="AM1696" s="452"/>
      <c r="AN1696" s="455"/>
    </row>
    <row r="1697" spans="38:40">
      <c r="AL1697" s="452"/>
      <c r="AM1697" s="452"/>
      <c r="AN1697" s="455"/>
    </row>
    <row r="1698" spans="38:40">
      <c r="AL1698" s="452"/>
      <c r="AM1698" s="452"/>
      <c r="AN1698" s="455"/>
    </row>
    <row r="1699" spans="38:40">
      <c r="AL1699" s="452"/>
      <c r="AM1699" s="452"/>
      <c r="AN1699" s="455"/>
    </row>
    <row r="1700" spans="38:40">
      <c r="AL1700" s="452"/>
      <c r="AM1700" s="452"/>
      <c r="AN1700" s="455"/>
    </row>
    <row r="1701" spans="38:40">
      <c r="AL1701" s="452"/>
      <c r="AM1701" s="452"/>
      <c r="AN1701" s="455"/>
    </row>
    <row r="1702" spans="38:40">
      <c r="AL1702" s="452"/>
      <c r="AM1702" s="452"/>
      <c r="AN1702" s="455"/>
    </row>
    <row r="1703" spans="38:40">
      <c r="AL1703" s="452"/>
      <c r="AM1703" s="452"/>
      <c r="AN1703" s="455"/>
    </row>
    <row r="1704" spans="38:40">
      <c r="AL1704" s="452"/>
      <c r="AM1704" s="452"/>
      <c r="AN1704" s="455"/>
    </row>
    <row r="1705" spans="38:40">
      <c r="AL1705" s="452"/>
      <c r="AM1705" s="452"/>
      <c r="AN1705" s="455"/>
    </row>
    <row r="1706" spans="38:40">
      <c r="AL1706" s="452"/>
      <c r="AM1706" s="452"/>
      <c r="AN1706" s="455"/>
    </row>
    <row r="1707" spans="38:40">
      <c r="AL1707" s="452"/>
      <c r="AM1707" s="452"/>
      <c r="AN1707" s="455"/>
    </row>
    <row r="1708" spans="38:40">
      <c r="AL1708" s="452"/>
      <c r="AM1708" s="452"/>
      <c r="AN1708" s="455"/>
    </row>
    <row r="1709" spans="38:40">
      <c r="AL1709" s="452"/>
      <c r="AM1709" s="452"/>
      <c r="AN1709" s="455"/>
    </row>
    <row r="1710" spans="38:40">
      <c r="AL1710" s="452"/>
      <c r="AM1710" s="452"/>
      <c r="AN1710" s="455"/>
    </row>
    <row r="1711" spans="38:40">
      <c r="AL1711" s="452"/>
      <c r="AM1711" s="452"/>
      <c r="AN1711" s="455"/>
    </row>
    <row r="1712" spans="38:40">
      <c r="AL1712" s="452"/>
      <c r="AM1712" s="452"/>
      <c r="AN1712" s="455"/>
    </row>
    <row r="1713" spans="38:40">
      <c r="AL1713" s="452"/>
      <c r="AM1713" s="452"/>
      <c r="AN1713" s="455"/>
    </row>
    <row r="1714" spans="38:40">
      <c r="AL1714" s="452"/>
      <c r="AM1714" s="452"/>
      <c r="AN1714" s="455"/>
    </row>
    <row r="1715" spans="38:40">
      <c r="AL1715" s="452"/>
      <c r="AM1715" s="452"/>
      <c r="AN1715" s="455"/>
    </row>
    <row r="1716" spans="38:40">
      <c r="AL1716" s="452"/>
      <c r="AM1716" s="452"/>
      <c r="AN1716" s="455"/>
    </row>
    <row r="1717" spans="38:40">
      <c r="AL1717" s="452"/>
      <c r="AM1717" s="452"/>
      <c r="AN1717" s="455"/>
    </row>
    <row r="1718" spans="38:40">
      <c r="AL1718" s="452"/>
      <c r="AM1718" s="452"/>
      <c r="AN1718" s="455"/>
    </row>
    <row r="1719" spans="38:40">
      <c r="AL1719" s="452"/>
      <c r="AM1719" s="452"/>
      <c r="AN1719" s="455"/>
    </row>
    <row r="1720" spans="38:40">
      <c r="AL1720" s="452"/>
      <c r="AM1720" s="452"/>
      <c r="AN1720" s="455"/>
    </row>
    <row r="1721" spans="38:40">
      <c r="AL1721" s="452"/>
      <c r="AM1721" s="452"/>
      <c r="AN1721" s="455"/>
    </row>
    <row r="1722" spans="38:40">
      <c r="AL1722" s="452"/>
      <c r="AM1722" s="452"/>
      <c r="AN1722" s="455"/>
    </row>
    <row r="1723" spans="38:40">
      <c r="AL1723" s="452"/>
      <c r="AM1723" s="452"/>
      <c r="AN1723" s="455"/>
    </row>
    <row r="1724" spans="38:40">
      <c r="AL1724" s="452"/>
      <c r="AM1724" s="452"/>
      <c r="AN1724" s="455"/>
    </row>
    <row r="1725" spans="38:40">
      <c r="AL1725" s="452"/>
      <c r="AM1725" s="452"/>
      <c r="AN1725" s="455"/>
    </row>
    <row r="1726" spans="38:40">
      <c r="AL1726" s="452"/>
      <c r="AM1726" s="452"/>
      <c r="AN1726" s="455"/>
    </row>
    <row r="1727" spans="38:40">
      <c r="AL1727" s="452"/>
      <c r="AM1727" s="452"/>
      <c r="AN1727" s="455"/>
    </row>
    <row r="1728" spans="38:40">
      <c r="AL1728" s="452"/>
      <c r="AM1728" s="452"/>
      <c r="AN1728" s="455"/>
    </row>
    <row r="1729" spans="38:40">
      <c r="AL1729" s="452"/>
      <c r="AM1729" s="452"/>
      <c r="AN1729" s="455"/>
    </row>
    <row r="1730" spans="38:40">
      <c r="AL1730" s="452"/>
      <c r="AM1730" s="452"/>
      <c r="AN1730" s="455"/>
    </row>
    <row r="1731" spans="38:40">
      <c r="AL1731" s="452"/>
      <c r="AM1731" s="452"/>
      <c r="AN1731" s="455"/>
    </row>
    <row r="1732" spans="38:40">
      <c r="AL1732" s="452"/>
      <c r="AM1732" s="452"/>
      <c r="AN1732" s="455"/>
    </row>
    <row r="1733" spans="38:40">
      <c r="AL1733" s="452"/>
      <c r="AM1733" s="452"/>
      <c r="AN1733" s="455"/>
    </row>
    <row r="1734" spans="38:40">
      <c r="AL1734" s="452"/>
      <c r="AM1734" s="452"/>
      <c r="AN1734" s="455"/>
    </row>
    <row r="1735" spans="38:40">
      <c r="AL1735" s="452"/>
      <c r="AM1735" s="452"/>
      <c r="AN1735" s="455"/>
    </row>
    <row r="1736" spans="38:40">
      <c r="AL1736" s="452"/>
      <c r="AM1736" s="452"/>
      <c r="AN1736" s="455"/>
    </row>
    <row r="1737" spans="38:40">
      <c r="AL1737" s="452"/>
      <c r="AM1737" s="452"/>
      <c r="AN1737" s="455"/>
    </row>
    <row r="1738" spans="38:40">
      <c r="AL1738" s="452"/>
      <c r="AM1738" s="452"/>
      <c r="AN1738" s="455"/>
    </row>
    <row r="1739" spans="38:40">
      <c r="AL1739" s="452"/>
      <c r="AM1739" s="452"/>
      <c r="AN1739" s="455"/>
    </row>
    <row r="1740" spans="38:40">
      <c r="AL1740" s="452"/>
      <c r="AM1740" s="452"/>
      <c r="AN1740" s="455"/>
    </row>
    <row r="1741" spans="38:40">
      <c r="AL1741" s="452"/>
      <c r="AM1741" s="452"/>
      <c r="AN1741" s="455"/>
    </row>
    <row r="1742" spans="38:40">
      <c r="AL1742" s="452"/>
      <c r="AM1742" s="452"/>
      <c r="AN1742" s="455"/>
    </row>
    <row r="1743" spans="38:40">
      <c r="AL1743" s="452"/>
      <c r="AM1743" s="452"/>
      <c r="AN1743" s="455"/>
    </row>
    <row r="1744" spans="38:40">
      <c r="AL1744" s="452"/>
      <c r="AM1744" s="452"/>
      <c r="AN1744" s="455"/>
    </row>
    <row r="1745" spans="38:40">
      <c r="AL1745" s="452"/>
      <c r="AM1745" s="452"/>
      <c r="AN1745" s="455"/>
    </row>
    <row r="1746" spans="38:40">
      <c r="AL1746" s="452"/>
      <c r="AM1746" s="452"/>
      <c r="AN1746" s="455"/>
    </row>
    <row r="1747" spans="38:40">
      <c r="AL1747" s="452"/>
      <c r="AM1747" s="452"/>
      <c r="AN1747" s="455"/>
    </row>
    <row r="1748" spans="38:40">
      <c r="AL1748" s="452"/>
      <c r="AM1748" s="452"/>
      <c r="AN1748" s="455"/>
    </row>
    <row r="1749" spans="38:40">
      <c r="AL1749" s="452"/>
      <c r="AM1749" s="452"/>
      <c r="AN1749" s="455"/>
    </row>
    <row r="1750" spans="38:40">
      <c r="AL1750" s="452"/>
      <c r="AM1750" s="452"/>
      <c r="AN1750" s="455"/>
    </row>
    <row r="1751" spans="38:40">
      <c r="AL1751" s="452"/>
      <c r="AM1751" s="452"/>
      <c r="AN1751" s="455"/>
    </row>
    <row r="1752" spans="38:40">
      <c r="AL1752" s="452"/>
      <c r="AM1752" s="452"/>
      <c r="AN1752" s="455"/>
    </row>
    <row r="1753" spans="38:40">
      <c r="AL1753" s="452"/>
      <c r="AM1753" s="452"/>
      <c r="AN1753" s="455"/>
    </row>
    <row r="1754" spans="38:40">
      <c r="AL1754" s="452"/>
      <c r="AM1754" s="452"/>
      <c r="AN1754" s="455"/>
    </row>
    <row r="1755" spans="38:40">
      <c r="AL1755" s="452"/>
      <c r="AM1755" s="452"/>
      <c r="AN1755" s="455"/>
    </row>
    <row r="1756" spans="38:40">
      <c r="AL1756" s="452"/>
      <c r="AM1756" s="452"/>
      <c r="AN1756" s="455"/>
    </row>
    <row r="1757" spans="38:40">
      <c r="AL1757" s="452"/>
      <c r="AM1757" s="452"/>
      <c r="AN1757" s="455"/>
    </row>
    <row r="1758" spans="38:40">
      <c r="AL1758" s="452"/>
      <c r="AM1758" s="452"/>
      <c r="AN1758" s="455"/>
    </row>
    <row r="1759" spans="38:40">
      <c r="AL1759" s="452"/>
      <c r="AM1759" s="452"/>
      <c r="AN1759" s="455"/>
    </row>
    <row r="1760" spans="38:40">
      <c r="AL1760" s="452"/>
      <c r="AM1760" s="452"/>
      <c r="AN1760" s="455"/>
    </row>
    <row r="1761" spans="38:40">
      <c r="AL1761" s="452"/>
      <c r="AM1761" s="452"/>
      <c r="AN1761" s="455"/>
    </row>
    <row r="1762" spans="38:40">
      <c r="AL1762" s="452"/>
      <c r="AM1762" s="452"/>
      <c r="AN1762" s="455"/>
    </row>
    <row r="1763" spans="38:40">
      <c r="AL1763" s="452"/>
      <c r="AM1763" s="452"/>
      <c r="AN1763" s="455"/>
    </row>
    <row r="1764" spans="38:40">
      <c r="AL1764" s="452"/>
      <c r="AM1764" s="452"/>
      <c r="AN1764" s="455"/>
    </row>
    <row r="1765" spans="38:40">
      <c r="AL1765" s="452"/>
      <c r="AM1765" s="452"/>
      <c r="AN1765" s="455"/>
    </row>
    <row r="1766" spans="38:40">
      <c r="AL1766" s="452"/>
      <c r="AM1766" s="452"/>
      <c r="AN1766" s="455"/>
    </row>
    <row r="1767" spans="38:40">
      <c r="AL1767" s="452"/>
      <c r="AM1767" s="452"/>
      <c r="AN1767" s="455"/>
    </row>
    <row r="1768" spans="38:40">
      <c r="AL1768" s="452"/>
      <c r="AM1768" s="452"/>
      <c r="AN1768" s="455"/>
    </row>
    <row r="1769" spans="38:40">
      <c r="AL1769" s="452"/>
      <c r="AM1769" s="452"/>
      <c r="AN1769" s="455"/>
    </row>
    <row r="1770" spans="38:40">
      <c r="AL1770" s="452"/>
      <c r="AM1770" s="452"/>
      <c r="AN1770" s="455"/>
    </row>
    <row r="1771" spans="38:40">
      <c r="AL1771" s="452"/>
      <c r="AM1771" s="452"/>
      <c r="AN1771" s="455"/>
    </row>
    <row r="1772" spans="38:40">
      <c r="AL1772" s="452"/>
      <c r="AM1772" s="452"/>
      <c r="AN1772" s="455"/>
    </row>
    <row r="1773" spans="38:40">
      <c r="AL1773" s="452"/>
      <c r="AM1773" s="452"/>
      <c r="AN1773" s="455"/>
    </row>
    <row r="1774" spans="38:40">
      <c r="AL1774" s="452"/>
      <c r="AM1774" s="452"/>
      <c r="AN1774" s="455"/>
    </row>
    <row r="1775" spans="38:40">
      <c r="AL1775" s="452"/>
      <c r="AM1775" s="452"/>
      <c r="AN1775" s="455"/>
    </row>
    <row r="1776" spans="38:40">
      <c r="AL1776" s="452"/>
      <c r="AM1776" s="452"/>
      <c r="AN1776" s="455"/>
    </row>
    <row r="1777" spans="38:40">
      <c r="AL1777" s="452"/>
      <c r="AM1777" s="452"/>
      <c r="AN1777" s="455"/>
    </row>
    <row r="1778" spans="38:40">
      <c r="AL1778" s="452"/>
      <c r="AM1778" s="452"/>
      <c r="AN1778" s="455"/>
    </row>
    <row r="1779" spans="38:40">
      <c r="AL1779" s="452"/>
      <c r="AM1779" s="452"/>
      <c r="AN1779" s="455"/>
    </row>
    <row r="1780" spans="38:40">
      <c r="AL1780" s="452"/>
      <c r="AM1780" s="452"/>
      <c r="AN1780" s="455"/>
    </row>
    <row r="1781" spans="38:40">
      <c r="AL1781" s="452"/>
      <c r="AM1781" s="452"/>
      <c r="AN1781" s="455"/>
    </row>
    <row r="1782" spans="38:40">
      <c r="AL1782" s="452"/>
      <c r="AM1782" s="452"/>
      <c r="AN1782" s="455"/>
    </row>
    <row r="1783" spans="38:40">
      <c r="AL1783" s="452"/>
      <c r="AM1783" s="452"/>
      <c r="AN1783" s="455"/>
    </row>
    <row r="1784" spans="38:40">
      <c r="AL1784" s="452"/>
      <c r="AM1784" s="452"/>
      <c r="AN1784" s="455"/>
    </row>
    <row r="1785" spans="38:40">
      <c r="AL1785" s="452"/>
      <c r="AM1785" s="452"/>
      <c r="AN1785" s="455"/>
    </row>
    <row r="1786" spans="38:40">
      <c r="AL1786" s="452"/>
      <c r="AM1786" s="452"/>
      <c r="AN1786" s="455"/>
    </row>
    <row r="1787" spans="38:40">
      <c r="AL1787" s="452"/>
      <c r="AM1787" s="452"/>
      <c r="AN1787" s="455"/>
    </row>
    <row r="1788" spans="38:40">
      <c r="AL1788" s="452"/>
      <c r="AM1788" s="452"/>
      <c r="AN1788" s="455"/>
    </row>
    <row r="1789" spans="38:40">
      <c r="AL1789" s="452"/>
      <c r="AM1789" s="452"/>
      <c r="AN1789" s="455"/>
    </row>
    <row r="1790" spans="38:40">
      <c r="AL1790" s="452"/>
      <c r="AM1790" s="452"/>
      <c r="AN1790" s="455"/>
    </row>
    <row r="1791" spans="38:40">
      <c r="AL1791" s="452"/>
      <c r="AM1791" s="452"/>
      <c r="AN1791" s="455"/>
    </row>
    <row r="1792" spans="38:40">
      <c r="AL1792" s="452"/>
      <c r="AM1792" s="452"/>
      <c r="AN1792" s="455"/>
    </row>
    <row r="1793" spans="38:40">
      <c r="AL1793" s="452"/>
      <c r="AM1793" s="452"/>
      <c r="AN1793" s="455"/>
    </row>
    <row r="1794" spans="38:40">
      <c r="AL1794" s="452"/>
      <c r="AM1794" s="452"/>
      <c r="AN1794" s="455"/>
    </row>
    <row r="1795" spans="38:40">
      <c r="AL1795" s="452"/>
      <c r="AM1795" s="452"/>
      <c r="AN1795" s="455"/>
    </row>
    <row r="1796" spans="38:40">
      <c r="AL1796" s="452"/>
      <c r="AM1796" s="452"/>
      <c r="AN1796" s="455"/>
    </row>
    <row r="1797" spans="38:40">
      <c r="AL1797" s="452"/>
      <c r="AM1797" s="452"/>
      <c r="AN1797" s="455"/>
    </row>
    <row r="1798" spans="38:40">
      <c r="AL1798" s="452"/>
      <c r="AM1798" s="452"/>
      <c r="AN1798" s="455"/>
    </row>
    <row r="1799" spans="38:40">
      <c r="AL1799" s="452"/>
      <c r="AM1799" s="452"/>
      <c r="AN1799" s="455"/>
    </row>
    <row r="1800" spans="38:40">
      <c r="AL1800" s="452"/>
      <c r="AM1800" s="452"/>
      <c r="AN1800" s="455"/>
    </row>
    <row r="1801" spans="38:40">
      <c r="AL1801" s="452"/>
      <c r="AM1801" s="452"/>
      <c r="AN1801" s="455"/>
    </row>
    <row r="1802" spans="38:40">
      <c r="AL1802" s="452"/>
      <c r="AM1802" s="452"/>
      <c r="AN1802" s="455"/>
    </row>
    <row r="1803" spans="38:40">
      <c r="AL1803" s="452"/>
      <c r="AM1803" s="452"/>
      <c r="AN1803" s="455"/>
    </row>
    <row r="1804" spans="38:40">
      <c r="AL1804" s="452"/>
      <c r="AM1804" s="452"/>
      <c r="AN1804" s="455"/>
    </row>
    <row r="1805" spans="38:40">
      <c r="AL1805" s="452"/>
      <c r="AM1805" s="452"/>
      <c r="AN1805" s="455"/>
    </row>
    <row r="1806" spans="38:40">
      <c r="AL1806" s="452"/>
      <c r="AM1806" s="452"/>
      <c r="AN1806" s="455"/>
    </row>
    <row r="1807" spans="38:40">
      <c r="AL1807" s="452"/>
      <c r="AM1807" s="452"/>
      <c r="AN1807" s="455"/>
    </row>
    <row r="1808" spans="38:40">
      <c r="AL1808" s="452"/>
      <c r="AM1808" s="452"/>
      <c r="AN1808" s="455"/>
    </row>
    <row r="1809" spans="38:40">
      <c r="AL1809" s="452"/>
      <c r="AM1809" s="452"/>
      <c r="AN1809" s="455"/>
    </row>
    <row r="1810" spans="38:40">
      <c r="AL1810" s="452"/>
      <c r="AM1810" s="452"/>
      <c r="AN1810" s="455"/>
    </row>
    <row r="1811" spans="38:40">
      <c r="AL1811" s="452"/>
      <c r="AM1811" s="452"/>
      <c r="AN1811" s="455"/>
    </row>
    <row r="1812" spans="38:40">
      <c r="AL1812" s="452"/>
      <c r="AM1812" s="452"/>
      <c r="AN1812" s="455"/>
    </row>
    <row r="1813" spans="38:40">
      <c r="AL1813" s="452"/>
      <c r="AM1813" s="452"/>
      <c r="AN1813" s="455"/>
    </row>
    <row r="1814" spans="38:40">
      <c r="AL1814" s="452"/>
      <c r="AM1814" s="452"/>
      <c r="AN1814" s="455"/>
    </row>
    <row r="1815" spans="38:40">
      <c r="AL1815" s="452"/>
      <c r="AM1815" s="452"/>
      <c r="AN1815" s="455"/>
    </row>
    <row r="1816" spans="38:40">
      <c r="AL1816" s="452"/>
      <c r="AM1816" s="452"/>
      <c r="AN1816" s="455"/>
    </row>
    <row r="1817" spans="38:40">
      <c r="AL1817" s="452"/>
      <c r="AM1817" s="452"/>
      <c r="AN1817" s="455"/>
    </row>
    <row r="1818" spans="38:40">
      <c r="AL1818" s="452"/>
      <c r="AM1818" s="452"/>
      <c r="AN1818" s="455"/>
    </row>
    <row r="1819" spans="38:40">
      <c r="AL1819" s="452"/>
      <c r="AM1819" s="452"/>
      <c r="AN1819" s="455"/>
    </row>
    <row r="1820" spans="38:40">
      <c r="AL1820" s="452"/>
      <c r="AM1820" s="452"/>
      <c r="AN1820" s="455"/>
    </row>
    <row r="1821" spans="38:40">
      <c r="AL1821" s="452"/>
      <c r="AM1821" s="452"/>
      <c r="AN1821" s="455"/>
    </row>
    <row r="1822" spans="38:40">
      <c r="AL1822" s="452"/>
      <c r="AM1822" s="452"/>
      <c r="AN1822" s="455"/>
    </row>
    <row r="1823" spans="38:40">
      <c r="AL1823" s="452"/>
      <c r="AM1823" s="452"/>
      <c r="AN1823" s="455"/>
    </row>
    <row r="1824" spans="38:40">
      <c r="AL1824" s="452"/>
      <c r="AM1824" s="452"/>
      <c r="AN1824" s="455"/>
    </row>
    <row r="1825" spans="38:40">
      <c r="AL1825" s="452"/>
      <c r="AM1825" s="452"/>
      <c r="AN1825" s="455"/>
    </row>
    <row r="1826" spans="38:40">
      <c r="AL1826" s="452"/>
      <c r="AM1826" s="452"/>
      <c r="AN1826" s="455"/>
    </row>
    <row r="1827" spans="38:40">
      <c r="AL1827" s="452"/>
      <c r="AM1827" s="452"/>
      <c r="AN1827" s="455"/>
    </row>
    <row r="1828" spans="38:40">
      <c r="AL1828" s="452"/>
      <c r="AM1828" s="452"/>
      <c r="AN1828" s="455"/>
    </row>
    <row r="1829" spans="38:40">
      <c r="AL1829" s="452"/>
      <c r="AM1829" s="452"/>
      <c r="AN1829" s="455"/>
    </row>
    <row r="1830" spans="38:40">
      <c r="AL1830" s="452"/>
      <c r="AM1830" s="452"/>
      <c r="AN1830" s="455"/>
    </row>
    <row r="1831" spans="38:40">
      <c r="AL1831" s="452"/>
      <c r="AM1831" s="452"/>
      <c r="AN1831" s="455"/>
    </row>
    <row r="1832" spans="38:40">
      <c r="AL1832" s="452"/>
      <c r="AM1832" s="452"/>
      <c r="AN1832" s="455"/>
    </row>
    <row r="1833" spans="38:40">
      <c r="AL1833" s="452"/>
      <c r="AM1833" s="452"/>
      <c r="AN1833" s="455"/>
    </row>
    <row r="1834" spans="38:40">
      <c r="AL1834" s="452"/>
      <c r="AM1834" s="452"/>
      <c r="AN1834" s="455"/>
    </row>
    <row r="1835" spans="38:40">
      <c r="AL1835" s="452"/>
      <c r="AM1835" s="452"/>
      <c r="AN1835" s="455"/>
    </row>
    <row r="1836" spans="38:40">
      <c r="AL1836" s="452"/>
      <c r="AM1836" s="452"/>
      <c r="AN1836" s="455"/>
    </row>
    <row r="1837" spans="38:40">
      <c r="AL1837" s="452"/>
      <c r="AM1837" s="452"/>
      <c r="AN1837" s="455"/>
    </row>
    <row r="1838" spans="38:40">
      <c r="AL1838" s="452"/>
      <c r="AM1838" s="452"/>
      <c r="AN1838" s="455"/>
    </row>
    <row r="1839" spans="38:40">
      <c r="AL1839" s="452"/>
      <c r="AM1839" s="452"/>
      <c r="AN1839" s="455"/>
    </row>
    <row r="1840" spans="38:40">
      <c r="AL1840" s="452"/>
      <c r="AM1840" s="452"/>
      <c r="AN1840" s="455"/>
    </row>
    <row r="1841" spans="38:40">
      <c r="AL1841" s="452"/>
      <c r="AM1841" s="452"/>
      <c r="AN1841" s="455"/>
    </row>
    <row r="1842" spans="38:40">
      <c r="AL1842" s="452"/>
      <c r="AM1842" s="452"/>
      <c r="AN1842" s="455"/>
    </row>
    <row r="1843" spans="38:40">
      <c r="AL1843" s="452"/>
      <c r="AM1843" s="452"/>
      <c r="AN1843" s="455"/>
    </row>
    <row r="1844" spans="38:40">
      <c r="AL1844" s="452"/>
      <c r="AM1844" s="452"/>
      <c r="AN1844" s="455"/>
    </row>
    <row r="1845" spans="38:40">
      <c r="AL1845" s="452"/>
      <c r="AM1845" s="452"/>
      <c r="AN1845" s="455"/>
    </row>
    <row r="1846" spans="38:40">
      <c r="AL1846" s="452"/>
      <c r="AM1846" s="452"/>
      <c r="AN1846" s="455"/>
    </row>
    <row r="1847" spans="38:40">
      <c r="AL1847" s="452"/>
      <c r="AM1847" s="452"/>
      <c r="AN1847" s="455"/>
    </row>
    <row r="1848" spans="38:40">
      <c r="AL1848" s="452"/>
      <c r="AM1848" s="452"/>
      <c r="AN1848" s="455"/>
    </row>
    <row r="1849" spans="38:40">
      <c r="AL1849" s="452"/>
      <c r="AM1849" s="452"/>
      <c r="AN1849" s="455"/>
    </row>
    <row r="1850" spans="38:40">
      <c r="AL1850" s="452"/>
      <c r="AM1850" s="452"/>
      <c r="AN1850" s="455"/>
    </row>
    <row r="1851" spans="38:40">
      <c r="AL1851" s="452"/>
      <c r="AM1851" s="452"/>
      <c r="AN1851" s="455"/>
    </row>
    <row r="1852" spans="38:40">
      <c r="AL1852" s="452"/>
      <c r="AM1852" s="452"/>
      <c r="AN1852" s="455"/>
    </row>
    <row r="1853" spans="38:40">
      <c r="AL1853" s="452"/>
      <c r="AM1853" s="452"/>
      <c r="AN1853" s="455"/>
    </row>
    <row r="1854" spans="38:40">
      <c r="AL1854" s="452"/>
      <c r="AM1854" s="452"/>
      <c r="AN1854" s="455"/>
    </row>
    <row r="1855" spans="38:40">
      <c r="AL1855" s="452"/>
      <c r="AM1855" s="452"/>
      <c r="AN1855" s="455"/>
    </row>
    <row r="1856" spans="38:40">
      <c r="AL1856" s="452"/>
      <c r="AM1856" s="452"/>
      <c r="AN1856" s="455"/>
    </row>
    <row r="1857" spans="38:40">
      <c r="AL1857" s="452"/>
      <c r="AM1857" s="452"/>
      <c r="AN1857" s="455"/>
    </row>
    <row r="1858" spans="38:40">
      <c r="AL1858" s="452"/>
      <c r="AM1858" s="452"/>
      <c r="AN1858" s="455"/>
    </row>
    <row r="1859" spans="38:40">
      <c r="AL1859" s="452"/>
      <c r="AM1859" s="452"/>
      <c r="AN1859" s="455"/>
    </row>
    <row r="1860" spans="38:40">
      <c r="AL1860" s="452"/>
      <c r="AM1860" s="452"/>
      <c r="AN1860" s="455"/>
    </row>
    <row r="1861" spans="38:40">
      <c r="AL1861" s="452"/>
      <c r="AM1861" s="452"/>
      <c r="AN1861" s="455"/>
    </row>
    <row r="1862" spans="38:40">
      <c r="AL1862" s="452"/>
      <c r="AM1862" s="452"/>
      <c r="AN1862" s="455"/>
    </row>
    <row r="1863" spans="38:40">
      <c r="AL1863" s="452"/>
      <c r="AM1863" s="452"/>
      <c r="AN1863" s="455"/>
    </row>
    <row r="1864" spans="38:40">
      <c r="AL1864" s="452"/>
      <c r="AM1864" s="452"/>
      <c r="AN1864" s="455"/>
    </row>
    <row r="1865" spans="38:40">
      <c r="AL1865" s="452"/>
      <c r="AM1865" s="452"/>
      <c r="AN1865" s="455"/>
    </row>
    <row r="1866" spans="38:40">
      <c r="AL1866" s="452"/>
      <c r="AM1866" s="452"/>
      <c r="AN1866" s="455"/>
    </row>
    <row r="1867" spans="38:40">
      <c r="AL1867" s="452"/>
      <c r="AM1867" s="452"/>
      <c r="AN1867" s="455"/>
    </row>
    <row r="1868" spans="38:40">
      <c r="AL1868" s="452"/>
      <c r="AM1868" s="452"/>
      <c r="AN1868" s="455"/>
    </row>
    <row r="1869" spans="38:40">
      <c r="AL1869" s="452"/>
      <c r="AM1869" s="452"/>
      <c r="AN1869" s="455"/>
    </row>
    <row r="1870" spans="38:40">
      <c r="AL1870" s="452"/>
      <c r="AM1870" s="452"/>
      <c r="AN1870" s="455"/>
    </row>
    <row r="1871" spans="38:40">
      <c r="AL1871" s="452"/>
      <c r="AM1871" s="452"/>
      <c r="AN1871" s="455"/>
    </row>
    <row r="1872" spans="38:40">
      <c r="AL1872" s="452"/>
      <c r="AM1872" s="452"/>
      <c r="AN1872" s="455"/>
    </row>
    <row r="1873" spans="38:40">
      <c r="AL1873" s="452"/>
      <c r="AM1873" s="452"/>
      <c r="AN1873" s="455"/>
    </row>
    <row r="1874" spans="38:40">
      <c r="AL1874" s="452"/>
      <c r="AM1874" s="452"/>
      <c r="AN1874" s="455"/>
    </row>
    <row r="1875" spans="38:40">
      <c r="AL1875" s="452"/>
      <c r="AM1875" s="452"/>
      <c r="AN1875" s="455"/>
    </row>
    <row r="1876" spans="38:40">
      <c r="AL1876" s="452"/>
      <c r="AM1876" s="452"/>
      <c r="AN1876" s="455"/>
    </row>
    <row r="1877" spans="38:40">
      <c r="AL1877" s="452"/>
      <c r="AM1877" s="452"/>
      <c r="AN1877" s="455"/>
    </row>
    <row r="1878" spans="38:40">
      <c r="AL1878" s="452"/>
      <c r="AM1878" s="452"/>
      <c r="AN1878" s="455"/>
    </row>
    <row r="1879" spans="38:40">
      <c r="AL1879" s="452"/>
      <c r="AM1879" s="452"/>
      <c r="AN1879" s="455"/>
    </row>
    <row r="1880" spans="38:40">
      <c r="AL1880" s="452"/>
      <c r="AM1880" s="452"/>
      <c r="AN1880" s="455"/>
    </row>
    <row r="1881" spans="38:40">
      <c r="AL1881" s="452"/>
      <c r="AM1881" s="452"/>
      <c r="AN1881" s="455"/>
    </row>
    <row r="1882" spans="38:40">
      <c r="AL1882" s="452"/>
      <c r="AM1882" s="452"/>
      <c r="AN1882" s="455"/>
    </row>
    <row r="1883" spans="38:40">
      <c r="AL1883" s="452"/>
      <c r="AM1883" s="452"/>
      <c r="AN1883" s="455"/>
    </row>
    <row r="1884" spans="38:40">
      <c r="AL1884" s="452"/>
      <c r="AM1884" s="452"/>
      <c r="AN1884" s="455"/>
    </row>
    <row r="1885" spans="38:40">
      <c r="AL1885" s="452"/>
      <c r="AM1885" s="452"/>
      <c r="AN1885" s="455"/>
    </row>
    <row r="1886" spans="38:40">
      <c r="AL1886" s="452"/>
      <c r="AM1886" s="452"/>
      <c r="AN1886" s="455"/>
    </row>
    <row r="1887" spans="38:40">
      <c r="AL1887" s="452"/>
      <c r="AM1887" s="452"/>
      <c r="AN1887" s="455"/>
    </row>
    <row r="1888" spans="38:40">
      <c r="AL1888" s="452"/>
      <c r="AM1888" s="452"/>
      <c r="AN1888" s="455"/>
    </row>
    <row r="1889" spans="38:40">
      <c r="AL1889" s="452"/>
      <c r="AM1889" s="452"/>
      <c r="AN1889" s="455"/>
    </row>
    <row r="1890" spans="38:40">
      <c r="AL1890" s="452"/>
      <c r="AM1890" s="452"/>
      <c r="AN1890" s="455"/>
    </row>
    <row r="1891" spans="38:40">
      <c r="AL1891" s="452"/>
      <c r="AM1891" s="452"/>
      <c r="AN1891" s="455"/>
    </row>
    <row r="1892" spans="38:40">
      <c r="AL1892" s="452"/>
      <c r="AM1892" s="452"/>
      <c r="AN1892" s="455"/>
    </row>
    <row r="1893" spans="38:40">
      <c r="AL1893" s="452"/>
      <c r="AM1893" s="452"/>
      <c r="AN1893" s="455"/>
    </row>
    <row r="1894" spans="38:40">
      <c r="AL1894" s="452"/>
      <c r="AM1894" s="452"/>
      <c r="AN1894" s="455"/>
    </row>
    <row r="1895" spans="38:40">
      <c r="AL1895" s="452"/>
      <c r="AM1895" s="452"/>
      <c r="AN1895" s="455"/>
    </row>
    <row r="1896" spans="38:40">
      <c r="AL1896" s="452"/>
      <c r="AM1896" s="452"/>
      <c r="AN1896" s="455"/>
    </row>
    <row r="1897" spans="38:40">
      <c r="AL1897" s="452"/>
      <c r="AM1897" s="452"/>
      <c r="AN1897" s="455"/>
    </row>
    <row r="1898" spans="38:40">
      <c r="AL1898" s="452"/>
      <c r="AM1898" s="452"/>
      <c r="AN1898" s="455"/>
    </row>
    <row r="1899" spans="38:40">
      <c r="AL1899" s="452"/>
      <c r="AM1899" s="452"/>
      <c r="AN1899" s="455"/>
    </row>
    <row r="1900" spans="38:40">
      <c r="AL1900" s="452"/>
      <c r="AM1900" s="452"/>
      <c r="AN1900" s="455"/>
    </row>
    <row r="1901" spans="38:40">
      <c r="AL1901" s="452"/>
      <c r="AM1901" s="452"/>
      <c r="AN1901" s="455"/>
    </row>
    <row r="1902" spans="38:40">
      <c r="AL1902" s="452"/>
      <c r="AM1902" s="452"/>
      <c r="AN1902" s="455"/>
    </row>
    <row r="1903" spans="38:40">
      <c r="AL1903" s="452"/>
      <c r="AM1903" s="452"/>
      <c r="AN1903" s="455"/>
    </row>
    <row r="1904" spans="38:40">
      <c r="AL1904" s="452"/>
      <c r="AM1904" s="452"/>
      <c r="AN1904" s="455"/>
    </row>
    <row r="1905" spans="38:40">
      <c r="AL1905" s="452"/>
      <c r="AM1905" s="452"/>
      <c r="AN1905" s="455"/>
    </row>
    <row r="1906" spans="38:40">
      <c r="AL1906" s="452"/>
      <c r="AM1906" s="452"/>
      <c r="AN1906" s="455"/>
    </row>
    <row r="1907" spans="38:40">
      <c r="AL1907" s="452"/>
      <c r="AM1907" s="452"/>
      <c r="AN1907" s="455"/>
    </row>
    <row r="1908" spans="38:40">
      <c r="AL1908" s="452"/>
      <c r="AM1908" s="452"/>
      <c r="AN1908" s="455"/>
    </row>
    <row r="1909" spans="38:40">
      <c r="AL1909" s="452"/>
      <c r="AM1909" s="452"/>
      <c r="AN1909" s="455"/>
    </row>
    <row r="1910" spans="38:40">
      <c r="AL1910" s="452"/>
      <c r="AM1910" s="452"/>
      <c r="AN1910" s="455"/>
    </row>
    <row r="1911" spans="38:40">
      <c r="AL1911" s="452"/>
      <c r="AM1911" s="452"/>
      <c r="AN1911" s="455"/>
    </row>
    <row r="1912" spans="38:40">
      <c r="AL1912" s="452"/>
      <c r="AM1912" s="452"/>
      <c r="AN1912" s="455"/>
    </row>
    <row r="1913" spans="38:40">
      <c r="AL1913" s="452"/>
      <c r="AM1913" s="452"/>
      <c r="AN1913" s="455"/>
    </row>
    <row r="1914" spans="38:40">
      <c r="AL1914" s="452"/>
      <c r="AM1914" s="452"/>
      <c r="AN1914" s="455"/>
    </row>
    <row r="1915" spans="38:40">
      <c r="AL1915" s="452"/>
      <c r="AM1915" s="452"/>
      <c r="AN1915" s="455"/>
    </row>
    <row r="1916" spans="38:40">
      <c r="AL1916" s="452"/>
      <c r="AM1916" s="452"/>
      <c r="AN1916" s="455"/>
    </row>
    <row r="1917" spans="38:40">
      <c r="AL1917" s="452"/>
      <c r="AM1917" s="452"/>
      <c r="AN1917" s="455"/>
    </row>
    <row r="1918" spans="38:40">
      <c r="AL1918" s="452"/>
      <c r="AM1918" s="452"/>
      <c r="AN1918" s="455"/>
    </row>
    <row r="1919" spans="38:40">
      <c r="AL1919" s="452"/>
      <c r="AM1919" s="452"/>
      <c r="AN1919" s="455"/>
    </row>
    <row r="1920" spans="38:40">
      <c r="AL1920" s="452"/>
      <c r="AM1920" s="452"/>
      <c r="AN1920" s="455"/>
    </row>
    <row r="1921" spans="38:40">
      <c r="AL1921" s="452"/>
      <c r="AM1921" s="452"/>
      <c r="AN1921" s="455"/>
    </row>
    <row r="1922" spans="38:40">
      <c r="AL1922" s="452"/>
      <c r="AM1922" s="452"/>
      <c r="AN1922" s="455"/>
    </row>
    <row r="1923" spans="38:40">
      <c r="AL1923" s="452"/>
      <c r="AM1923" s="452"/>
      <c r="AN1923" s="455"/>
    </row>
    <row r="1924" spans="38:40">
      <c r="AL1924" s="452"/>
      <c r="AM1924" s="452"/>
      <c r="AN1924" s="455"/>
    </row>
    <row r="1925" spans="38:40">
      <c r="AL1925" s="452"/>
      <c r="AM1925" s="452"/>
      <c r="AN1925" s="455"/>
    </row>
    <row r="1926" spans="38:40">
      <c r="AL1926" s="452"/>
      <c r="AM1926" s="452"/>
      <c r="AN1926" s="455"/>
    </row>
    <row r="1927" spans="38:40">
      <c r="AL1927" s="452"/>
      <c r="AM1927" s="452"/>
      <c r="AN1927" s="455"/>
    </row>
    <row r="1928" spans="38:40">
      <c r="AL1928" s="452"/>
      <c r="AM1928" s="452"/>
      <c r="AN1928" s="455"/>
    </row>
    <row r="1929" spans="38:40">
      <c r="AL1929" s="452"/>
      <c r="AM1929" s="452"/>
      <c r="AN1929" s="455"/>
    </row>
    <row r="1930" spans="38:40">
      <c r="AL1930" s="452"/>
      <c r="AM1930" s="452"/>
      <c r="AN1930" s="455"/>
    </row>
    <row r="1931" spans="38:40">
      <c r="AL1931" s="452"/>
      <c r="AM1931" s="452"/>
      <c r="AN1931" s="455"/>
    </row>
    <row r="1932" spans="38:40">
      <c r="AL1932" s="452"/>
      <c r="AM1932" s="452"/>
      <c r="AN1932" s="455"/>
    </row>
    <row r="1933" spans="38:40">
      <c r="AL1933" s="452"/>
      <c r="AM1933" s="452"/>
      <c r="AN1933" s="455"/>
    </row>
    <row r="1934" spans="38:40">
      <c r="AL1934" s="452"/>
      <c r="AM1934" s="452"/>
      <c r="AN1934" s="455"/>
    </row>
    <row r="1935" spans="38:40">
      <c r="AL1935" s="452"/>
      <c r="AM1935" s="452"/>
      <c r="AN1935" s="455"/>
    </row>
    <row r="1936" spans="38:40">
      <c r="AL1936" s="452"/>
      <c r="AM1936" s="452"/>
      <c r="AN1936" s="455"/>
    </row>
    <row r="1937" spans="38:40">
      <c r="AL1937" s="452"/>
      <c r="AM1937" s="452"/>
      <c r="AN1937" s="455"/>
    </row>
    <row r="1938" spans="38:40">
      <c r="AL1938" s="452"/>
      <c r="AM1938" s="452"/>
      <c r="AN1938" s="455"/>
    </row>
    <row r="1939" spans="38:40">
      <c r="AL1939" s="452"/>
      <c r="AM1939" s="452"/>
      <c r="AN1939" s="455"/>
    </row>
    <row r="1940" spans="38:40">
      <c r="AL1940" s="452"/>
      <c r="AM1940" s="452"/>
      <c r="AN1940" s="455"/>
    </row>
    <row r="1941" spans="38:40">
      <c r="AL1941" s="452"/>
      <c r="AM1941" s="452"/>
      <c r="AN1941" s="455"/>
    </row>
    <row r="1942" spans="38:40">
      <c r="AL1942" s="452"/>
      <c r="AM1942" s="452"/>
      <c r="AN1942" s="455"/>
    </row>
    <row r="1943" spans="38:40">
      <c r="AL1943" s="452"/>
      <c r="AM1943" s="452"/>
      <c r="AN1943" s="455"/>
    </row>
    <row r="1944" spans="38:40">
      <c r="AL1944" s="452"/>
      <c r="AM1944" s="452"/>
      <c r="AN1944" s="455"/>
    </row>
    <row r="1945" spans="38:40">
      <c r="AL1945" s="452"/>
      <c r="AM1945" s="452"/>
      <c r="AN1945" s="455"/>
    </row>
    <row r="1946" spans="38:40">
      <c r="AL1946" s="452"/>
      <c r="AM1946" s="452"/>
      <c r="AN1946" s="455"/>
    </row>
    <row r="1947" spans="38:40">
      <c r="AL1947" s="452"/>
      <c r="AM1947" s="452"/>
      <c r="AN1947" s="455"/>
    </row>
    <row r="1948" spans="38:40">
      <c r="AL1948" s="452"/>
      <c r="AM1948" s="452"/>
      <c r="AN1948" s="455"/>
    </row>
    <row r="1949" spans="38:40">
      <c r="AL1949" s="452"/>
      <c r="AM1949" s="452"/>
      <c r="AN1949" s="455"/>
    </row>
    <row r="1950" spans="38:40">
      <c r="AL1950" s="452"/>
      <c r="AM1950" s="452"/>
      <c r="AN1950" s="455"/>
    </row>
    <row r="1951" spans="38:40">
      <c r="AL1951" s="452"/>
      <c r="AM1951" s="452"/>
      <c r="AN1951" s="455"/>
    </row>
    <row r="1952" spans="38:40">
      <c r="AL1952" s="452"/>
      <c r="AM1952" s="452"/>
      <c r="AN1952" s="455"/>
    </row>
    <row r="1953" spans="38:40">
      <c r="AL1953" s="452"/>
      <c r="AM1953" s="452"/>
      <c r="AN1953" s="455"/>
    </row>
    <row r="1954" spans="38:40">
      <c r="AL1954" s="452"/>
      <c r="AM1954" s="452"/>
      <c r="AN1954" s="455"/>
    </row>
    <row r="1955" spans="38:40">
      <c r="AL1955" s="452"/>
      <c r="AM1955" s="452"/>
      <c r="AN1955" s="455"/>
    </row>
    <row r="1956" spans="38:40">
      <c r="AL1956" s="452"/>
      <c r="AM1956" s="452"/>
      <c r="AN1956" s="455"/>
    </row>
    <row r="1957" spans="38:40">
      <c r="AL1957" s="452"/>
      <c r="AM1957" s="452"/>
      <c r="AN1957" s="455"/>
    </row>
    <row r="1958" spans="38:40">
      <c r="AL1958" s="452"/>
      <c r="AM1958" s="452"/>
      <c r="AN1958" s="455"/>
    </row>
    <row r="1959" spans="38:40">
      <c r="AL1959" s="452"/>
      <c r="AM1959" s="452"/>
      <c r="AN1959" s="455"/>
    </row>
    <row r="1960" spans="38:40">
      <c r="AL1960" s="452"/>
      <c r="AM1960" s="452"/>
      <c r="AN1960" s="455"/>
    </row>
    <row r="1961" spans="38:40">
      <c r="AL1961" s="452"/>
      <c r="AM1961" s="452"/>
      <c r="AN1961" s="455"/>
    </row>
    <row r="1962" spans="38:40">
      <c r="AL1962" s="452"/>
      <c r="AM1962" s="452"/>
      <c r="AN1962" s="455"/>
    </row>
    <row r="1963" spans="38:40">
      <c r="AL1963" s="452"/>
      <c r="AM1963" s="452"/>
      <c r="AN1963" s="455"/>
    </row>
    <row r="1964" spans="38:40">
      <c r="AL1964" s="452"/>
      <c r="AM1964" s="452"/>
      <c r="AN1964" s="455"/>
    </row>
    <row r="1965" spans="38:40">
      <c r="AL1965" s="452"/>
      <c r="AM1965" s="452"/>
      <c r="AN1965" s="455"/>
    </row>
    <row r="1966" spans="38:40">
      <c r="AL1966" s="452"/>
      <c r="AM1966" s="452"/>
      <c r="AN1966" s="455"/>
    </row>
    <row r="1967" spans="38:40">
      <c r="AL1967" s="452"/>
      <c r="AM1967" s="452"/>
      <c r="AN1967" s="455"/>
    </row>
    <row r="1968" spans="38:40">
      <c r="AL1968" s="452"/>
      <c r="AM1968" s="452"/>
      <c r="AN1968" s="455"/>
    </row>
    <row r="1969" spans="38:40">
      <c r="AL1969" s="452"/>
      <c r="AM1969" s="452"/>
      <c r="AN1969" s="455"/>
    </row>
    <row r="1970" spans="38:40">
      <c r="AL1970" s="452"/>
      <c r="AM1970" s="452"/>
      <c r="AN1970" s="455"/>
    </row>
    <row r="1971" spans="38:40">
      <c r="AL1971" s="452"/>
      <c r="AM1971" s="452"/>
      <c r="AN1971" s="455"/>
    </row>
    <row r="1972" spans="38:40">
      <c r="AL1972" s="452"/>
      <c r="AM1972" s="452"/>
      <c r="AN1972" s="455"/>
    </row>
    <row r="1973" spans="38:40">
      <c r="AL1973" s="452"/>
      <c r="AM1973" s="452"/>
      <c r="AN1973" s="455"/>
    </row>
    <row r="1974" spans="38:40">
      <c r="AL1974" s="452"/>
      <c r="AM1974" s="452"/>
      <c r="AN1974" s="455"/>
    </row>
    <row r="1975" spans="38:40">
      <c r="AL1975" s="452"/>
      <c r="AM1975" s="452"/>
      <c r="AN1975" s="455"/>
    </row>
    <row r="1976" spans="38:40">
      <c r="AL1976" s="452"/>
      <c r="AM1976" s="452"/>
      <c r="AN1976" s="455"/>
    </row>
    <row r="1977" spans="38:40">
      <c r="AL1977" s="452"/>
      <c r="AM1977" s="452"/>
      <c r="AN1977" s="455"/>
    </row>
    <row r="1978" spans="38:40">
      <c r="AL1978" s="452"/>
      <c r="AM1978" s="452"/>
      <c r="AN1978" s="455"/>
    </row>
    <row r="1979" spans="38:40">
      <c r="AL1979" s="452"/>
      <c r="AM1979" s="452"/>
      <c r="AN1979" s="455"/>
    </row>
    <row r="1980" spans="38:40">
      <c r="AL1980" s="452"/>
      <c r="AM1980" s="452"/>
      <c r="AN1980" s="455"/>
    </row>
    <row r="1981" spans="38:40">
      <c r="AL1981" s="452"/>
      <c r="AM1981" s="452"/>
      <c r="AN1981" s="455"/>
    </row>
    <row r="1982" spans="38:40">
      <c r="AL1982" s="452"/>
      <c r="AM1982" s="452"/>
      <c r="AN1982" s="455"/>
    </row>
    <row r="1983" spans="38:40">
      <c r="AL1983" s="452"/>
      <c r="AM1983" s="452"/>
      <c r="AN1983" s="455"/>
    </row>
    <row r="1984" spans="38:40">
      <c r="AL1984" s="452"/>
      <c r="AM1984" s="452"/>
      <c r="AN1984" s="455"/>
    </row>
    <row r="1985" spans="38:40">
      <c r="AL1985" s="452"/>
      <c r="AM1985" s="452"/>
      <c r="AN1985" s="455"/>
    </row>
    <row r="1986" spans="38:40">
      <c r="AL1986" s="452"/>
      <c r="AM1986" s="452"/>
      <c r="AN1986" s="455"/>
    </row>
    <row r="1987" spans="38:40">
      <c r="AL1987" s="452"/>
      <c r="AM1987" s="452"/>
      <c r="AN1987" s="455"/>
    </row>
    <row r="1988" spans="38:40">
      <c r="AL1988" s="452"/>
      <c r="AM1988" s="452"/>
      <c r="AN1988" s="455"/>
    </row>
    <row r="1989" spans="38:40">
      <c r="AL1989" s="452"/>
      <c r="AM1989" s="452"/>
      <c r="AN1989" s="455"/>
    </row>
    <row r="1990" spans="38:40">
      <c r="AL1990" s="452"/>
      <c r="AM1990" s="452"/>
      <c r="AN1990" s="455"/>
    </row>
    <row r="1991" spans="38:40">
      <c r="AL1991" s="452"/>
      <c r="AM1991" s="452"/>
      <c r="AN1991" s="455"/>
    </row>
    <row r="1992" spans="38:40">
      <c r="AL1992" s="452"/>
      <c r="AM1992" s="452"/>
      <c r="AN1992" s="455"/>
    </row>
    <row r="1993" spans="38:40">
      <c r="AL1993" s="452"/>
      <c r="AM1993" s="452"/>
      <c r="AN1993" s="455"/>
    </row>
    <row r="1994" spans="38:40">
      <c r="AL1994" s="452"/>
      <c r="AM1994" s="452"/>
      <c r="AN1994" s="455"/>
    </row>
    <row r="1995" spans="38:40">
      <c r="AL1995" s="452"/>
      <c r="AM1995" s="452"/>
      <c r="AN1995" s="455"/>
    </row>
    <row r="1996" spans="38:40">
      <c r="AL1996" s="452"/>
      <c r="AM1996" s="452"/>
      <c r="AN1996" s="455"/>
    </row>
    <row r="1997" spans="38:40">
      <c r="AL1997" s="452"/>
      <c r="AM1997" s="452"/>
      <c r="AN1997" s="455"/>
    </row>
    <row r="1998" spans="38:40">
      <c r="AL1998" s="452"/>
      <c r="AM1998" s="452"/>
      <c r="AN1998" s="455"/>
    </row>
    <row r="1999" spans="38:40">
      <c r="AL1999" s="452"/>
      <c r="AM1999" s="452"/>
      <c r="AN1999" s="455"/>
    </row>
    <row r="2000" spans="38:40">
      <c r="AL2000" s="452"/>
      <c r="AM2000" s="452"/>
      <c r="AN2000" s="455"/>
    </row>
  </sheetData>
  <autoFilter ref="A4:AO40" xr:uid="{00000000-0001-0000-0700-000000000000}"/>
  <dataConsolidate/>
  <mergeCells count="4">
    <mergeCell ref="A1:F2"/>
    <mergeCell ref="K3:L3"/>
    <mergeCell ref="N3:Q3"/>
    <mergeCell ref="AL5:AN5"/>
  </mergeCells>
  <conditionalFormatting sqref="G42:G240">
    <cfRule type="expression" dxfId="14" priority="17">
      <formula>OR(AS42="Previous projectInternal",AS42="IdeaInternal",AS42="IdeaExternal")</formula>
    </cfRule>
  </conditionalFormatting>
  <conditionalFormatting sqref="K42:K240">
    <cfRule type="expression" dxfId="13" priority="13">
      <formula>OR(AY42="Previous projectInternal",AY42="IdeaInternal",AY42="IdeaExternal")</formula>
    </cfRule>
  </conditionalFormatting>
  <conditionalFormatting sqref="L42:L240">
    <cfRule type="expression" dxfId="12" priority="12">
      <formula>OR(AY42="Previous projectInternal",AY42="IdeaInternal",AY42="IdeaExternal")</formula>
    </cfRule>
  </conditionalFormatting>
  <conditionalFormatting sqref="M42:M74 M81:M240">
    <cfRule type="expression" dxfId="11" priority="9">
      <formula>OR($J42="Deployment ready solutions",$J42="Research &amp; engagement informing strategy",$J42="Industry standardisation")</formula>
    </cfRule>
  </conditionalFormatting>
  <conditionalFormatting sqref="M75:M80">
    <cfRule type="expression" dxfId="10" priority="1">
      <formula>OR(AZ75="Previous projectInternal",AZ75="IdeaInternal",AZ75="IdeaExternal")</formula>
    </cfRule>
  </conditionalFormatting>
  <conditionalFormatting sqref="AD42:AD240">
    <cfRule type="expression" dxfId="9" priority="15">
      <formula>OR(CD42="Previous projectInternal",CD42="IdeaInternal",CD42="IdeaExternal")</formula>
    </cfRule>
  </conditionalFormatting>
  <conditionalFormatting sqref="AE42:AE240">
    <cfRule type="expression" dxfId="8" priority="14">
      <formula>OR(CF42="Previous projectInternal",CF42="IdeaInternal",CF42="IdeaExternal")</formula>
    </cfRule>
  </conditionalFormatting>
  <conditionalFormatting sqref="AF42:AH240">
    <cfRule type="expression" dxfId="7" priority="2">
      <formula>OR(CD42="Previous projectInternal",CD42="IdeaInternal",CD42="IdeaExternal")</formula>
    </cfRule>
  </conditionalFormatting>
  <conditionalFormatting sqref="AI42:AJ240">
    <cfRule type="expression" dxfId="6" priority="3">
      <formula>OR(CF42="Previous projectInternal",CF42="IdeaInternal",CF42="IdeaExternal")</formula>
    </cfRule>
  </conditionalFormatting>
  <dataValidations count="11">
    <dataValidation allowBlank="1" showInputMessage="1" showErrorMessage="1" prompt="Please enter previous project name if project precursor was a RIIO-1 or earlier project" sqref="G110 G112:G141 G42:G107" xr:uid="{33A1EDE0-5049-4684-9B89-367DB2C2E0C1}"/>
    <dataValidation allowBlank="1" showInputMessage="1" showErrorMessage="1" sqref="E42:E500" xr:uid="{E696384C-211F-46C0-8614-A19FD77F464D}"/>
    <dataValidation operator="greaterThan" allowBlank="1" showInputMessage="1" showErrorMessage="1" prompt="For Deployment ready solutions for which a company wants to input a CBA net benefit, please remove condition formatting for the appropriate cell." sqref="T42:T2000 V42:X2000" xr:uid="{86DA6B49-AFB5-470E-8E66-8782D9ABA396}"/>
    <dataValidation type="decimal" operator="greaterThan" allowBlank="1" showInputMessage="1" showErrorMessage="1" prompt="Note that this value is the spend of the LNOs own money on the project. e.g. not allowance from Ofgem, in funded projects." sqref="P77:P79 P66:P75 P86 P83:P84 P93:P101 P81" xr:uid="{8E751D37-9854-407B-8A24-4B56B2E79AA9}">
      <formula1>-100000000</formula1>
    </dataValidation>
    <dataValidation type="whole" allowBlank="1" showInputMessage="1" showErrorMessage="1" error="Please enter a TRL number (whole number between 1 and 9 - TRL indicates the project is taken into BAU)" sqref="AD44 AD42 AD93:AD94 AD102:AD141" xr:uid="{9AAAC81B-A71B-4184-8114-0C7D44936383}">
      <formula1>1</formula1>
      <formula2>9</formula2>
    </dataValidation>
    <dataValidation type="whole" allowBlank="1" showInputMessage="1" showErrorMessage="1" error="Please enter a TRL number (whole number between 1 and 8)" sqref="N101:O101 M66:M94 N98:O99 M102:M141 M42:M58" xr:uid="{871747C3-6C24-445C-81F6-BC7FB57B0B3C}">
      <formula1>1</formula1>
      <formula2>8</formula2>
    </dataValidation>
    <dataValidation type="decimal" operator="greaterThan" allowBlank="1" showInputMessage="1" showErrorMessage="1" sqref="P76 P82 P87:P92 N102:P141 AD43 N100:O100 AD95:AD101 AC102:AC141 AC100 P85 AD45:AD92 P42:P64 AC97:AC98 AC42:AC94 Q42:Q141 N42:O58 P80 N66:O97" xr:uid="{41E58F51-ED35-4AFD-9C8A-55F3648C1ED5}">
      <formula1>-100000000</formula1>
    </dataValidation>
    <dataValidation type="date" allowBlank="1" showInputMessage="1" showErrorMessage="1" error="Please enter a date in short date format (DD/MM/YYYY)" prompt="Please enter a date in short date format (DD/MM/YYYY)" sqref="Y93:Z94 AC101 Y102:Z141 H42:I141 Y42:Z48" xr:uid="{5A94C914-32CA-4933-B996-37A12AA98648}">
      <formula1>36526</formula1>
      <formula2>73051</formula2>
    </dataValidation>
    <dataValidation allowBlank="1" showInputMessage="1" showErrorMessage="1" prompt="Please enter external idea precursor in the form of a smarter networks portal (if a project) or a simple idea summary (if an idea)." sqref="G108:G109 AG76:AJ99 AE76:AE99 AE42:AE63 AG101:AJ141 AE101:AE141 AG42:AJ63" xr:uid="{322D68A9-16AD-4535-9A68-A8EA5FC102A2}"/>
    <dataValidation type="decimal" operator="greaterThan" allowBlank="1" showInputMessage="1" showErrorMessage="1" prompt="For Deployment ready solutions for which a company wants to input a CBA net benefit, please remove condition formatting for the appropriate cell." sqref="AE100 AG64:AJ75 AG100:AJ100 S42:S2000 AE64:AE75 U42:U2000" xr:uid="{60A7FDFF-7DED-431C-899A-4EB468E57036}">
      <formula1>-100000000</formula1>
    </dataValidation>
    <dataValidation allowBlank="1" showInputMessage="1" showErrorMessage="1" prompt="Please see rows 36-41 for project type definitions" sqref="J4" xr:uid="{73FD2C3C-5EFC-4035-9081-C20C1D24701D}"/>
  </dataValidation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legacyDrawing r:id="rId3"/>
  <legacyDrawingHF r:id="rId4"/>
  <extLst>
    <ext xmlns:x14="http://schemas.microsoft.com/office/spreadsheetml/2009/9/main" uri="{CCE6A557-97BC-4b89-ADB6-D9C93CAAB3DF}">
      <x14:dataValidations xmlns:xm="http://schemas.microsoft.com/office/excel/2006/main" count="7">
        <x14:dataValidation type="list" allowBlank="1" showInputMessage="1" showErrorMessage="1" xr:uid="{DA7E1464-6A6E-4737-AB9D-7F779D72C255}">
          <x14:formula1>
            <xm:f>'Data options'!$F$3:$F$8</xm:f>
          </x14:formula1>
          <xm:sqref>J42:J500</xm:sqref>
        </x14:dataValidation>
        <x14:dataValidation type="list" allowBlank="1" showInputMessage="1" showErrorMessage="1" xr:uid="{475FC7C6-0E47-4379-81D2-83ADD9950D51}">
          <x14:formula1>
            <xm:f>'Data options'!$E$15:$E$19</xm:f>
          </x14:formula1>
          <xm:sqref>K42:L500</xm:sqref>
        </x14:dataValidation>
        <x14:dataValidation type="list" allowBlank="1" showInputMessage="1" showErrorMessage="1" xr:uid="{2B9131A8-127A-45AD-95AF-C7029AA01301}">
          <x14:formula1>
            <xm:f>'Data options'!$F$15:$F$16</xm:f>
          </x14:formula1>
          <xm:sqref>R42:R500</xm:sqref>
        </x14:dataValidation>
        <x14:dataValidation type="list" allowBlank="1" showInputMessage="1" showErrorMessage="1" error="Please enter a date in short date format (DD/MM/YYYY)" prompt="Please enter a date in short date format (DD/MM/YYYY)" xr:uid="{31008CE3-B4C7-48A4-AC02-0DA4C246DB9D}">
          <x14:formula1>
            <xm:f>'Data options'!$I$3:$I$7</xm:f>
          </x14:formula1>
          <xm:sqref>AA42:AA500</xm:sqref>
        </x14:dataValidation>
        <x14:dataValidation type="list" allowBlank="1" showInputMessage="1" showErrorMessage="1" xr:uid="{D487DD61-0AF7-416B-946A-B7CA8887C8E4}">
          <x14:formula1>
            <xm:f>'Data options'!$J$3:$J$6</xm:f>
          </x14:formula1>
          <xm:sqref>AB42:AB500</xm:sqref>
        </x14:dataValidation>
        <x14:dataValidation type="list" allowBlank="1" showInputMessage="1" showErrorMessage="1" xr:uid="{2F72061E-9993-4548-8B46-4752E1512780}">
          <x14:formula1>
            <xm:f>'Data options'!$D$9:$D$10</xm:f>
          </x14:formula1>
          <xm:sqref>C42:C460</xm:sqref>
        </x14:dataValidation>
        <x14:dataValidation type="list" allowBlank="1" showInputMessage="1" showErrorMessage="1" xr:uid="{377B491F-A42E-4DCA-9BC1-FCEDB07E5419}">
          <x14:formula1>
            <xm:f>'Data options'!$D$15:$D$18</xm:f>
          </x14:formula1>
          <xm:sqref>D42:D460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0445-3DD2-4A8A-AD82-FE85B75DE924}">
  <dimension ref="A1:F98"/>
  <sheetViews>
    <sheetView topLeftCell="A69" workbookViewId="0">
      <selection activeCell="D89" sqref="D89"/>
    </sheetView>
  </sheetViews>
  <sheetFormatPr defaultRowHeight="15"/>
  <cols>
    <col min="2" max="2" width="29" bestFit="1" customWidth="1"/>
    <col min="3" max="3" width="35.28515625" bestFit="1" customWidth="1"/>
    <col min="4" max="4" width="45.140625" bestFit="1" customWidth="1"/>
    <col min="5" max="5" width="40.42578125" bestFit="1" customWidth="1"/>
    <col min="6" max="6" width="28.42578125" bestFit="1" customWidth="1"/>
  </cols>
  <sheetData>
    <row r="1" spans="1:6" ht="15.75" thickBot="1">
      <c r="B1" s="291" t="s">
        <v>944</v>
      </c>
      <c r="C1" s="291" t="s">
        <v>934</v>
      </c>
      <c r="D1" s="291" t="s">
        <v>953</v>
      </c>
      <c r="E1" s="291" t="s">
        <v>965</v>
      </c>
      <c r="F1" s="291" t="s">
        <v>959</v>
      </c>
    </row>
    <row r="2" spans="1:6">
      <c r="A2" t="s">
        <v>1195</v>
      </c>
      <c r="B2">
        <v>2</v>
      </c>
      <c r="C2">
        <v>7</v>
      </c>
      <c r="D2">
        <v>77</v>
      </c>
      <c r="E2">
        <v>4</v>
      </c>
      <c r="F2">
        <v>3</v>
      </c>
    </row>
    <row r="3" spans="1:6">
      <c r="A3" t="s">
        <v>1196</v>
      </c>
      <c r="B3">
        <v>1</v>
      </c>
      <c r="C3">
        <v>11</v>
      </c>
      <c r="D3">
        <v>7</v>
      </c>
      <c r="E3">
        <v>2</v>
      </c>
      <c r="F3">
        <v>16</v>
      </c>
    </row>
    <row r="5" spans="1:6" ht="15.75" thickBot="1">
      <c r="B5" s="291" t="s">
        <v>944</v>
      </c>
      <c r="C5" s="291" t="s">
        <v>934</v>
      </c>
      <c r="D5" s="291" t="s">
        <v>953</v>
      </c>
      <c r="E5" s="291" t="s">
        <v>965</v>
      </c>
      <c r="F5" s="291" t="s">
        <v>959</v>
      </c>
    </row>
    <row r="6" spans="1:6">
      <c r="B6" s="440" t="s">
        <v>1197</v>
      </c>
      <c r="C6" s="456" t="s">
        <v>1197</v>
      </c>
      <c r="D6" s="440" t="s">
        <v>1197</v>
      </c>
      <c r="E6" s="440" t="s">
        <v>1197</v>
      </c>
      <c r="F6" s="440" t="s">
        <v>1197</v>
      </c>
    </row>
    <row r="7" spans="1:6">
      <c r="B7" s="417" t="s">
        <v>1197</v>
      </c>
      <c r="C7" s="457" t="s">
        <v>1197</v>
      </c>
      <c r="D7" s="417" t="s">
        <v>1197</v>
      </c>
      <c r="E7" s="417" t="s">
        <v>1197</v>
      </c>
      <c r="F7" s="417" t="s">
        <v>1197</v>
      </c>
    </row>
    <row r="8" spans="1:6">
      <c r="B8" s="417" t="s">
        <v>1198</v>
      </c>
      <c r="C8" s="457" t="s">
        <v>1197</v>
      </c>
      <c r="D8" s="417" t="s">
        <v>1197</v>
      </c>
      <c r="E8" s="417" t="s">
        <v>1197</v>
      </c>
      <c r="F8" s="417" t="s">
        <v>1197</v>
      </c>
    </row>
    <row r="9" spans="1:6">
      <c r="B9" s="417"/>
      <c r="C9" s="457" t="s">
        <v>1197</v>
      </c>
      <c r="D9" s="417" t="s">
        <v>1197</v>
      </c>
      <c r="E9" s="417" t="s">
        <v>1197</v>
      </c>
      <c r="F9" s="417" t="s">
        <v>1198</v>
      </c>
    </row>
    <row r="10" spans="1:6">
      <c r="B10" s="417"/>
      <c r="C10" s="457" t="s">
        <v>1197</v>
      </c>
      <c r="D10" s="417" t="s">
        <v>1197</v>
      </c>
      <c r="E10" s="417" t="s">
        <v>1198</v>
      </c>
      <c r="F10" s="417" t="s">
        <v>1198</v>
      </c>
    </row>
    <row r="11" spans="1:6">
      <c r="B11" s="417"/>
      <c r="C11" s="457" t="s">
        <v>1197</v>
      </c>
      <c r="D11" s="417" t="s">
        <v>1197</v>
      </c>
      <c r="E11" s="417" t="s">
        <v>1198</v>
      </c>
      <c r="F11" s="417" t="s">
        <v>1198</v>
      </c>
    </row>
    <row r="12" spans="1:6">
      <c r="B12" s="417"/>
      <c r="C12" s="457" t="s">
        <v>1197</v>
      </c>
      <c r="D12" s="417" t="s">
        <v>1197</v>
      </c>
      <c r="E12" s="417"/>
      <c r="F12" s="417" t="s">
        <v>1198</v>
      </c>
    </row>
    <row r="13" spans="1:6">
      <c r="B13" s="417"/>
      <c r="C13" s="417" t="s">
        <v>1198</v>
      </c>
      <c r="D13" s="417" t="s">
        <v>1197</v>
      </c>
      <c r="E13" s="417"/>
      <c r="F13" s="417" t="s">
        <v>1198</v>
      </c>
    </row>
    <row r="14" spans="1:6">
      <c r="B14" s="417"/>
      <c r="C14" s="457" t="s">
        <v>1198</v>
      </c>
      <c r="D14" s="417" t="s">
        <v>1197</v>
      </c>
      <c r="E14" s="417"/>
      <c r="F14" s="417" t="s">
        <v>1198</v>
      </c>
    </row>
    <row r="15" spans="1:6">
      <c r="B15" s="417"/>
      <c r="C15" s="457" t="s">
        <v>1198</v>
      </c>
      <c r="D15" s="417" t="s">
        <v>1197</v>
      </c>
      <c r="E15" s="417"/>
      <c r="F15" s="417" t="s">
        <v>1198</v>
      </c>
    </row>
    <row r="16" spans="1:6">
      <c r="B16" s="417"/>
      <c r="C16" s="457" t="s">
        <v>1198</v>
      </c>
      <c r="D16" s="417" t="s">
        <v>1197</v>
      </c>
      <c r="E16" s="417"/>
      <c r="F16" s="417" t="s">
        <v>1198</v>
      </c>
    </row>
    <row r="17" spans="2:6">
      <c r="B17" s="417"/>
      <c r="C17" s="457" t="s">
        <v>1198</v>
      </c>
      <c r="D17" s="417" t="s">
        <v>1197</v>
      </c>
      <c r="E17" s="417"/>
      <c r="F17" s="417" t="s">
        <v>1198</v>
      </c>
    </row>
    <row r="18" spans="2:6">
      <c r="B18" s="417"/>
      <c r="C18" s="457" t="s">
        <v>1198</v>
      </c>
      <c r="D18" s="417" t="s">
        <v>1197</v>
      </c>
      <c r="E18" s="417"/>
      <c r="F18" s="417" t="s">
        <v>1198</v>
      </c>
    </row>
    <row r="19" spans="2:6">
      <c r="B19" s="417"/>
      <c r="C19" s="457" t="s">
        <v>1198</v>
      </c>
      <c r="D19" s="417" t="s">
        <v>1197</v>
      </c>
      <c r="E19" s="417"/>
      <c r="F19" s="417" t="s">
        <v>1198</v>
      </c>
    </row>
    <row r="20" spans="2:6">
      <c r="B20" s="417"/>
      <c r="C20" s="457" t="s">
        <v>1198</v>
      </c>
      <c r="D20" s="417" t="s">
        <v>1197</v>
      </c>
      <c r="E20" s="417"/>
      <c r="F20" s="417" t="s">
        <v>1198</v>
      </c>
    </row>
    <row r="21" spans="2:6">
      <c r="B21" s="417"/>
      <c r="C21" s="457" t="s">
        <v>1198</v>
      </c>
      <c r="D21" s="417" t="s">
        <v>1197</v>
      </c>
      <c r="E21" s="417"/>
      <c r="F21" s="417" t="s">
        <v>1198</v>
      </c>
    </row>
    <row r="22" spans="2:6">
      <c r="B22" s="417"/>
      <c r="C22" s="457" t="s">
        <v>1198</v>
      </c>
      <c r="D22" s="417" t="s">
        <v>1197</v>
      </c>
      <c r="E22" s="417"/>
      <c r="F22" s="417" t="s">
        <v>1198</v>
      </c>
    </row>
    <row r="23" spans="2:6">
      <c r="B23" s="417"/>
      <c r="C23" s="457" t="s">
        <v>1198</v>
      </c>
      <c r="D23" s="417" t="s">
        <v>1197</v>
      </c>
      <c r="E23" s="417"/>
      <c r="F23" s="417" t="s">
        <v>1198</v>
      </c>
    </row>
    <row r="24" spans="2:6">
      <c r="B24" s="417"/>
      <c r="C24" s="417"/>
      <c r="D24" s="417" t="s">
        <v>1197</v>
      </c>
      <c r="E24" s="417"/>
      <c r="F24" s="417" t="s">
        <v>1198</v>
      </c>
    </row>
    <row r="25" spans="2:6">
      <c r="B25" s="417"/>
      <c r="C25" s="417"/>
      <c r="D25" s="417" t="s">
        <v>1197</v>
      </c>
      <c r="E25" s="417"/>
    </row>
    <row r="26" spans="2:6">
      <c r="B26" s="417"/>
      <c r="C26" s="417"/>
      <c r="D26" s="417" t="s">
        <v>1197</v>
      </c>
      <c r="E26" s="417"/>
      <c r="F26" s="417"/>
    </row>
    <row r="27" spans="2:6">
      <c r="B27" s="417"/>
      <c r="C27" s="417"/>
      <c r="D27" s="417" t="s">
        <v>1197</v>
      </c>
      <c r="E27" s="417"/>
      <c r="F27" s="417"/>
    </row>
    <row r="28" spans="2:6">
      <c r="B28" s="417"/>
      <c r="C28" s="417"/>
      <c r="D28" s="417" t="s">
        <v>1197</v>
      </c>
      <c r="E28" s="417"/>
      <c r="F28" s="417"/>
    </row>
    <row r="29" spans="2:6">
      <c r="B29" s="417"/>
      <c r="C29" s="417"/>
      <c r="D29" s="417" t="s">
        <v>1197</v>
      </c>
      <c r="E29" s="417"/>
      <c r="F29" s="417"/>
    </row>
    <row r="30" spans="2:6">
      <c r="B30" s="417"/>
      <c r="C30" s="417"/>
      <c r="D30" s="417" t="s">
        <v>1197</v>
      </c>
      <c r="E30" s="417"/>
      <c r="F30" s="417"/>
    </row>
    <row r="31" spans="2:6">
      <c r="B31" s="417"/>
      <c r="C31" s="417"/>
      <c r="D31" s="417" t="s">
        <v>1197</v>
      </c>
      <c r="E31" s="417"/>
      <c r="F31" s="417"/>
    </row>
    <row r="32" spans="2:6">
      <c r="B32" s="417"/>
      <c r="C32" s="417"/>
      <c r="D32" s="417" t="s">
        <v>1197</v>
      </c>
      <c r="E32" s="417"/>
      <c r="F32" s="417"/>
    </row>
    <row r="33" spans="2:6">
      <c r="B33" s="417"/>
      <c r="C33" s="417"/>
      <c r="D33" s="417" t="s">
        <v>1197</v>
      </c>
      <c r="E33" s="417"/>
      <c r="F33" s="417"/>
    </row>
    <row r="34" spans="2:6">
      <c r="B34" s="417"/>
      <c r="C34" s="417"/>
      <c r="D34" s="417" t="s">
        <v>1197</v>
      </c>
      <c r="E34" s="417"/>
      <c r="F34" s="417"/>
    </row>
    <row r="35" spans="2:6">
      <c r="B35" s="417"/>
      <c r="C35" s="417"/>
      <c r="D35" s="417" t="s">
        <v>1197</v>
      </c>
      <c r="E35" s="417"/>
      <c r="F35" s="417"/>
    </row>
    <row r="36" spans="2:6">
      <c r="B36" s="417"/>
      <c r="C36" s="417"/>
      <c r="D36" s="417" t="s">
        <v>1197</v>
      </c>
      <c r="E36" s="417"/>
      <c r="F36" s="417"/>
    </row>
    <row r="37" spans="2:6">
      <c r="B37" s="417"/>
      <c r="C37" s="417"/>
      <c r="D37" s="417" t="s">
        <v>1197</v>
      </c>
      <c r="E37" s="417"/>
      <c r="F37" s="417"/>
    </row>
    <row r="38" spans="2:6">
      <c r="B38" s="417"/>
      <c r="C38" s="417"/>
      <c r="D38" s="417" t="s">
        <v>1197</v>
      </c>
      <c r="E38" s="417"/>
      <c r="F38" s="417"/>
    </row>
    <row r="39" spans="2:6">
      <c r="B39" s="417"/>
      <c r="C39" s="417"/>
      <c r="D39" s="417" t="s">
        <v>1197</v>
      </c>
      <c r="E39" s="417"/>
      <c r="F39" s="417"/>
    </row>
    <row r="40" spans="2:6">
      <c r="B40" s="417"/>
      <c r="C40" s="417"/>
      <c r="D40" s="417" t="s">
        <v>1197</v>
      </c>
      <c r="E40" s="417"/>
      <c r="F40" s="417"/>
    </row>
    <row r="41" spans="2:6">
      <c r="B41" s="417"/>
      <c r="C41" s="417"/>
      <c r="D41" s="417" t="s">
        <v>1197</v>
      </c>
      <c r="E41" s="417"/>
      <c r="F41" s="417"/>
    </row>
    <row r="42" spans="2:6">
      <c r="B42" s="417"/>
      <c r="C42" s="417"/>
      <c r="D42" s="417" t="s">
        <v>1197</v>
      </c>
      <c r="E42" s="417"/>
      <c r="F42" s="417"/>
    </row>
    <row r="43" spans="2:6">
      <c r="B43" s="417"/>
      <c r="C43" s="417"/>
      <c r="D43" s="417" t="s">
        <v>1197</v>
      </c>
      <c r="E43" s="417"/>
      <c r="F43" s="417"/>
    </row>
    <row r="44" spans="2:6">
      <c r="B44" s="417"/>
      <c r="C44" s="440"/>
      <c r="D44" s="417" t="s">
        <v>1197</v>
      </c>
      <c r="E44" s="417"/>
      <c r="F44" s="440"/>
    </row>
    <row r="45" spans="2:6">
      <c r="B45" s="417"/>
      <c r="C45" s="440"/>
      <c r="D45" s="417" t="s">
        <v>1197</v>
      </c>
      <c r="E45" s="417"/>
      <c r="F45" s="440"/>
    </row>
    <row r="46" spans="2:6">
      <c r="B46" s="417"/>
      <c r="C46" s="417"/>
      <c r="D46" s="417" t="s">
        <v>1197</v>
      </c>
      <c r="E46" s="417"/>
      <c r="F46" s="417"/>
    </row>
    <row r="47" spans="2:6">
      <c r="B47" s="417"/>
      <c r="C47" s="417"/>
      <c r="D47" s="417" t="s">
        <v>1197</v>
      </c>
      <c r="E47" s="417"/>
      <c r="F47" s="417"/>
    </row>
    <row r="48" spans="2:6">
      <c r="B48" s="417"/>
      <c r="C48" s="417"/>
      <c r="D48" s="417" t="s">
        <v>1197</v>
      </c>
      <c r="E48" s="417"/>
      <c r="F48" s="417"/>
    </row>
    <row r="49" spans="2:6">
      <c r="B49" s="417"/>
      <c r="C49" s="417"/>
      <c r="D49" s="417" t="s">
        <v>1197</v>
      </c>
      <c r="E49" s="417"/>
      <c r="F49" s="417"/>
    </row>
    <row r="50" spans="2:6">
      <c r="B50" s="417"/>
      <c r="C50" s="417"/>
      <c r="D50" s="417" t="s">
        <v>1197</v>
      </c>
      <c r="E50" s="417"/>
      <c r="F50" s="417"/>
    </row>
    <row r="51" spans="2:6">
      <c r="B51" s="417"/>
      <c r="C51" s="417"/>
      <c r="D51" s="417" t="s">
        <v>1197</v>
      </c>
      <c r="E51" s="417"/>
      <c r="F51" s="417"/>
    </row>
    <row r="52" spans="2:6">
      <c r="B52" s="417"/>
      <c r="C52" s="417"/>
      <c r="D52" s="417" t="s">
        <v>1197</v>
      </c>
      <c r="E52" s="417"/>
      <c r="F52" s="417"/>
    </row>
    <row r="53" spans="2:6">
      <c r="B53" s="417"/>
      <c r="C53" s="417"/>
      <c r="D53" s="417" t="s">
        <v>1197</v>
      </c>
      <c r="E53" s="417"/>
      <c r="F53" s="417"/>
    </row>
    <row r="54" spans="2:6">
      <c r="B54" s="417"/>
      <c r="C54" s="417"/>
      <c r="D54" s="417" t="s">
        <v>1197</v>
      </c>
      <c r="E54" s="417"/>
      <c r="F54" s="417"/>
    </row>
    <row r="55" spans="2:6">
      <c r="B55" s="417"/>
      <c r="C55" s="417"/>
      <c r="D55" s="417" t="s">
        <v>1197</v>
      </c>
      <c r="E55" s="417"/>
      <c r="F55" s="417"/>
    </row>
    <row r="56" spans="2:6">
      <c r="B56" s="417"/>
      <c r="C56" s="417"/>
      <c r="D56" s="417" t="s">
        <v>1197</v>
      </c>
      <c r="E56" s="417"/>
      <c r="F56" s="417"/>
    </row>
    <row r="57" spans="2:6">
      <c r="B57" s="417"/>
      <c r="C57" s="417"/>
      <c r="D57" s="417" t="s">
        <v>1197</v>
      </c>
      <c r="E57" s="417"/>
      <c r="F57" s="417"/>
    </row>
    <row r="58" spans="2:6">
      <c r="B58" s="417"/>
      <c r="C58" s="417"/>
      <c r="D58" s="417" t="s">
        <v>1197</v>
      </c>
      <c r="E58" s="417"/>
      <c r="F58" s="417"/>
    </row>
    <row r="59" spans="2:6">
      <c r="B59" s="417"/>
      <c r="C59" s="417"/>
      <c r="D59" s="417" t="s">
        <v>1197</v>
      </c>
      <c r="E59" s="417"/>
      <c r="F59" s="417"/>
    </row>
    <row r="60" spans="2:6">
      <c r="B60" s="417"/>
      <c r="C60" s="417"/>
      <c r="D60" s="417" t="s">
        <v>1197</v>
      </c>
      <c r="E60" s="417"/>
      <c r="F60" s="417"/>
    </row>
    <row r="61" spans="2:6">
      <c r="B61" s="417"/>
      <c r="C61" s="417"/>
      <c r="D61" s="417" t="s">
        <v>1197</v>
      </c>
      <c r="E61" s="417"/>
      <c r="F61" s="417"/>
    </row>
    <row r="62" spans="2:6">
      <c r="B62" s="417"/>
      <c r="C62" s="417"/>
      <c r="D62" s="417" t="s">
        <v>1197</v>
      </c>
      <c r="E62" s="417"/>
      <c r="F62" s="417"/>
    </row>
    <row r="63" spans="2:6">
      <c r="B63" s="417"/>
      <c r="C63" s="417"/>
      <c r="D63" s="457" t="s">
        <v>1197</v>
      </c>
      <c r="E63" s="417"/>
      <c r="F63" s="417"/>
    </row>
    <row r="64" spans="2:6">
      <c r="B64" s="417"/>
      <c r="C64" s="417"/>
      <c r="D64" s="457" t="s">
        <v>1197</v>
      </c>
      <c r="E64" s="417"/>
      <c r="F64" s="417"/>
    </row>
    <row r="65" spans="2:6">
      <c r="B65" s="417"/>
      <c r="C65" s="417"/>
      <c r="D65" s="457" t="s">
        <v>1197</v>
      </c>
      <c r="E65" s="417"/>
      <c r="F65" s="417"/>
    </row>
    <row r="66" spans="2:6">
      <c r="B66" s="417"/>
      <c r="C66" s="417"/>
      <c r="D66" s="457" t="s">
        <v>1197</v>
      </c>
      <c r="E66" s="417"/>
      <c r="F66" s="417"/>
    </row>
    <row r="67" spans="2:6">
      <c r="B67" s="417"/>
      <c r="C67" s="417"/>
      <c r="D67" s="457" t="s">
        <v>1197</v>
      </c>
      <c r="E67" s="417"/>
      <c r="F67" s="417"/>
    </row>
    <row r="68" spans="2:6">
      <c r="B68" s="457"/>
      <c r="C68" s="417"/>
      <c r="D68" s="457" t="s">
        <v>1197</v>
      </c>
      <c r="E68" s="417"/>
      <c r="F68" s="417"/>
    </row>
    <row r="69" spans="2:6">
      <c r="B69" s="458"/>
      <c r="C69" s="459"/>
      <c r="D69" s="458" t="s">
        <v>1197</v>
      </c>
      <c r="E69" s="459"/>
      <c r="F69" s="459"/>
    </row>
    <row r="70" spans="2:6">
      <c r="B70" s="457"/>
      <c r="C70" s="417"/>
      <c r="D70" s="457" t="s">
        <v>1197</v>
      </c>
      <c r="E70" s="417"/>
      <c r="F70" s="417"/>
    </row>
    <row r="71" spans="2:6">
      <c r="B71" s="457"/>
      <c r="C71" s="417"/>
      <c r="D71" s="457" t="s">
        <v>1197</v>
      </c>
      <c r="E71" s="417"/>
      <c r="F71" s="417"/>
    </row>
    <row r="72" spans="2:6">
      <c r="B72" s="457"/>
      <c r="C72" s="417"/>
      <c r="D72" s="457" t="s">
        <v>1197</v>
      </c>
      <c r="E72" s="417"/>
      <c r="F72" s="417"/>
    </row>
    <row r="73" spans="2:6">
      <c r="B73" s="457"/>
      <c r="C73" s="417"/>
      <c r="D73" s="457" t="s">
        <v>1197</v>
      </c>
      <c r="E73" s="457"/>
      <c r="F73" s="417"/>
    </row>
    <row r="74" spans="2:6">
      <c r="B74" s="457"/>
      <c r="C74" s="417"/>
      <c r="D74" s="457" t="s">
        <v>1197</v>
      </c>
      <c r="E74" s="457"/>
      <c r="F74" s="417"/>
    </row>
    <row r="75" spans="2:6">
      <c r="B75" s="457"/>
      <c r="C75" s="417"/>
      <c r="D75" s="457" t="s">
        <v>1197</v>
      </c>
      <c r="E75" s="457"/>
      <c r="F75" s="417"/>
    </row>
    <row r="76" spans="2:6">
      <c r="B76" s="457"/>
      <c r="C76" s="417"/>
      <c r="D76" s="457" t="s">
        <v>1197</v>
      </c>
      <c r="E76" s="457"/>
      <c r="F76" s="417"/>
    </row>
    <row r="77" spans="2:6">
      <c r="B77" s="457"/>
      <c r="C77" s="417"/>
      <c r="D77" s="457" t="s">
        <v>1197</v>
      </c>
      <c r="E77" s="457"/>
      <c r="F77" s="417"/>
    </row>
    <row r="78" spans="2:6">
      <c r="B78" s="457"/>
      <c r="C78" s="417"/>
      <c r="D78" s="457" t="s">
        <v>1197</v>
      </c>
      <c r="E78" s="457"/>
      <c r="F78" s="457"/>
    </row>
    <row r="79" spans="2:6">
      <c r="B79" s="457"/>
      <c r="C79" s="417"/>
      <c r="D79" s="457" t="s">
        <v>1197</v>
      </c>
      <c r="E79" s="457"/>
      <c r="F79" s="457"/>
    </row>
    <row r="80" spans="2:6">
      <c r="B80" s="457"/>
      <c r="C80" s="417"/>
      <c r="D80" s="457" t="s">
        <v>1197</v>
      </c>
      <c r="E80" s="457"/>
      <c r="F80" s="457"/>
    </row>
    <row r="81" spans="2:6">
      <c r="B81" s="457"/>
      <c r="C81" s="417"/>
      <c r="D81" s="457" t="s">
        <v>1197</v>
      </c>
      <c r="E81" s="457"/>
      <c r="F81" s="457"/>
    </row>
    <row r="82" spans="2:6">
      <c r="B82" s="457"/>
      <c r="C82" s="417"/>
      <c r="D82" s="457" t="s">
        <v>1197</v>
      </c>
      <c r="E82" s="457"/>
      <c r="F82" s="457"/>
    </row>
    <row r="83" spans="2:6">
      <c r="B83" s="457"/>
      <c r="C83" s="417"/>
      <c r="D83" s="417" t="s">
        <v>1198</v>
      </c>
      <c r="E83" s="457"/>
      <c r="F83" s="457"/>
    </row>
    <row r="84" spans="2:6">
      <c r="B84" s="457"/>
      <c r="C84" s="417"/>
      <c r="D84" s="417" t="s">
        <v>1198</v>
      </c>
      <c r="E84" s="457"/>
      <c r="F84" s="457"/>
    </row>
    <row r="85" spans="2:6">
      <c r="B85" s="457"/>
      <c r="C85" s="457"/>
      <c r="D85" s="457" t="s">
        <v>1198</v>
      </c>
      <c r="E85" s="457"/>
      <c r="F85" s="457"/>
    </row>
    <row r="86" spans="2:6">
      <c r="B86" s="457"/>
      <c r="C86" s="457"/>
      <c r="D86" s="457" t="s">
        <v>1198</v>
      </c>
      <c r="E86" s="457"/>
      <c r="F86" s="457"/>
    </row>
    <row r="87" spans="2:6">
      <c r="B87" s="457"/>
      <c r="C87" s="457"/>
      <c r="D87" s="457" t="s">
        <v>1198</v>
      </c>
      <c r="E87" s="457"/>
      <c r="F87" s="457"/>
    </row>
    <row r="88" spans="2:6">
      <c r="B88" s="457"/>
      <c r="C88" s="457"/>
      <c r="D88" s="457" t="s">
        <v>1198</v>
      </c>
      <c r="E88" s="457"/>
      <c r="F88" s="457"/>
    </row>
    <row r="89" spans="2:6">
      <c r="B89" s="457"/>
      <c r="C89" s="457"/>
      <c r="D89" s="457" t="s">
        <v>1198</v>
      </c>
      <c r="E89" s="457"/>
      <c r="F89" s="457"/>
    </row>
    <row r="90" spans="2:6">
      <c r="B90" s="457"/>
      <c r="C90" s="457"/>
      <c r="D90" s="417"/>
      <c r="E90" s="457"/>
      <c r="F90" s="457"/>
    </row>
    <row r="91" spans="2:6">
      <c r="B91" s="457"/>
      <c r="C91" s="457"/>
      <c r="D91" s="417"/>
      <c r="E91" s="457"/>
      <c r="F91" s="457"/>
    </row>
    <row r="92" spans="2:6">
      <c r="B92" s="457"/>
      <c r="C92" s="457"/>
      <c r="D92" s="417"/>
      <c r="E92" s="457"/>
      <c r="F92" s="457"/>
    </row>
    <row r="93" spans="2:6">
      <c r="B93" s="457"/>
      <c r="C93" s="457"/>
      <c r="D93" s="457"/>
      <c r="E93" s="457"/>
      <c r="F93" s="457"/>
    </row>
    <row r="94" spans="2:6">
      <c r="B94" s="457"/>
      <c r="C94" s="457"/>
      <c r="D94" s="457"/>
      <c r="E94" s="457"/>
      <c r="F94" s="457"/>
    </row>
    <row r="95" spans="2:6">
      <c r="B95" s="457"/>
      <c r="C95" s="457"/>
      <c r="D95" s="457"/>
      <c r="E95" s="457"/>
      <c r="F95" s="457"/>
    </row>
    <row r="96" spans="2:6">
      <c r="B96" s="457"/>
      <c r="C96" s="457"/>
      <c r="D96" s="457"/>
      <c r="E96" s="457"/>
      <c r="F96" s="457"/>
    </row>
    <row r="97" spans="2:6">
      <c r="B97" s="457"/>
      <c r="C97" s="457"/>
      <c r="D97" s="457"/>
      <c r="E97" s="457"/>
      <c r="F97" s="457"/>
    </row>
    <row r="98" spans="2:6">
      <c r="B98" s="457"/>
      <c r="C98" s="457"/>
      <c r="D98" s="457"/>
      <c r="E98" s="457"/>
      <c r="F98" s="457"/>
    </row>
  </sheetData>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1160-C9CE-4173-BBBB-3A3D7AE2478E}">
  <dimension ref="A1:M94"/>
  <sheetViews>
    <sheetView workbookViewId="0">
      <selection activeCell="L9" sqref="L9"/>
    </sheetView>
  </sheetViews>
  <sheetFormatPr defaultRowHeight="15"/>
  <cols>
    <col min="1" max="1" width="9" style="218" customWidth="1"/>
    <col min="2" max="2" width="14.7109375" bestFit="1" customWidth="1"/>
    <col min="9" max="9" width="11" style="300" bestFit="1" customWidth="1"/>
    <col min="10" max="10" width="11" style="300" customWidth="1"/>
    <col min="13" max="13" width="9.28515625" bestFit="1" customWidth="1"/>
  </cols>
  <sheetData>
    <row r="1" spans="1:13" ht="45.75" thickBot="1">
      <c r="A1" s="290" t="s">
        <v>917</v>
      </c>
      <c r="B1" s="291" t="s">
        <v>1199</v>
      </c>
      <c r="H1" s="169" t="s">
        <v>1200</v>
      </c>
      <c r="I1" s="299" t="s">
        <v>1201</v>
      </c>
    </row>
    <row r="2" spans="1:13">
      <c r="A2" s="460">
        <v>2</v>
      </c>
      <c r="B2" s="445">
        <v>52000</v>
      </c>
      <c r="G2" t="s">
        <v>1202</v>
      </c>
      <c r="H2">
        <f>SUMIF($A$2:$A$94,A2,$A$2:$A$94)</f>
        <v>108</v>
      </c>
      <c r="I2" s="300">
        <f>SUMIF($A$2:$A$94,A2,$B$2:$B$94)</f>
        <v>17429930.760000002</v>
      </c>
      <c r="K2" t="s">
        <v>1202</v>
      </c>
      <c r="L2" s="301">
        <f t="shared" ref="L2:L8" si="0">H2/$H$9</f>
        <v>0.421875</v>
      </c>
      <c r="M2" s="301">
        <f>I2/$I$9</f>
        <v>0.35262821024689028</v>
      </c>
    </row>
    <row r="3" spans="1:13">
      <c r="A3" s="442">
        <v>2</v>
      </c>
      <c r="B3" s="443">
        <v>35467</v>
      </c>
      <c r="G3" t="s">
        <v>1203</v>
      </c>
      <c r="H3">
        <f>SUMIF($A$2:$A$94,A56,$A$2:$A$94)</f>
        <v>66</v>
      </c>
      <c r="I3" s="300">
        <f>SUMIF($A$2:$A$94,A56,$B$2:$B$94)</f>
        <v>11642269.949999999</v>
      </c>
      <c r="K3" t="s">
        <v>1203</v>
      </c>
      <c r="L3" s="301">
        <f t="shared" si="0"/>
        <v>0.2578125</v>
      </c>
      <c r="M3" s="301">
        <f t="shared" ref="M3:M8" si="1">I3/$I$9</f>
        <v>0.23553695492016127</v>
      </c>
    </row>
    <row r="4" spans="1:13">
      <c r="A4" s="442">
        <v>2</v>
      </c>
      <c r="B4" s="443">
        <v>20000</v>
      </c>
      <c r="G4" t="s">
        <v>1204</v>
      </c>
      <c r="H4">
        <f>SUMIF($A$2:$A$94,A78,$A$2:$A$94)</f>
        <v>36</v>
      </c>
      <c r="I4" s="300">
        <f>SUMIF($A$2:$A$94,A78,$B$2:$B$94)</f>
        <v>16626678.66</v>
      </c>
      <c r="K4" t="s">
        <v>1204</v>
      </c>
      <c r="L4" s="301">
        <f t="shared" si="0"/>
        <v>0.140625</v>
      </c>
      <c r="M4" s="301">
        <f t="shared" si="1"/>
        <v>0.33637746580617878</v>
      </c>
    </row>
    <row r="5" spans="1:13">
      <c r="A5" s="442">
        <v>2</v>
      </c>
      <c r="B5" s="461">
        <v>43158</v>
      </c>
      <c r="G5" t="s">
        <v>1205</v>
      </c>
      <c r="H5">
        <f>SUMIF($A$2:$A$94,A87,$A$2:$A$94)</f>
        <v>20</v>
      </c>
      <c r="I5" s="300">
        <f>SUMIF($A$2:$A$94,A87,$B$2:$B$94)</f>
        <v>2666053.62</v>
      </c>
      <c r="K5" t="s">
        <v>1205</v>
      </c>
      <c r="L5" s="301">
        <f t="shared" si="0"/>
        <v>7.8125E-2</v>
      </c>
      <c r="M5" s="301">
        <f t="shared" si="1"/>
        <v>5.3937432648920224E-2</v>
      </c>
    </row>
    <row r="6" spans="1:13">
      <c r="A6" s="442">
        <v>2</v>
      </c>
      <c r="B6" s="443">
        <v>119997</v>
      </c>
      <c r="G6" t="s">
        <v>1206</v>
      </c>
      <c r="H6">
        <f>SUMIF($A$2:$A$94,A91,$A$2:$A$94)</f>
        <v>12</v>
      </c>
      <c r="I6" s="300">
        <f>SUMIF($A$2:$A$94,A91,$B$2:$B$94)</f>
        <v>816096.59</v>
      </c>
      <c r="K6" t="s">
        <v>1206</v>
      </c>
      <c r="L6" s="301">
        <f t="shared" si="0"/>
        <v>4.6875E-2</v>
      </c>
      <c r="M6" s="301">
        <f t="shared" si="1"/>
        <v>1.6510603735771248E-2</v>
      </c>
    </row>
    <row r="7" spans="1:13">
      <c r="A7" s="442">
        <v>2</v>
      </c>
      <c r="B7" s="443">
        <v>320000</v>
      </c>
      <c r="G7" t="s">
        <v>1207</v>
      </c>
      <c r="H7">
        <f>SUMIF($A$2:$A$94,A93,$A$2:$A$94)</f>
        <v>14</v>
      </c>
      <c r="I7" s="300">
        <f>SUMIF($A$2:$A$94,A93,$B$2:$B$94)</f>
        <v>247604.47</v>
      </c>
      <c r="K7" t="s">
        <v>1207</v>
      </c>
      <c r="L7" s="301">
        <f t="shared" si="0"/>
        <v>5.46875E-2</v>
      </c>
      <c r="M7" s="301">
        <f t="shared" si="1"/>
        <v>5.0093326420781389E-3</v>
      </c>
    </row>
    <row r="8" spans="1:13">
      <c r="A8" s="442">
        <v>2</v>
      </c>
      <c r="B8" s="443">
        <v>33859</v>
      </c>
      <c r="G8" t="s">
        <v>1208</v>
      </c>
      <c r="H8">
        <v>0</v>
      </c>
      <c r="I8" s="300">
        <v>0</v>
      </c>
      <c r="K8" t="s">
        <v>1208</v>
      </c>
      <c r="L8" s="301">
        <f t="shared" si="0"/>
        <v>0</v>
      </c>
      <c r="M8" s="301">
        <f t="shared" si="1"/>
        <v>0</v>
      </c>
    </row>
    <row r="9" spans="1:13">
      <c r="A9" s="442">
        <v>2</v>
      </c>
      <c r="B9" s="443">
        <v>783874.67</v>
      </c>
      <c r="H9">
        <f>SUM(H2:H8)</f>
        <v>256</v>
      </c>
      <c r="I9" s="300">
        <f>SUM(I2:I8)</f>
        <v>49428634.050000004</v>
      </c>
    </row>
    <row r="10" spans="1:13">
      <c r="A10" s="442">
        <v>2</v>
      </c>
      <c r="B10" s="443">
        <v>419000</v>
      </c>
    </row>
    <row r="11" spans="1:13">
      <c r="A11" s="442">
        <v>2</v>
      </c>
      <c r="B11" s="443">
        <v>916830</v>
      </c>
    </row>
    <row r="12" spans="1:13">
      <c r="A12" s="442">
        <v>2</v>
      </c>
      <c r="B12" s="443">
        <v>310926</v>
      </c>
    </row>
    <row r="13" spans="1:13">
      <c r="A13" s="442">
        <v>2</v>
      </c>
      <c r="B13" s="443">
        <v>86665</v>
      </c>
    </row>
    <row r="14" spans="1:13">
      <c r="A14" s="442">
        <v>2</v>
      </c>
      <c r="B14" s="443">
        <v>230000</v>
      </c>
    </row>
    <row r="15" spans="1:13">
      <c r="A15" s="442">
        <v>2</v>
      </c>
      <c r="B15" s="443">
        <v>168000</v>
      </c>
    </row>
    <row r="16" spans="1:13">
      <c r="A16" s="442">
        <v>2</v>
      </c>
      <c r="B16" s="443">
        <v>1018810</v>
      </c>
    </row>
    <row r="17" spans="1:2">
      <c r="A17" s="442">
        <v>2</v>
      </c>
      <c r="B17" s="443">
        <v>1026641.34</v>
      </c>
    </row>
    <row r="18" spans="1:2">
      <c r="A18" s="442">
        <v>2</v>
      </c>
      <c r="B18" s="443">
        <v>424891</v>
      </c>
    </row>
    <row r="19" spans="1:2">
      <c r="A19" s="442">
        <v>2</v>
      </c>
      <c r="B19" s="443">
        <v>104700</v>
      </c>
    </row>
    <row r="20" spans="1:2">
      <c r="A20" s="442">
        <v>2</v>
      </c>
      <c r="B20" s="443">
        <v>115000</v>
      </c>
    </row>
    <row r="21" spans="1:2">
      <c r="A21" s="442">
        <v>2</v>
      </c>
      <c r="B21" s="443">
        <v>113414.53</v>
      </c>
    </row>
    <row r="22" spans="1:2">
      <c r="A22" s="462">
        <v>2</v>
      </c>
      <c r="B22" s="443">
        <v>78779</v>
      </c>
    </row>
    <row r="23" spans="1:2">
      <c r="A23" s="442">
        <v>2</v>
      </c>
      <c r="B23" s="443">
        <v>114651.32</v>
      </c>
    </row>
    <row r="24" spans="1:2">
      <c r="A24" s="442">
        <v>2</v>
      </c>
      <c r="B24" s="443">
        <v>74705.740000000005</v>
      </c>
    </row>
    <row r="25" spans="1:2">
      <c r="A25" s="442">
        <v>2</v>
      </c>
      <c r="B25" s="443">
        <v>155332.54</v>
      </c>
    </row>
    <row r="26" spans="1:2">
      <c r="A26" s="462">
        <v>2</v>
      </c>
      <c r="B26" s="443">
        <v>146545.18</v>
      </c>
    </row>
    <row r="27" spans="1:2">
      <c r="A27" s="442">
        <v>2</v>
      </c>
      <c r="B27" s="443">
        <v>95571</v>
      </c>
    </row>
    <row r="28" spans="1:2">
      <c r="A28" s="462">
        <v>2</v>
      </c>
      <c r="B28" s="443">
        <v>71022</v>
      </c>
    </row>
    <row r="29" spans="1:2">
      <c r="A29" s="442">
        <v>2</v>
      </c>
      <c r="B29" s="443">
        <v>86377.5</v>
      </c>
    </row>
    <row r="30" spans="1:2">
      <c r="A30" s="442">
        <v>2</v>
      </c>
      <c r="B30" s="443">
        <v>78182</v>
      </c>
    </row>
    <row r="31" spans="1:2">
      <c r="A31" s="442">
        <v>2</v>
      </c>
      <c r="B31" s="443">
        <v>107494.67</v>
      </c>
    </row>
    <row r="32" spans="1:2">
      <c r="A32" s="442">
        <v>2</v>
      </c>
      <c r="B32" s="443">
        <v>124265</v>
      </c>
    </row>
    <row r="33" spans="1:2">
      <c r="A33" s="442">
        <v>2</v>
      </c>
      <c r="B33" s="443">
        <v>119127</v>
      </c>
    </row>
    <row r="34" spans="1:2">
      <c r="A34" s="442">
        <v>2</v>
      </c>
      <c r="B34" s="443">
        <v>116401</v>
      </c>
    </row>
    <row r="35" spans="1:2">
      <c r="A35" s="442">
        <v>2</v>
      </c>
      <c r="B35" s="443">
        <v>58729</v>
      </c>
    </row>
    <row r="36" spans="1:2">
      <c r="A36" s="442">
        <v>2</v>
      </c>
      <c r="B36" s="443">
        <v>150000</v>
      </c>
    </row>
    <row r="37" spans="1:2">
      <c r="A37" s="442">
        <v>2</v>
      </c>
      <c r="B37" s="443">
        <v>70000</v>
      </c>
    </row>
    <row r="38" spans="1:2">
      <c r="A38" s="442">
        <v>2</v>
      </c>
      <c r="B38" s="443">
        <v>50000</v>
      </c>
    </row>
    <row r="39" spans="1:2">
      <c r="A39" s="442">
        <v>2</v>
      </c>
      <c r="B39" s="443">
        <v>140000</v>
      </c>
    </row>
    <row r="40" spans="1:2">
      <c r="A40" s="463">
        <v>2</v>
      </c>
      <c r="B40" s="464">
        <v>460000</v>
      </c>
    </row>
    <row r="41" spans="1:2">
      <c r="A41" s="463">
        <v>2</v>
      </c>
      <c r="B41" s="464">
        <v>400000</v>
      </c>
    </row>
    <row r="42" spans="1:2">
      <c r="A42" s="463">
        <v>2</v>
      </c>
      <c r="B42" s="464">
        <v>300000</v>
      </c>
    </row>
    <row r="43" spans="1:2">
      <c r="A43" s="463">
        <v>2</v>
      </c>
      <c r="B43" s="464">
        <v>350000</v>
      </c>
    </row>
    <row r="44" spans="1:2">
      <c r="A44" s="463">
        <v>2</v>
      </c>
      <c r="B44" s="464">
        <v>450000</v>
      </c>
    </row>
    <row r="45" spans="1:2">
      <c r="A45" s="463">
        <v>2</v>
      </c>
      <c r="B45" s="464">
        <v>600000</v>
      </c>
    </row>
    <row r="46" spans="1:2">
      <c r="A46" s="463">
        <v>2</v>
      </c>
      <c r="B46" s="464">
        <v>300000</v>
      </c>
    </row>
    <row r="47" spans="1:2">
      <c r="A47" s="463">
        <v>2</v>
      </c>
      <c r="B47" s="464">
        <v>750000</v>
      </c>
    </row>
    <row r="48" spans="1:2">
      <c r="A48" s="463">
        <v>2</v>
      </c>
      <c r="B48" s="464">
        <v>350000</v>
      </c>
    </row>
    <row r="49" spans="1:2">
      <c r="A49" s="463">
        <v>2</v>
      </c>
      <c r="B49" s="464">
        <v>206829</v>
      </c>
    </row>
    <row r="50" spans="1:2">
      <c r="A50" s="463">
        <v>2</v>
      </c>
      <c r="B50" s="464">
        <v>149929</v>
      </c>
    </row>
    <row r="51" spans="1:2">
      <c r="A51" s="463">
        <v>2</v>
      </c>
      <c r="B51" s="464">
        <v>298427.71999999997</v>
      </c>
    </row>
    <row r="52" spans="1:2">
      <c r="A52" s="463">
        <v>2</v>
      </c>
      <c r="B52" s="464">
        <v>1738987.05</v>
      </c>
    </row>
    <row r="53" spans="1:2">
      <c r="A53" s="463">
        <v>2</v>
      </c>
      <c r="B53" s="464">
        <v>1901705.97</v>
      </c>
    </row>
    <row r="54" spans="1:2">
      <c r="A54" s="463">
        <v>2</v>
      </c>
      <c r="B54" s="464">
        <v>322635.53000000003</v>
      </c>
    </row>
    <row r="55" spans="1:2">
      <c r="A55" s="463">
        <v>2</v>
      </c>
      <c r="B55" s="464">
        <v>671000</v>
      </c>
    </row>
    <row r="56" spans="1:2">
      <c r="A56" s="442">
        <v>3</v>
      </c>
      <c r="B56" s="461">
        <v>265016.67</v>
      </c>
    </row>
    <row r="57" spans="1:2">
      <c r="A57" s="442">
        <v>3</v>
      </c>
      <c r="B57" s="443">
        <v>861761.97</v>
      </c>
    </row>
    <row r="58" spans="1:2">
      <c r="A58" s="442">
        <v>3</v>
      </c>
      <c r="B58" s="443">
        <v>221467.33</v>
      </c>
    </row>
    <row r="59" spans="1:2">
      <c r="A59" s="442">
        <v>3</v>
      </c>
      <c r="B59" s="443">
        <v>533200</v>
      </c>
    </row>
    <row r="60" spans="1:2">
      <c r="A60" s="442">
        <v>3</v>
      </c>
      <c r="B60" s="461">
        <v>161136</v>
      </c>
    </row>
    <row r="61" spans="1:2">
      <c r="A61" s="442">
        <v>3</v>
      </c>
      <c r="B61" s="461">
        <v>36480</v>
      </c>
    </row>
    <row r="62" spans="1:2">
      <c r="A62" s="442">
        <v>3</v>
      </c>
      <c r="B62" s="443">
        <v>666038.66</v>
      </c>
    </row>
    <row r="63" spans="1:2">
      <c r="A63" s="442">
        <v>3</v>
      </c>
      <c r="B63" s="443">
        <v>664873.32999999996</v>
      </c>
    </row>
    <row r="64" spans="1:2">
      <c r="A64" s="442">
        <v>3</v>
      </c>
      <c r="B64" s="444">
        <v>820000</v>
      </c>
    </row>
    <row r="65" spans="1:2">
      <c r="A65" s="442">
        <v>3</v>
      </c>
      <c r="B65" s="444">
        <v>423978</v>
      </c>
    </row>
    <row r="66" spans="1:2">
      <c r="A66" s="442">
        <v>3</v>
      </c>
      <c r="B66" s="444">
        <v>916630.36</v>
      </c>
    </row>
    <row r="67" spans="1:2">
      <c r="A67" s="442">
        <v>3</v>
      </c>
      <c r="B67" s="444">
        <v>226334</v>
      </c>
    </row>
    <row r="68" spans="1:2">
      <c r="A68" s="442">
        <v>3</v>
      </c>
      <c r="B68" s="444">
        <v>383692.33</v>
      </c>
    </row>
    <row r="69" spans="1:2">
      <c r="A69" s="442">
        <v>3</v>
      </c>
      <c r="B69" s="444">
        <v>35507</v>
      </c>
    </row>
    <row r="70" spans="1:2">
      <c r="A70" s="463">
        <v>3</v>
      </c>
      <c r="B70" s="465">
        <v>500000</v>
      </c>
    </row>
    <row r="71" spans="1:2">
      <c r="A71" s="463">
        <v>3</v>
      </c>
      <c r="B71" s="465">
        <v>300000</v>
      </c>
    </row>
    <row r="72" spans="1:2">
      <c r="A72" s="463">
        <v>3</v>
      </c>
      <c r="B72" s="465">
        <v>385000</v>
      </c>
    </row>
    <row r="73" spans="1:2">
      <c r="A73" s="463">
        <v>3</v>
      </c>
      <c r="B73" s="465">
        <v>382000</v>
      </c>
    </row>
    <row r="74" spans="1:2">
      <c r="A74" s="463">
        <v>3</v>
      </c>
      <c r="B74" s="465">
        <v>1222139.69</v>
      </c>
    </row>
    <row r="75" spans="1:2">
      <c r="A75" s="463">
        <v>3</v>
      </c>
      <c r="B75" s="465">
        <v>2276885</v>
      </c>
    </row>
    <row r="76" spans="1:2">
      <c r="A76" s="463">
        <v>3</v>
      </c>
      <c r="B76" s="465">
        <v>220129.61</v>
      </c>
    </row>
    <row r="77" spans="1:2">
      <c r="A77" s="463">
        <v>3</v>
      </c>
      <c r="B77" s="465">
        <v>140000</v>
      </c>
    </row>
    <row r="78" spans="1:2">
      <c r="A78" s="442">
        <v>4</v>
      </c>
      <c r="B78" s="444">
        <v>82098</v>
      </c>
    </row>
    <row r="79" spans="1:2">
      <c r="A79" s="442">
        <v>4</v>
      </c>
      <c r="B79" s="445">
        <v>777866</v>
      </c>
    </row>
    <row r="80" spans="1:2">
      <c r="A80" s="442">
        <v>4</v>
      </c>
      <c r="B80" s="445">
        <v>12699997</v>
      </c>
    </row>
    <row r="81" spans="1:2">
      <c r="A81" s="442">
        <v>4</v>
      </c>
      <c r="B81" s="444">
        <v>50000</v>
      </c>
    </row>
    <row r="82" spans="1:2">
      <c r="A82" s="442">
        <v>4</v>
      </c>
      <c r="B82" s="444">
        <v>550000</v>
      </c>
    </row>
    <row r="83" spans="1:2">
      <c r="A83" s="442">
        <v>4</v>
      </c>
      <c r="B83" s="444">
        <v>144782</v>
      </c>
    </row>
    <row r="84" spans="1:2">
      <c r="A84" s="463">
        <v>4</v>
      </c>
      <c r="B84" s="465">
        <v>271935.65999999997</v>
      </c>
    </row>
    <row r="85" spans="1:2">
      <c r="A85" s="463">
        <v>4</v>
      </c>
      <c r="B85" s="465">
        <v>1650000</v>
      </c>
    </row>
    <row r="86" spans="1:2">
      <c r="A86" s="463">
        <v>4</v>
      </c>
      <c r="B86" s="465">
        <v>400000</v>
      </c>
    </row>
    <row r="87" spans="1:2">
      <c r="A87" s="442">
        <v>5</v>
      </c>
      <c r="B87" s="444">
        <v>195000</v>
      </c>
    </row>
    <row r="88" spans="1:2">
      <c r="A88" s="442">
        <v>5</v>
      </c>
      <c r="B88" s="444">
        <v>388671.75</v>
      </c>
    </row>
    <row r="89" spans="1:2">
      <c r="A89" s="463">
        <v>5</v>
      </c>
      <c r="B89" s="465">
        <v>330931.87</v>
      </c>
    </row>
    <row r="90" spans="1:2">
      <c r="A90" s="463">
        <v>5</v>
      </c>
      <c r="B90" s="465">
        <v>1751450</v>
      </c>
    </row>
    <row r="91" spans="1:2">
      <c r="A91" s="463">
        <v>6</v>
      </c>
      <c r="B91" s="465">
        <v>419715.8</v>
      </c>
    </row>
    <row r="92" spans="1:2">
      <c r="A92" s="463">
        <v>6</v>
      </c>
      <c r="B92" s="465">
        <v>396380.79</v>
      </c>
    </row>
    <row r="93" spans="1:2">
      <c r="A93" s="442">
        <v>7</v>
      </c>
      <c r="B93" s="444">
        <v>44805</v>
      </c>
    </row>
    <row r="94" spans="1:2">
      <c r="A94" s="463">
        <v>7</v>
      </c>
      <c r="B94" s="465">
        <v>202799.47</v>
      </c>
    </row>
  </sheetData>
  <autoFilter ref="A1:B94" xr:uid="{8171A23E-F21B-41E8-953E-C81900C32238}">
    <sortState xmlns:xlrd2="http://schemas.microsoft.com/office/spreadsheetml/2017/richdata2" ref="A2:B94">
      <sortCondition ref="A1:A94"/>
    </sortState>
  </autoFilter>
  <conditionalFormatting sqref="A2:A62">
    <cfRule type="expression" dxfId="5" priority="2">
      <formula>OR($O2="Deployment ready solutions",$O2="Research &amp; engagement informing strategy",$O2="Industry standardisation")</formula>
    </cfRule>
  </conditionalFormatting>
  <conditionalFormatting sqref="A63:A94">
    <cfRule type="expression" dxfId="4" priority="1">
      <formula>OR($M63="Deployment ready solutions",$M63="Research &amp; engagement informing strategy",$M63="Industry standardisation")</formula>
    </cfRule>
  </conditionalFormatting>
  <dataValidations count="2">
    <dataValidation type="decimal" operator="greaterThan" allowBlank="1" showInputMessage="1" showErrorMessage="1" sqref="B2:B35 B40:B61 B63:B94" xr:uid="{7BE7B22B-CF5D-4243-9F98-1F677D56C654}">
      <formula1>-100000000</formula1>
    </dataValidation>
    <dataValidation type="whole" allowBlank="1" showInputMessage="1" showErrorMessage="1" error="Please enter a TRL number (whole number between 1 and 8)" sqref="A2:A35 A40:A57 B62 A63:A94" xr:uid="{C62DFF63-21B6-4C1A-BCB1-EECF63253926}">
      <formula1>1</formula1>
      <formula2>8</formula2>
    </dataValidation>
  </dataValidation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4676-D4C0-4323-A4D2-007AE0CF7A55}">
  <dimension ref="A1:AB95"/>
  <sheetViews>
    <sheetView zoomScale="80" zoomScaleNormal="80" workbookViewId="0">
      <pane xSplit="3" ySplit="4" topLeftCell="D5" activePane="bottomRight" state="frozen"/>
      <selection pane="bottomRight" sqref="A1:C3"/>
      <selection pane="bottomLeft" activeCell="C36" sqref="C36"/>
      <selection pane="topRight" activeCell="C36" sqref="C36"/>
    </sheetView>
  </sheetViews>
  <sheetFormatPr defaultColWidth="9.140625" defaultRowHeight="14.25"/>
  <cols>
    <col min="1" max="1" width="15.28515625" style="143" customWidth="1"/>
    <col min="2" max="2" width="27.7109375" style="311" customWidth="1"/>
    <col min="3" max="3" width="61.5703125" style="143" customWidth="1"/>
    <col min="4" max="4" width="36.7109375" style="143" customWidth="1"/>
    <col min="5" max="5" width="30.42578125" style="143" customWidth="1"/>
    <col min="6" max="6" width="34.42578125" style="143" customWidth="1"/>
    <col min="7" max="7" width="39" style="143" bestFit="1" customWidth="1"/>
    <col min="8" max="8" width="41.140625" style="143" customWidth="1"/>
    <col min="9" max="9" width="42.42578125" style="143" customWidth="1"/>
    <col min="10" max="10" width="43.7109375" style="143" bestFit="1" customWidth="1"/>
    <col min="11" max="11" width="50.140625" style="143" customWidth="1"/>
    <col min="12" max="15" width="23.5703125" style="143" customWidth="1"/>
    <col min="16" max="16" width="75.7109375" style="155" customWidth="1"/>
    <col min="17" max="19" width="21.85546875" style="143" customWidth="1"/>
    <col min="20" max="24" width="11.140625" style="212" customWidth="1"/>
    <col min="25" max="25" width="5" style="310" customWidth="1"/>
    <col min="26" max="26" width="10" style="266" customWidth="1"/>
    <col min="27" max="27" width="84" style="266" customWidth="1"/>
    <col min="28" max="28" width="7.140625" style="310" customWidth="1"/>
    <col min="29" max="16384" width="9.140625" style="143"/>
  </cols>
  <sheetData>
    <row r="1" spans="1:28" s="214" customFormat="1" ht="15" customHeight="1">
      <c r="A1" s="547" t="s">
        <v>1209</v>
      </c>
      <c r="B1" s="547"/>
      <c r="C1" s="547"/>
      <c r="D1" s="220"/>
      <c r="E1" s="220"/>
      <c r="F1" s="220"/>
      <c r="G1" s="220"/>
      <c r="H1" s="220"/>
      <c r="I1" s="220"/>
      <c r="J1" s="220"/>
      <c r="K1" s="220"/>
      <c r="L1" s="220"/>
      <c r="M1" s="220"/>
      <c r="N1" s="220"/>
      <c r="O1" s="220"/>
      <c r="P1" s="255"/>
      <c r="Q1" s="549" t="s">
        <v>1210</v>
      </c>
      <c r="R1" s="549"/>
      <c r="S1" s="549"/>
      <c r="T1" s="549"/>
      <c r="U1" s="549"/>
      <c r="V1" s="549"/>
      <c r="W1" s="549"/>
      <c r="X1" s="549"/>
      <c r="Y1" s="302"/>
      <c r="Z1" s="303"/>
      <c r="AA1" s="303"/>
      <c r="AB1" s="302"/>
    </row>
    <row r="2" spans="1:28" s="214" customFormat="1" ht="15" customHeight="1">
      <c r="A2" s="547"/>
      <c r="B2" s="547"/>
      <c r="C2" s="547"/>
      <c r="D2" s="220"/>
      <c r="E2" s="220"/>
      <c r="F2" s="220"/>
      <c r="G2" s="220"/>
      <c r="H2" s="220"/>
      <c r="I2" s="220"/>
      <c r="J2" s="220"/>
      <c r="K2" s="220"/>
      <c r="L2" s="220"/>
      <c r="M2" s="220"/>
      <c r="N2" s="220"/>
      <c r="O2" s="220"/>
      <c r="P2" s="255"/>
      <c r="Q2" s="549"/>
      <c r="R2" s="549"/>
      <c r="S2" s="549"/>
      <c r="T2" s="549"/>
      <c r="U2" s="549"/>
      <c r="V2" s="549"/>
      <c r="W2" s="549"/>
      <c r="X2" s="549"/>
      <c r="Y2" s="302"/>
      <c r="Z2" s="303"/>
      <c r="AA2" s="303"/>
      <c r="AB2" s="302"/>
    </row>
    <row r="3" spans="1:28" s="214" customFormat="1" ht="16.5" customHeight="1" thickBot="1">
      <c r="A3" s="548"/>
      <c r="B3" s="548"/>
      <c r="C3" s="548"/>
      <c r="D3" s="304" t="s">
        <v>1211</v>
      </c>
      <c r="E3" s="305"/>
      <c r="F3" s="305"/>
      <c r="G3" s="305"/>
      <c r="H3" s="305"/>
      <c r="I3" s="305"/>
      <c r="J3" s="305"/>
      <c r="K3" s="305"/>
      <c r="L3" s="305"/>
      <c r="M3" s="305"/>
      <c r="N3" s="305"/>
      <c r="O3" s="305"/>
      <c r="P3" s="221"/>
      <c r="Q3" s="550"/>
      <c r="R3" s="550"/>
      <c r="S3" s="550"/>
      <c r="T3" s="550"/>
      <c r="U3" s="550"/>
      <c r="V3" s="550"/>
      <c r="W3" s="550"/>
      <c r="X3" s="550"/>
      <c r="Y3" s="302"/>
      <c r="Z3" s="303"/>
      <c r="AA3" s="303"/>
      <c r="AB3" s="302"/>
    </row>
    <row r="4" spans="1:28" s="213" customFormat="1" ht="46.5" thickBot="1">
      <c r="A4" s="209" t="s">
        <v>356</v>
      </c>
      <c r="B4" s="306" t="s">
        <v>1212</v>
      </c>
      <c r="C4" s="209" t="s">
        <v>452</v>
      </c>
      <c r="D4" s="209" t="s">
        <v>454</v>
      </c>
      <c r="E4" s="209" t="s">
        <v>1213</v>
      </c>
      <c r="F4" s="291" t="s">
        <v>411</v>
      </c>
      <c r="G4" s="209" t="s">
        <v>462</v>
      </c>
      <c r="H4" s="209" t="s">
        <v>1214</v>
      </c>
      <c r="I4" s="209" t="s">
        <v>1215</v>
      </c>
      <c r="J4" s="209" t="s">
        <v>1216</v>
      </c>
      <c r="K4" s="209" t="s">
        <v>1217</v>
      </c>
      <c r="L4" s="209" t="s">
        <v>472</v>
      </c>
      <c r="M4" s="209" t="s">
        <v>474</v>
      </c>
      <c r="N4" s="209" t="s">
        <v>476</v>
      </c>
      <c r="O4" s="209" t="s">
        <v>478</v>
      </c>
      <c r="P4" s="209" t="s">
        <v>480</v>
      </c>
      <c r="Q4" s="209" t="s">
        <v>482</v>
      </c>
      <c r="R4" s="209" t="s">
        <v>1218</v>
      </c>
      <c r="S4" s="209" t="s">
        <v>484</v>
      </c>
      <c r="T4" s="307" t="s">
        <v>1219</v>
      </c>
      <c r="U4" s="307" t="s">
        <v>1220</v>
      </c>
      <c r="V4" s="307" t="s">
        <v>1221</v>
      </c>
      <c r="W4" s="307" t="s">
        <v>1222</v>
      </c>
      <c r="X4" s="307" t="s">
        <v>1223</v>
      </c>
      <c r="Y4" s="308"/>
      <c r="Z4" s="289" t="s">
        <v>670</v>
      </c>
      <c r="AA4" s="309"/>
      <c r="AB4" s="308"/>
    </row>
    <row r="5" spans="1:28" s="162" customFormat="1">
      <c r="A5" s="466" t="s">
        <v>3</v>
      </c>
      <c r="B5" s="416">
        <v>45017</v>
      </c>
      <c r="C5" s="466" t="s">
        <v>1224</v>
      </c>
      <c r="D5" s="466" t="s">
        <v>1225</v>
      </c>
      <c r="E5" s="466" t="s">
        <v>949</v>
      </c>
      <c r="F5" s="466" t="s">
        <v>1226</v>
      </c>
      <c r="G5" s="467">
        <v>0</v>
      </c>
      <c r="H5" s="466" t="s">
        <v>1227</v>
      </c>
      <c r="I5" s="467">
        <v>0</v>
      </c>
      <c r="J5" s="467">
        <v>0</v>
      </c>
      <c r="K5" s="466">
        <v>63</v>
      </c>
      <c r="L5" s="467">
        <v>3170000</v>
      </c>
      <c r="M5" s="467">
        <v>3170000</v>
      </c>
      <c r="N5" s="467">
        <v>0</v>
      </c>
      <c r="O5" s="466">
        <v>1</v>
      </c>
      <c r="P5" s="466" t="s">
        <v>1228</v>
      </c>
      <c r="Q5" s="468">
        <v>0</v>
      </c>
      <c r="R5" s="466" t="s">
        <v>1229</v>
      </c>
      <c r="S5" s="466"/>
      <c r="T5" s="466">
        <v>56</v>
      </c>
      <c r="U5" s="469"/>
      <c r="V5" s="469"/>
      <c r="W5" s="469"/>
      <c r="X5" s="469"/>
      <c r="Y5" s="470"/>
      <c r="Z5" s="431" t="s">
        <v>928</v>
      </c>
      <c r="AA5" s="431"/>
      <c r="AB5" s="470"/>
    </row>
    <row r="6" spans="1:28" s="162" customFormat="1">
      <c r="A6" s="466" t="s">
        <v>3</v>
      </c>
      <c r="B6" s="416">
        <v>45208</v>
      </c>
      <c r="C6" s="466" t="s">
        <v>1230</v>
      </c>
      <c r="D6" s="466" t="s">
        <v>1231</v>
      </c>
      <c r="E6" s="466" t="s">
        <v>949</v>
      </c>
      <c r="F6" s="466" t="s">
        <v>1226</v>
      </c>
      <c r="G6" s="467">
        <v>0</v>
      </c>
      <c r="H6" s="466" t="s">
        <v>1232</v>
      </c>
      <c r="I6" s="467">
        <v>0</v>
      </c>
      <c r="J6" s="467">
        <v>0</v>
      </c>
      <c r="K6" s="466"/>
      <c r="L6" s="467">
        <v>1000000</v>
      </c>
      <c r="M6" s="467">
        <v>1000000</v>
      </c>
      <c r="N6" s="467">
        <v>0</v>
      </c>
      <c r="O6" s="466">
        <v>4</v>
      </c>
      <c r="P6" s="466" t="s">
        <v>1233</v>
      </c>
      <c r="Q6" s="468">
        <v>0</v>
      </c>
      <c r="R6" s="466" t="s">
        <v>1234</v>
      </c>
      <c r="S6" s="466" t="s">
        <v>1235</v>
      </c>
      <c r="T6" s="466">
        <v>70</v>
      </c>
      <c r="U6" s="469"/>
      <c r="V6" s="469"/>
      <c r="W6" s="469"/>
      <c r="X6" s="469"/>
      <c r="Y6" s="470"/>
      <c r="Z6" s="431" t="s">
        <v>1236</v>
      </c>
      <c r="AA6" s="431"/>
      <c r="AB6" s="470"/>
    </row>
    <row r="7" spans="1:28" ht="15">
      <c r="A7" s="466" t="s">
        <v>3</v>
      </c>
      <c r="B7" s="416">
        <v>45222</v>
      </c>
      <c r="C7" s="466" t="s">
        <v>1237</v>
      </c>
      <c r="D7" s="466"/>
      <c r="E7" s="466" t="s">
        <v>949</v>
      </c>
      <c r="F7" s="466"/>
      <c r="G7" s="467">
        <v>0</v>
      </c>
      <c r="H7" s="466" t="s">
        <v>1238</v>
      </c>
      <c r="I7" s="467">
        <v>0</v>
      </c>
      <c r="J7" s="467">
        <v>0</v>
      </c>
      <c r="K7" s="466"/>
      <c r="L7" s="467">
        <v>0</v>
      </c>
      <c r="M7" s="467">
        <v>296250000</v>
      </c>
      <c r="N7" s="467">
        <v>0</v>
      </c>
      <c r="O7" s="466">
        <v>4</v>
      </c>
      <c r="P7" s="466" t="s">
        <v>1239</v>
      </c>
      <c r="Q7" s="468">
        <v>0</v>
      </c>
      <c r="R7" s="466" t="s">
        <v>1240</v>
      </c>
      <c r="S7" s="466"/>
      <c r="T7" s="466">
        <v>11</v>
      </c>
      <c r="U7" s="469"/>
      <c r="V7" s="469"/>
      <c r="W7" s="469"/>
      <c r="X7" s="469"/>
      <c r="Y7" s="471"/>
      <c r="Z7" s="295" t="s">
        <v>679</v>
      </c>
      <c r="AA7" s="296" t="s">
        <v>681</v>
      </c>
      <c r="AB7" s="471"/>
    </row>
    <row r="8" spans="1:28" ht="15">
      <c r="A8" s="466" t="s">
        <v>3</v>
      </c>
      <c r="B8" s="416">
        <v>45017</v>
      </c>
      <c r="C8" s="466" t="s">
        <v>1241</v>
      </c>
      <c r="D8" s="466" t="s">
        <v>1242</v>
      </c>
      <c r="E8" s="466" t="s">
        <v>949</v>
      </c>
      <c r="F8" s="466" t="s">
        <v>1243</v>
      </c>
      <c r="G8" s="467">
        <v>720000</v>
      </c>
      <c r="H8" s="466" t="s">
        <v>935</v>
      </c>
      <c r="I8" s="467">
        <v>0</v>
      </c>
      <c r="J8" s="467">
        <v>0</v>
      </c>
      <c r="K8" s="466">
        <v>276</v>
      </c>
      <c r="L8" s="467">
        <v>172048</v>
      </c>
      <c r="M8" s="467">
        <v>720000</v>
      </c>
      <c r="N8" s="467">
        <v>0</v>
      </c>
      <c r="O8" s="466">
        <v>10</v>
      </c>
      <c r="P8" s="466" t="s">
        <v>1244</v>
      </c>
      <c r="Q8" s="468">
        <v>0</v>
      </c>
      <c r="R8" s="466" t="s">
        <v>1245</v>
      </c>
      <c r="S8" s="466"/>
      <c r="T8" s="466"/>
      <c r="U8" s="469"/>
      <c r="V8" s="469"/>
      <c r="W8" s="469"/>
      <c r="X8" s="469"/>
      <c r="Y8" s="471"/>
      <c r="Z8" s="269" t="s">
        <v>683</v>
      </c>
      <c r="AA8" s="423" t="s">
        <v>1246</v>
      </c>
      <c r="AB8" s="471"/>
    </row>
    <row r="9" spans="1:28" ht="15">
      <c r="A9" s="466" t="s">
        <v>3</v>
      </c>
      <c r="B9" s="416">
        <v>45443</v>
      </c>
      <c r="C9" s="466" t="s">
        <v>1247</v>
      </c>
      <c r="D9" s="466" t="s">
        <v>986</v>
      </c>
      <c r="E9" s="466" t="s">
        <v>949</v>
      </c>
      <c r="F9" s="466" t="s">
        <v>1226</v>
      </c>
      <c r="G9" s="467">
        <v>9310000</v>
      </c>
      <c r="H9" s="466" t="s">
        <v>1248</v>
      </c>
      <c r="I9" s="467">
        <v>0</v>
      </c>
      <c r="J9" s="467">
        <v>0</v>
      </c>
      <c r="K9" s="466">
        <v>10</v>
      </c>
      <c r="L9" s="467">
        <v>9310000</v>
      </c>
      <c r="M9" s="467"/>
      <c r="N9" s="467">
        <v>0</v>
      </c>
      <c r="O9" s="466">
        <v>50</v>
      </c>
      <c r="P9" s="466" t="s">
        <v>1249</v>
      </c>
      <c r="Q9" s="468">
        <v>0</v>
      </c>
      <c r="R9" s="466"/>
      <c r="S9" s="466"/>
      <c r="T9" s="466"/>
      <c r="U9" s="469"/>
      <c r="V9" s="469"/>
      <c r="W9" s="469"/>
      <c r="X9" s="469"/>
      <c r="Y9" s="471"/>
      <c r="Z9" s="269" t="s">
        <v>686</v>
      </c>
      <c r="AA9" s="423" t="s">
        <v>1212</v>
      </c>
      <c r="AB9" s="471"/>
    </row>
    <row r="10" spans="1:28" ht="15">
      <c r="A10" s="466"/>
      <c r="B10" s="466"/>
      <c r="C10" s="466"/>
      <c r="D10" s="466"/>
      <c r="E10" s="466"/>
      <c r="F10" s="466"/>
      <c r="G10" s="466"/>
      <c r="H10" s="466"/>
      <c r="I10" s="466"/>
      <c r="J10" s="466"/>
      <c r="K10" s="466"/>
      <c r="L10" s="466"/>
      <c r="M10" s="466"/>
      <c r="N10" s="466"/>
      <c r="O10" s="466"/>
      <c r="P10" s="466"/>
      <c r="Q10" s="466"/>
      <c r="R10" s="466"/>
      <c r="S10" s="466"/>
      <c r="T10" s="466"/>
      <c r="U10" s="469"/>
      <c r="V10" s="469"/>
      <c r="W10" s="469"/>
      <c r="X10" s="469"/>
      <c r="Y10" s="471"/>
      <c r="Z10" s="269" t="s">
        <v>689</v>
      </c>
      <c r="AA10" s="423" t="s">
        <v>452</v>
      </c>
      <c r="AB10" s="471"/>
    </row>
    <row r="11" spans="1:28" ht="15">
      <c r="A11" s="466"/>
      <c r="B11" s="466"/>
      <c r="C11" s="466"/>
      <c r="D11" s="466"/>
      <c r="E11" s="466"/>
      <c r="F11" s="466"/>
      <c r="G11" s="466"/>
      <c r="H11" s="466"/>
      <c r="I11" s="466"/>
      <c r="J11" s="466"/>
      <c r="K11" s="466"/>
      <c r="L11" s="466"/>
      <c r="M11" s="466"/>
      <c r="N11" s="466"/>
      <c r="O11" s="466"/>
      <c r="P11" s="466"/>
      <c r="Q11" s="466"/>
      <c r="R11" s="466"/>
      <c r="S11" s="466"/>
      <c r="T11" s="466"/>
      <c r="U11" s="469"/>
      <c r="V11" s="469"/>
      <c r="W11" s="469"/>
      <c r="X11" s="469"/>
      <c r="Y11" s="471"/>
      <c r="Z11" s="269" t="s">
        <v>692</v>
      </c>
      <c r="AA11" s="423" t="s">
        <v>454</v>
      </c>
      <c r="AB11" s="471"/>
    </row>
    <row r="12" spans="1:28" ht="15">
      <c r="A12" s="466"/>
      <c r="B12" s="466"/>
      <c r="C12" s="466"/>
      <c r="D12" s="466"/>
      <c r="E12" s="466"/>
      <c r="F12" s="466"/>
      <c r="G12" s="466"/>
      <c r="H12" s="466"/>
      <c r="I12" s="466"/>
      <c r="J12" s="466"/>
      <c r="K12" s="466"/>
      <c r="L12" s="466"/>
      <c r="M12" s="466"/>
      <c r="N12" s="466"/>
      <c r="O12" s="466"/>
      <c r="P12" s="466"/>
      <c r="Q12" s="466"/>
      <c r="R12" s="466"/>
      <c r="S12" s="466"/>
      <c r="T12" s="466"/>
      <c r="U12" s="469"/>
      <c r="V12" s="469"/>
      <c r="W12" s="469"/>
      <c r="X12" s="469"/>
      <c r="Y12" s="471"/>
      <c r="Z12" s="269" t="s">
        <v>695</v>
      </c>
      <c r="AA12" s="423" t="s">
        <v>1213</v>
      </c>
      <c r="AB12" s="471"/>
    </row>
    <row r="13" spans="1:28" ht="15">
      <c r="A13" s="466"/>
      <c r="B13" s="466"/>
      <c r="C13" s="466"/>
      <c r="D13" s="466"/>
      <c r="E13" s="466"/>
      <c r="F13" s="466"/>
      <c r="G13" s="466"/>
      <c r="H13" s="466"/>
      <c r="I13" s="466"/>
      <c r="J13" s="466"/>
      <c r="K13" s="466"/>
      <c r="L13" s="466"/>
      <c r="M13" s="466"/>
      <c r="N13" s="466"/>
      <c r="O13" s="466"/>
      <c r="P13" s="466"/>
      <c r="Q13" s="466"/>
      <c r="R13" s="466"/>
      <c r="S13" s="466"/>
      <c r="T13" s="466"/>
      <c r="U13" s="469"/>
      <c r="V13" s="469"/>
      <c r="W13" s="469"/>
      <c r="X13" s="469"/>
      <c r="Y13" s="471"/>
      <c r="Z13" s="269" t="s">
        <v>698</v>
      </c>
      <c r="AA13" s="423" t="s">
        <v>411</v>
      </c>
      <c r="AB13" s="471"/>
    </row>
    <row r="14" spans="1:28" ht="15">
      <c r="A14" s="466"/>
      <c r="B14" s="466"/>
      <c r="C14" s="466"/>
      <c r="D14" s="466"/>
      <c r="E14" s="466"/>
      <c r="F14" s="466"/>
      <c r="G14" s="466"/>
      <c r="H14" s="466"/>
      <c r="I14" s="466"/>
      <c r="J14" s="466"/>
      <c r="K14" s="466"/>
      <c r="L14" s="466"/>
      <c r="M14" s="466"/>
      <c r="N14" s="466"/>
      <c r="O14" s="466"/>
      <c r="P14" s="466"/>
      <c r="Q14" s="466"/>
      <c r="R14" s="466"/>
      <c r="S14" s="466"/>
      <c r="T14" s="466"/>
      <c r="U14" s="469"/>
      <c r="V14" s="469"/>
      <c r="W14" s="469"/>
      <c r="X14" s="469"/>
      <c r="Y14" s="471"/>
      <c r="Z14" s="269" t="s">
        <v>701</v>
      </c>
      <c r="AA14" s="423" t="s">
        <v>462</v>
      </c>
      <c r="AB14" s="471"/>
    </row>
    <row r="15" spans="1:28" ht="15">
      <c r="A15" s="466"/>
      <c r="B15" s="466"/>
      <c r="C15" s="466"/>
      <c r="D15" s="466"/>
      <c r="E15" s="466"/>
      <c r="F15" s="466"/>
      <c r="G15" s="466"/>
      <c r="H15" s="466"/>
      <c r="I15" s="466"/>
      <c r="J15" s="466"/>
      <c r="K15" s="466"/>
      <c r="L15" s="466"/>
      <c r="M15" s="466"/>
      <c r="N15" s="466"/>
      <c r="O15" s="466"/>
      <c r="P15" s="466"/>
      <c r="Q15" s="466"/>
      <c r="R15" s="466"/>
      <c r="S15" s="466"/>
      <c r="T15" s="466"/>
      <c r="U15" s="469"/>
      <c r="V15" s="469"/>
      <c r="W15" s="469"/>
      <c r="X15" s="469"/>
      <c r="Y15" s="471"/>
      <c r="Z15" s="269" t="s">
        <v>704</v>
      </c>
      <c r="AA15" s="423" t="s">
        <v>1214</v>
      </c>
      <c r="AB15" s="471"/>
    </row>
    <row r="16" spans="1:28" ht="15">
      <c r="A16" s="466"/>
      <c r="B16" s="466"/>
      <c r="C16" s="466"/>
      <c r="D16" s="466"/>
      <c r="E16" s="466"/>
      <c r="F16" s="466"/>
      <c r="G16" s="466"/>
      <c r="H16" s="466"/>
      <c r="I16" s="466"/>
      <c r="J16" s="466"/>
      <c r="K16" s="466"/>
      <c r="L16" s="466"/>
      <c r="M16" s="466"/>
      <c r="N16" s="466"/>
      <c r="O16" s="466"/>
      <c r="P16" s="466"/>
      <c r="Q16" s="466"/>
      <c r="R16" s="466"/>
      <c r="S16" s="466"/>
      <c r="T16" s="466"/>
      <c r="U16" s="469"/>
      <c r="V16" s="469"/>
      <c r="W16" s="469"/>
      <c r="X16" s="469"/>
      <c r="Y16" s="471"/>
      <c r="Z16" s="269" t="s">
        <v>706</v>
      </c>
      <c r="AA16" s="423" t="s">
        <v>1215</v>
      </c>
      <c r="AB16" s="471"/>
    </row>
    <row r="17" spans="1:27" ht="15">
      <c r="A17" s="466"/>
      <c r="B17" s="466"/>
      <c r="C17" s="466"/>
      <c r="D17" s="466"/>
      <c r="E17" s="466"/>
      <c r="F17" s="466"/>
      <c r="G17" s="466"/>
      <c r="H17" s="466"/>
      <c r="I17" s="466"/>
      <c r="J17" s="466"/>
      <c r="K17" s="466"/>
      <c r="L17" s="466"/>
      <c r="M17" s="466"/>
      <c r="N17" s="466"/>
      <c r="O17" s="466"/>
      <c r="P17" s="466"/>
      <c r="Q17" s="466"/>
      <c r="R17" s="466"/>
      <c r="S17" s="466"/>
      <c r="T17" s="466"/>
      <c r="U17" s="469"/>
      <c r="V17" s="469"/>
      <c r="W17" s="469"/>
      <c r="X17" s="469"/>
      <c r="Y17" s="471"/>
      <c r="Z17" s="269" t="s">
        <v>1008</v>
      </c>
      <c r="AA17" s="423" t="s">
        <v>1216</v>
      </c>
    </row>
    <row r="18" spans="1:27" ht="15">
      <c r="A18" s="466"/>
      <c r="B18" s="466"/>
      <c r="C18" s="466"/>
      <c r="D18" s="466"/>
      <c r="E18" s="466"/>
      <c r="F18" s="466"/>
      <c r="G18" s="466"/>
      <c r="H18" s="466"/>
      <c r="I18" s="466"/>
      <c r="J18" s="466"/>
      <c r="K18" s="466"/>
      <c r="L18" s="466"/>
      <c r="M18" s="466"/>
      <c r="N18" s="466"/>
      <c r="O18" s="466"/>
      <c r="P18" s="466"/>
      <c r="Q18" s="466"/>
      <c r="R18" s="466"/>
      <c r="S18" s="466"/>
      <c r="T18" s="466"/>
      <c r="U18" s="469"/>
      <c r="V18" s="469"/>
      <c r="W18" s="469"/>
      <c r="X18" s="469"/>
      <c r="Y18" s="471"/>
      <c r="Z18" s="269" t="s">
        <v>1018</v>
      </c>
      <c r="AA18" s="423" t="s">
        <v>1217</v>
      </c>
    </row>
    <row r="19" spans="1:27" ht="15">
      <c r="A19" s="466"/>
      <c r="B19" s="466"/>
      <c r="C19" s="466"/>
      <c r="D19" s="466"/>
      <c r="E19" s="466"/>
      <c r="F19" s="466"/>
      <c r="G19" s="466"/>
      <c r="H19" s="466"/>
      <c r="I19" s="466"/>
      <c r="J19" s="466"/>
      <c r="K19" s="466"/>
      <c r="L19" s="466"/>
      <c r="M19" s="466"/>
      <c r="N19" s="466"/>
      <c r="O19" s="466"/>
      <c r="P19" s="466"/>
      <c r="Q19" s="466"/>
      <c r="R19" s="466"/>
      <c r="S19" s="466"/>
      <c r="T19" s="466"/>
      <c r="U19" s="469"/>
      <c r="V19" s="469"/>
      <c r="W19" s="469"/>
      <c r="X19" s="469"/>
      <c r="Y19" s="471"/>
      <c r="Z19" s="269" t="s">
        <v>1027</v>
      </c>
      <c r="AA19" s="423" t="s">
        <v>1250</v>
      </c>
    </row>
    <row r="20" spans="1:27" ht="15">
      <c r="A20" s="466"/>
      <c r="B20" s="466"/>
      <c r="C20" s="466"/>
      <c r="D20" s="466"/>
      <c r="E20" s="466"/>
      <c r="F20" s="466"/>
      <c r="G20" s="466"/>
      <c r="H20" s="466"/>
      <c r="I20" s="466"/>
      <c r="J20" s="466"/>
      <c r="K20" s="466"/>
      <c r="L20" s="466"/>
      <c r="M20" s="466"/>
      <c r="N20" s="466"/>
      <c r="O20" s="466"/>
      <c r="P20" s="466"/>
      <c r="Q20" s="466"/>
      <c r="R20" s="466"/>
      <c r="S20" s="466"/>
      <c r="T20" s="466"/>
      <c r="U20" s="469"/>
      <c r="V20" s="469"/>
      <c r="W20" s="469"/>
      <c r="X20" s="469"/>
      <c r="Y20" s="471"/>
      <c r="Z20" s="269" t="s">
        <v>1035</v>
      </c>
      <c r="AA20" s="423" t="s">
        <v>1251</v>
      </c>
    </row>
    <row r="21" spans="1:27" ht="15">
      <c r="A21" s="466"/>
      <c r="B21" s="466"/>
      <c r="C21" s="466"/>
      <c r="D21" s="466"/>
      <c r="E21" s="466"/>
      <c r="F21" s="466"/>
      <c r="G21" s="466"/>
      <c r="H21" s="466"/>
      <c r="I21" s="466"/>
      <c r="J21" s="466"/>
      <c r="K21" s="466"/>
      <c r="L21" s="466"/>
      <c r="M21" s="466"/>
      <c r="N21" s="466"/>
      <c r="O21" s="466"/>
      <c r="P21" s="466"/>
      <c r="Q21" s="466"/>
      <c r="R21" s="466"/>
      <c r="S21" s="466"/>
      <c r="T21" s="466"/>
      <c r="U21" s="469"/>
      <c r="V21" s="469"/>
      <c r="W21" s="469"/>
      <c r="X21" s="469"/>
      <c r="Y21" s="471"/>
      <c r="Z21" s="269" t="s">
        <v>1046</v>
      </c>
      <c r="AA21" s="423" t="s">
        <v>1252</v>
      </c>
    </row>
    <row r="22" spans="1:27" ht="15">
      <c r="A22" s="466"/>
      <c r="B22" s="466"/>
      <c r="C22" s="466"/>
      <c r="D22" s="466"/>
      <c r="E22" s="466"/>
      <c r="F22" s="466"/>
      <c r="G22" s="466"/>
      <c r="H22" s="466"/>
      <c r="I22" s="466"/>
      <c r="J22" s="466"/>
      <c r="K22" s="466"/>
      <c r="L22" s="466"/>
      <c r="M22" s="466"/>
      <c r="N22" s="466"/>
      <c r="O22" s="466"/>
      <c r="P22" s="466"/>
      <c r="Q22" s="466"/>
      <c r="R22" s="466"/>
      <c r="S22" s="466"/>
      <c r="T22" s="466"/>
      <c r="U22" s="469"/>
      <c r="V22" s="469"/>
      <c r="W22" s="469"/>
      <c r="X22" s="469"/>
      <c r="Y22" s="471"/>
      <c r="Z22" s="269" t="s">
        <v>1053</v>
      </c>
      <c r="AA22" s="423" t="s">
        <v>1253</v>
      </c>
    </row>
    <row r="23" spans="1:27" ht="15">
      <c r="A23" s="466"/>
      <c r="B23" s="466"/>
      <c r="C23" s="466"/>
      <c r="D23" s="466"/>
      <c r="E23" s="466"/>
      <c r="F23" s="466"/>
      <c r="G23" s="466"/>
      <c r="H23" s="466"/>
      <c r="I23" s="466"/>
      <c r="J23" s="466"/>
      <c r="K23" s="466"/>
      <c r="L23" s="466"/>
      <c r="M23" s="466"/>
      <c r="N23" s="466"/>
      <c r="O23" s="466"/>
      <c r="P23" s="466"/>
      <c r="Q23" s="466"/>
      <c r="R23" s="466"/>
      <c r="S23" s="466"/>
      <c r="T23" s="466"/>
      <c r="U23" s="469"/>
      <c r="V23" s="469"/>
      <c r="W23" s="469"/>
      <c r="X23" s="469"/>
      <c r="Y23" s="471"/>
      <c r="Z23" s="269" t="s">
        <v>1064</v>
      </c>
      <c r="AA23" s="423" t="s">
        <v>1254</v>
      </c>
    </row>
    <row r="24" spans="1:27" ht="15">
      <c r="A24" s="466"/>
      <c r="B24" s="466"/>
      <c r="C24" s="466"/>
      <c r="D24" s="466"/>
      <c r="E24" s="466"/>
      <c r="F24" s="466"/>
      <c r="G24" s="466"/>
      <c r="H24" s="466"/>
      <c r="I24" s="466"/>
      <c r="J24" s="466"/>
      <c r="K24" s="466"/>
      <c r="L24" s="466"/>
      <c r="M24" s="466"/>
      <c r="N24" s="466"/>
      <c r="O24" s="466"/>
      <c r="P24" s="466"/>
      <c r="Q24" s="466"/>
      <c r="R24" s="466"/>
      <c r="S24" s="466"/>
      <c r="T24" s="466"/>
      <c r="U24" s="469"/>
      <c r="V24" s="469"/>
      <c r="W24" s="469"/>
      <c r="X24" s="469"/>
      <c r="Y24" s="471"/>
      <c r="Z24" s="269" t="s">
        <v>1075</v>
      </c>
      <c r="AA24" s="423" t="s">
        <v>1255</v>
      </c>
    </row>
    <row r="25" spans="1:27" ht="15">
      <c r="A25" s="466"/>
      <c r="B25" s="466"/>
      <c r="C25" s="466"/>
      <c r="D25" s="466"/>
      <c r="E25" s="466"/>
      <c r="F25" s="466"/>
      <c r="G25" s="466"/>
      <c r="H25" s="466"/>
      <c r="I25" s="466"/>
      <c r="J25" s="466"/>
      <c r="K25" s="466"/>
      <c r="L25" s="466"/>
      <c r="M25" s="466"/>
      <c r="N25" s="466"/>
      <c r="O25" s="466"/>
      <c r="P25" s="466"/>
      <c r="Q25" s="466"/>
      <c r="R25" s="466"/>
      <c r="S25" s="466"/>
      <c r="T25" s="466"/>
      <c r="U25" s="469"/>
      <c r="V25" s="469"/>
      <c r="W25" s="469"/>
      <c r="X25" s="469"/>
      <c r="Y25" s="471"/>
      <c r="Z25" s="269" t="s">
        <v>1082</v>
      </c>
      <c r="AA25" s="423" t="s">
        <v>1256</v>
      </c>
    </row>
    <row r="26" spans="1:27" ht="15">
      <c r="A26" s="466"/>
      <c r="B26" s="466"/>
      <c r="C26" s="466"/>
      <c r="D26" s="466"/>
      <c r="E26" s="466"/>
      <c r="F26" s="466"/>
      <c r="G26" s="466"/>
      <c r="H26" s="466"/>
      <c r="I26" s="466"/>
      <c r="J26" s="466"/>
      <c r="K26" s="466"/>
      <c r="L26" s="466"/>
      <c r="M26" s="466"/>
      <c r="N26" s="466"/>
      <c r="O26" s="466"/>
      <c r="P26" s="466"/>
      <c r="Q26" s="466"/>
      <c r="R26" s="466"/>
      <c r="S26" s="466"/>
      <c r="T26" s="466"/>
      <c r="U26" s="469"/>
      <c r="V26" s="469"/>
      <c r="W26" s="469"/>
      <c r="X26" s="469"/>
      <c r="Y26" s="471"/>
      <c r="Z26" s="269" t="s">
        <v>1095</v>
      </c>
      <c r="AA26" s="423" t="s">
        <v>1257</v>
      </c>
    </row>
    <row r="27" spans="1:27" ht="15">
      <c r="A27" s="466"/>
      <c r="B27" s="466"/>
      <c r="C27" s="466"/>
      <c r="D27" s="466"/>
      <c r="E27" s="466"/>
      <c r="F27" s="466"/>
      <c r="G27" s="466"/>
      <c r="H27" s="466"/>
      <c r="I27" s="466"/>
      <c r="J27" s="466"/>
      <c r="K27" s="466"/>
      <c r="L27" s="466"/>
      <c r="M27" s="466"/>
      <c r="N27" s="466"/>
      <c r="O27" s="466"/>
      <c r="P27" s="466"/>
      <c r="Q27" s="466"/>
      <c r="R27" s="466"/>
      <c r="S27" s="466"/>
      <c r="T27" s="466"/>
      <c r="U27" s="469"/>
      <c r="V27" s="469"/>
      <c r="W27" s="469"/>
      <c r="X27" s="469"/>
      <c r="Y27" s="471"/>
      <c r="Z27" s="269" t="s">
        <v>1103</v>
      </c>
      <c r="AA27" s="423" t="s">
        <v>1258</v>
      </c>
    </row>
    <row r="28" spans="1:27" ht="15">
      <c r="A28" s="466"/>
      <c r="B28" s="466"/>
      <c r="C28" s="466"/>
      <c r="D28" s="466"/>
      <c r="E28" s="466"/>
      <c r="F28" s="466"/>
      <c r="G28" s="466"/>
      <c r="H28" s="466"/>
      <c r="I28" s="466"/>
      <c r="J28" s="466"/>
      <c r="K28" s="466"/>
      <c r="L28" s="466"/>
      <c r="M28" s="466"/>
      <c r="N28" s="466"/>
      <c r="O28" s="466"/>
      <c r="P28" s="466"/>
      <c r="Q28" s="466"/>
      <c r="R28" s="466"/>
      <c r="S28" s="466"/>
      <c r="T28" s="466"/>
      <c r="U28" s="469"/>
      <c r="V28" s="469"/>
      <c r="W28" s="469"/>
      <c r="X28" s="469"/>
      <c r="Y28" s="471"/>
      <c r="Z28" s="269" t="s">
        <v>1107</v>
      </c>
      <c r="AA28" s="423" t="s">
        <v>1259</v>
      </c>
    </row>
    <row r="29" spans="1:27" ht="15">
      <c r="A29" s="466"/>
      <c r="B29" s="466"/>
      <c r="C29" s="466"/>
      <c r="D29" s="466"/>
      <c r="E29" s="466"/>
      <c r="F29" s="466"/>
      <c r="G29" s="466"/>
      <c r="H29" s="466"/>
      <c r="I29" s="466"/>
      <c r="J29" s="466"/>
      <c r="K29" s="466"/>
      <c r="L29" s="466"/>
      <c r="M29" s="466"/>
      <c r="N29" s="466"/>
      <c r="O29" s="466"/>
      <c r="P29" s="466"/>
      <c r="Q29" s="466"/>
      <c r="R29" s="466"/>
      <c r="S29" s="466"/>
      <c r="T29" s="466"/>
      <c r="U29" s="469"/>
      <c r="V29" s="469"/>
      <c r="W29" s="469"/>
      <c r="X29" s="469"/>
      <c r="Y29" s="471"/>
      <c r="Z29" s="269" t="s">
        <v>1119</v>
      </c>
      <c r="AA29" s="423" t="s">
        <v>1260</v>
      </c>
    </row>
    <row r="30" spans="1:27" ht="15">
      <c r="A30" s="466"/>
      <c r="B30" s="466"/>
      <c r="C30" s="466"/>
      <c r="D30" s="466"/>
      <c r="E30" s="466"/>
      <c r="F30" s="466"/>
      <c r="G30" s="466"/>
      <c r="H30" s="466"/>
      <c r="I30" s="466"/>
      <c r="J30" s="466"/>
      <c r="K30" s="466"/>
      <c r="L30" s="466"/>
      <c r="M30" s="466"/>
      <c r="N30" s="466"/>
      <c r="O30" s="466"/>
      <c r="P30" s="466"/>
      <c r="Q30" s="466"/>
      <c r="R30" s="466"/>
      <c r="S30" s="466"/>
      <c r="T30" s="466"/>
      <c r="U30" s="469"/>
      <c r="V30" s="469"/>
      <c r="W30" s="469"/>
      <c r="X30" s="469"/>
      <c r="Y30" s="471"/>
      <c r="Z30" s="269" t="s">
        <v>1126</v>
      </c>
      <c r="AA30" s="423" t="s">
        <v>1261</v>
      </c>
    </row>
    <row r="31" spans="1:27" ht="15">
      <c r="A31" s="466"/>
      <c r="B31" s="466"/>
      <c r="C31" s="466"/>
      <c r="D31" s="466"/>
      <c r="E31" s="466"/>
      <c r="F31" s="466"/>
      <c r="G31" s="466"/>
      <c r="H31" s="466"/>
      <c r="I31" s="466"/>
      <c r="J31" s="466"/>
      <c r="K31" s="466"/>
      <c r="L31" s="466"/>
      <c r="M31" s="466"/>
      <c r="N31" s="466"/>
      <c r="O31" s="466"/>
      <c r="P31" s="466"/>
      <c r="Q31" s="466"/>
      <c r="R31" s="466"/>
      <c r="S31" s="466"/>
      <c r="T31" s="466"/>
      <c r="U31" s="469"/>
      <c r="V31" s="469"/>
      <c r="W31" s="469"/>
      <c r="X31" s="469"/>
      <c r="Y31" s="471"/>
      <c r="Z31" s="271" t="s">
        <v>1133</v>
      </c>
      <c r="AA31" s="423" t="s">
        <v>1262</v>
      </c>
    </row>
    <row r="32" spans="1:27">
      <c r="A32" s="466"/>
      <c r="B32" s="466"/>
      <c r="C32" s="466"/>
      <c r="D32" s="466"/>
      <c r="E32" s="466"/>
      <c r="F32" s="466"/>
      <c r="G32" s="466"/>
      <c r="H32" s="466"/>
      <c r="I32" s="466"/>
      <c r="J32" s="466"/>
      <c r="K32" s="466"/>
      <c r="L32" s="466"/>
      <c r="M32" s="466"/>
      <c r="N32" s="466"/>
      <c r="O32" s="466"/>
      <c r="P32" s="466"/>
      <c r="Q32" s="466"/>
      <c r="R32" s="466"/>
      <c r="S32" s="466"/>
      <c r="T32" s="466"/>
      <c r="U32" s="469"/>
      <c r="V32" s="469"/>
      <c r="W32" s="469"/>
      <c r="X32" s="469"/>
      <c r="Y32" s="471"/>
      <c r="Z32" s="421"/>
      <c r="AA32" s="421"/>
    </row>
    <row r="33" spans="1:24">
      <c r="A33" s="466"/>
      <c r="B33" s="466"/>
      <c r="C33" s="466"/>
      <c r="D33" s="466"/>
      <c r="E33" s="466"/>
      <c r="F33" s="466"/>
      <c r="G33" s="466"/>
      <c r="H33" s="466"/>
      <c r="I33" s="466"/>
      <c r="J33" s="466"/>
      <c r="K33" s="466"/>
      <c r="L33" s="466"/>
      <c r="M33" s="466"/>
      <c r="N33" s="466"/>
      <c r="O33" s="466"/>
      <c r="P33" s="466"/>
      <c r="Q33" s="466"/>
      <c r="R33" s="466"/>
      <c r="S33" s="466"/>
      <c r="T33" s="466"/>
      <c r="U33" s="469"/>
      <c r="V33" s="469"/>
      <c r="W33" s="469"/>
      <c r="X33" s="469"/>
    </row>
    <row r="34" spans="1:24">
      <c r="A34" s="466"/>
      <c r="B34" s="466"/>
      <c r="C34" s="466"/>
      <c r="D34" s="466"/>
      <c r="E34" s="466"/>
      <c r="F34" s="466"/>
      <c r="G34" s="466"/>
      <c r="H34" s="466"/>
      <c r="I34" s="466"/>
      <c r="J34" s="466"/>
      <c r="K34" s="466"/>
      <c r="L34" s="466"/>
      <c r="M34" s="466"/>
      <c r="N34" s="466"/>
      <c r="O34" s="466"/>
      <c r="P34" s="466"/>
      <c r="Q34" s="466"/>
      <c r="R34" s="466"/>
      <c r="S34" s="466"/>
      <c r="T34" s="466"/>
      <c r="U34" s="469"/>
      <c r="V34" s="469"/>
      <c r="W34" s="469"/>
      <c r="X34" s="469"/>
    </row>
    <row r="35" spans="1:24">
      <c r="A35" s="466"/>
      <c r="B35" s="466"/>
      <c r="C35" s="466"/>
      <c r="D35" s="466"/>
      <c r="E35" s="466"/>
      <c r="F35" s="466"/>
      <c r="G35" s="466"/>
      <c r="H35" s="466"/>
      <c r="I35" s="466"/>
      <c r="J35" s="466"/>
      <c r="K35" s="466"/>
      <c r="L35" s="466"/>
      <c r="M35" s="466"/>
      <c r="N35" s="466"/>
      <c r="O35" s="466"/>
      <c r="P35" s="466"/>
      <c r="Q35" s="466"/>
      <c r="R35" s="466"/>
      <c r="S35" s="466"/>
      <c r="T35" s="466"/>
      <c r="U35" s="469"/>
      <c r="V35" s="469"/>
      <c r="W35" s="469"/>
      <c r="X35" s="469"/>
    </row>
    <row r="36" spans="1:24">
      <c r="A36" s="466"/>
      <c r="B36" s="466"/>
      <c r="C36" s="466"/>
      <c r="D36" s="466"/>
      <c r="E36" s="466"/>
      <c r="F36" s="466"/>
      <c r="G36" s="466"/>
      <c r="H36" s="466"/>
      <c r="I36" s="466"/>
      <c r="J36" s="466"/>
      <c r="K36" s="466"/>
      <c r="L36" s="466"/>
      <c r="M36" s="466"/>
      <c r="N36" s="466"/>
      <c r="O36" s="466"/>
      <c r="P36" s="466"/>
      <c r="Q36" s="466"/>
      <c r="R36" s="466"/>
      <c r="S36" s="466"/>
      <c r="T36" s="466"/>
      <c r="U36" s="469"/>
      <c r="V36" s="469"/>
      <c r="W36" s="469"/>
      <c r="X36" s="469"/>
    </row>
    <row r="37" spans="1:24">
      <c r="A37" s="466"/>
      <c r="B37" s="466"/>
      <c r="C37" s="466"/>
      <c r="D37" s="466"/>
      <c r="E37" s="466"/>
      <c r="F37" s="466"/>
      <c r="G37" s="466"/>
      <c r="H37" s="466"/>
      <c r="I37" s="466"/>
      <c r="J37" s="466"/>
      <c r="K37" s="466"/>
      <c r="L37" s="466"/>
      <c r="M37" s="466"/>
      <c r="N37" s="466"/>
      <c r="O37" s="466"/>
      <c r="P37" s="466"/>
      <c r="Q37" s="466"/>
      <c r="R37" s="466"/>
      <c r="S37" s="466"/>
      <c r="T37" s="466"/>
      <c r="U37" s="469"/>
      <c r="V37" s="469"/>
      <c r="W37" s="469"/>
      <c r="X37" s="469"/>
    </row>
    <row r="38" spans="1:24">
      <c r="A38" s="466"/>
      <c r="B38" s="466"/>
      <c r="C38" s="466"/>
      <c r="D38" s="466"/>
      <c r="E38" s="466"/>
      <c r="F38" s="466"/>
      <c r="G38" s="466"/>
      <c r="H38" s="466"/>
      <c r="I38" s="466"/>
      <c r="J38" s="466"/>
      <c r="K38" s="466"/>
      <c r="L38" s="466"/>
      <c r="M38" s="466"/>
      <c r="N38" s="466"/>
      <c r="O38" s="466"/>
      <c r="P38" s="466"/>
      <c r="Q38" s="466"/>
      <c r="R38" s="466"/>
      <c r="S38" s="466"/>
      <c r="T38" s="466"/>
      <c r="U38" s="469"/>
      <c r="V38" s="469"/>
      <c r="W38" s="469"/>
      <c r="X38" s="469"/>
    </row>
    <row r="39" spans="1:24">
      <c r="A39" s="466"/>
      <c r="B39" s="466"/>
      <c r="C39" s="466"/>
      <c r="D39" s="466"/>
      <c r="E39" s="466"/>
      <c r="F39" s="466"/>
      <c r="G39" s="466"/>
      <c r="H39" s="466"/>
      <c r="I39" s="466"/>
      <c r="J39" s="466"/>
      <c r="K39" s="466"/>
      <c r="L39" s="466"/>
      <c r="M39" s="466"/>
      <c r="N39" s="466"/>
      <c r="O39" s="466"/>
      <c r="P39" s="466"/>
      <c r="Q39" s="466"/>
      <c r="R39" s="466"/>
      <c r="S39" s="466"/>
      <c r="T39" s="466"/>
      <c r="U39" s="469"/>
      <c r="V39" s="469"/>
      <c r="W39" s="469"/>
      <c r="X39" s="469"/>
    </row>
    <row r="40" spans="1:24">
      <c r="A40" s="466"/>
      <c r="B40" s="466"/>
      <c r="C40" s="466"/>
      <c r="D40" s="466"/>
      <c r="E40" s="466"/>
      <c r="F40" s="466"/>
      <c r="G40" s="466"/>
      <c r="H40" s="466"/>
      <c r="I40" s="466"/>
      <c r="J40" s="466"/>
      <c r="K40" s="466"/>
      <c r="L40" s="466"/>
      <c r="M40" s="466"/>
      <c r="N40" s="466"/>
      <c r="O40" s="466"/>
      <c r="P40" s="466"/>
      <c r="Q40" s="466"/>
      <c r="R40" s="466"/>
      <c r="S40" s="466"/>
      <c r="T40" s="466"/>
      <c r="U40" s="469"/>
      <c r="V40" s="469"/>
      <c r="W40" s="469"/>
      <c r="X40" s="469"/>
    </row>
    <row r="41" spans="1:24">
      <c r="A41" s="472"/>
      <c r="B41" s="473"/>
      <c r="C41" s="474"/>
      <c r="D41" s="475"/>
      <c r="E41" s="432"/>
      <c r="F41" s="476"/>
      <c r="G41" s="477"/>
      <c r="H41" s="478"/>
      <c r="I41" s="479"/>
      <c r="J41" s="479"/>
      <c r="K41" s="480"/>
      <c r="L41" s="481"/>
      <c r="M41" s="481"/>
      <c r="N41" s="481"/>
      <c r="O41" s="481"/>
      <c r="P41" s="482"/>
      <c r="Q41" s="481"/>
      <c r="R41" s="481"/>
      <c r="S41" s="481"/>
      <c r="T41" s="469"/>
      <c r="U41" s="469"/>
      <c r="V41" s="469"/>
      <c r="W41" s="469"/>
      <c r="X41" s="469"/>
    </row>
    <row r="42" spans="1:24">
      <c r="A42" s="472"/>
      <c r="B42" s="473"/>
      <c r="C42" s="474"/>
      <c r="D42" s="475"/>
      <c r="E42" s="432"/>
      <c r="F42" s="476"/>
      <c r="G42" s="477"/>
      <c r="H42" s="478"/>
      <c r="I42" s="479"/>
      <c r="J42" s="479"/>
      <c r="K42" s="480"/>
      <c r="L42" s="481"/>
      <c r="M42" s="481"/>
      <c r="N42" s="481"/>
      <c r="O42" s="481"/>
      <c r="P42" s="482"/>
      <c r="Q42" s="481"/>
      <c r="R42" s="481"/>
      <c r="S42" s="481"/>
      <c r="T42" s="469"/>
      <c r="U42" s="469"/>
      <c r="V42" s="469"/>
      <c r="W42" s="469"/>
      <c r="X42" s="469"/>
    </row>
    <row r="43" spans="1:24">
      <c r="A43" s="472"/>
      <c r="B43" s="473"/>
      <c r="C43" s="474"/>
      <c r="D43" s="475"/>
      <c r="E43" s="432"/>
      <c r="F43" s="476"/>
      <c r="G43" s="477"/>
      <c r="H43" s="478"/>
      <c r="I43" s="479"/>
      <c r="J43" s="479"/>
      <c r="K43" s="480"/>
      <c r="L43" s="481"/>
      <c r="M43" s="481"/>
      <c r="N43" s="481"/>
      <c r="O43" s="481"/>
      <c r="P43" s="482"/>
      <c r="Q43" s="481"/>
      <c r="R43" s="481"/>
      <c r="S43" s="481"/>
      <c r="T43" s="469"/>
      <c r="U43" s="469"/>
      <c r="V43" s="469"/>
      <c r="W43" s="469"/>
      <c r="X43" s="469"/>
    </row>
    <row r="44" spans="1:24">
      <c r="A44" s="472"/>
      <c r="B44" s="473"/>
      <c r="C44" s="474"/>
      <c r="D44" s="475"/>
      <c r="E44" s="432"/>
      <c r="F44" s="476"/>
      <c r="G44" s="477"/>
      <c r="H44" s="478"/>
      <c r="I44" s="479"/>
      <c r="J44" s="479"/>
      <c r="K44" s="480"/>
      <c r="L44" s="481"/>
      <c r="M44" s="481"/>
      <c r="N44" s="481"/>
      <c r="O44" s="481"/>
      <c r="P44" s="482"/>
      <c r="Q44" s="481"/>
      <c r="R44" s="481"/>
      <c r="S44" s="481"/>
      <c r="T44" s="469"/>
      <c r="U44" s="469"/>
      <c r="V44" s="469"/>
      <c r="W44" s="469"/>
      <c r="X44" s="469"/>
    </row>
    <row r="45" spans="1:24">
      <c r="A45" s="472"/>
      <c r="B45" s="473"/>
      <c r="C45" s="474"/>
      <c r="D45" s="475"/>
      <c r="E45" s="432"/>
      <c r="F45" s="476"/>
      <c r="G45" s="477"/>
      <c r="H45" s="478"/>
      <c r="I45" s="479"/>
      <c r="J45" s="479"/>
      <c r="K45" s="480"/>
      <c r="L45" s="481"/>
      <c r="M45" s="481"/>
      <c r="N45" s="481"/>
      <c r="O45" s="481"/>
      <c r="P45" s="482"/>
      <c r="Q45" s="481"/>
      <c r="R45" s="481"/>
      <c r="S45" s="481"/>
      <c r="T45" s="469"/>
      <c r="U45" s="469"/>
      <c r="V45" s="469"/>
      <c r="W45" s="469"/>
      <c r="X45" s="469"/>
    </row>
    <row r="46" spans="1:24">
      <c r="A46" s="472"/>
      <c r="B46" s="473"/>
      <c r="C46" s="474"/>
      <c r="D46" s="475"/>
      <c r="E46" s="432"/>
      <c r="F46" s="476"/>
      <c r="G46" s="477"/>
      <c r="H46" s="478"/>
      <c r="I46" s="479"/>
      <c r="J46" s="479"/>
      <c r="K46" s="480"/>
      <c r="L46" s="481"/>
      <c r="M46" s="481"/>
      <c r="N46" s="481"/>
      <c r="O46" s="481"/>
      <c r="P46" s="482"/>
      <c r="Q46" s="481"/>
      <c r="R46" s="481"/>
      <c r="S46" s="481"/>
      <c r="T46" s="469"/>
      <c r="U46" s="469"/>
      <c r="V46" s="469"/>
      <c r="W46" s="469"/>
      <c r="X46" s="469"/>
    </row>
    <row r="47" spans="1:24">
      <c r="A47" s="472"/>
      <c r="B47" s="473"/>
      <c r="C47" s="474"/>
      <c r="D47" s="475"/>
      <c r="E47" s="432"/>
      <c r="F47" s="476"/>
      <c r="G47" s="477"/>
      <c r="H47" s="478"/>
      <c r="I47" s="479"/>
      <c r="J47" s="479"/>
      <c r="K47" s="480"/>
      <c r="L47" s="481"/>
      <c r="M47" s="481"/>
      <c r="N47" s="481"/>
      <c r="O47" s="481"/>
      <c r="P47" s="482"/>
      <c r="Q47" s="481"/>
      <c r="R47" s="481"/>
      <c r="S47" s="481"/>
      <c r="T47" s="469"/>
      <c r="U47" s="469"/>
      <c r="V47" s="469"/>
      <c r="W47" s="469"/>
      <c r="X47" s="469"/>
    </row>
    <row r="48" spans="1:24">
      <c r="A48" s="472"/>
      <c r="B48" s="473"/>
      <c r="C48" s="474"/>
      <c r="D48" s="475"/>
      <c r="E48" s="432"/>
      <c r="F48" s="476"/>
      <c r="G48" s="477"/>
      <c r="H48" s="478"/>
      <c r="I48" s="479"/>
      <c r="J48" s="479"/>
      <c r="K48" s="480"/>
      <c r="L48" s="481"/>
      <c r="M48" s="481"/>
      <c r="N48" s="481"/>
      <c r="O48" s="481"/>
      <c r="P48" s="482"/>
      <c r="Q48" s="481"/>
      <c r="R48" s="481"/>
      <c r="S48" s="481"/>
      <c r="T48" s="469"/>
      <c r="U48" s="469"/>
      <c r="V48" s="469"/>
      <c r="W48" s="469"/>
      <c r="X48" s="469"/>
    </row>
    <row r="49" spans="1:24">
      <c r="A49" s="472"/>
      <c r="B49" s="473"/>
      <c r="C49" s="474"/>
      <c r="D49" s="475"/>
      <c r="E49" s="432"/>
      <c r="F49" s="476"/>
      <c r="G49" s="477"/>
      <c r="H49" s="478"/>
      <c r="I49" s="479"/>
      <c r="J49" s="479"/>
      <c r="K49" s="480"/>
      <c r="L49" s="481"/>
      <c r="M49" s="481"/>
      <c r="N49" s="481"/>
      <c r="O49" s="481"/>
      <c r="P49" s="482"/>
      <c r="Q49" s="481"/>
      <c r="R49" s="481"/>
      <c r="S49" s="481"/>
      <c r="T49" s="469"/>
      <c r="U49" s="469"/>
      <c r="V49" s="469"/>
      <c r="W49" s="469"/>
      <c r="X49" s="469"/>
    </row>
    <row r="50" spans="1:24">
      <c r="A50" s="472"/>
      <c r="B50" s="473"/>
      <c r="C50" s="474"/>
      <c r="D50" s="475"/>
      <c r="E50" s="432"/>
      <c r="F50" s="476"/>
      <c r="G50" s="477"/>
      <c r="H50" s="478"/>
      <c r="I50" s="479"/>
      <c r="J50" s="479"/>
      <c r="K50" s="480"/>
      <c r="L50" s="481"/>
      <c r="M50" s="481"/>
      <c r="N50" s="481"/>
      <c r="O50" s="481"/>
      <c r="P50" s="482"/>
      <c r="Q50" s="481"/>
      <c r="R50" s="481"/>
      <c r="S50" s="481"/>
      <c r="T50" s="469"/>
      <c r="U50" s="469"/>
      <c r="V50" s="469"/>
      <c r="W50" s="469"/>
      <c r="X50" s="469"/>
    </row>
    <row r="51" spans="1:24">
      <c r="A51" s="472"/>
      <c r="B51" s="473"/>
      <c r="C51" s="474"/>
      <c r="D51" s="475"/>
      <c r="E51" s="432"/>
      <c r="F51" s="476"/>
      <c r="G51" s="477"/>
      <c r="H51" s="478"/>
      <c r="I51" s="479"/>
      <c r="J51" s="479"/>
      <c r="K51" s="480"/>
      <c r="L51" s="481"/>
      <c r="M51" s="481"/>
      <c r="N51" s="481"/>
      <c r="O51" s="481"/>
      <c r="P51" s="482"/>
      <c r="Q51" s="481"/>
      <c r="R51" s="481"/>
      <c r="S51" s="481"/>
      <c r="T51" s="469"/>
      <c r="U51" s="469"/>
      <c r="V51" s="469"/>
      <c r="W51" s="469"/>
      <c r="X51" s="469"/>
    </row>
    <row r="52" spans="1:24">
      <c r="A52" s="472"/>
      <c r="B52" s="473"/>
      <c r="C52" s="474"/>
      <c r="D52" s="475"/>
      <c r="E52" s="432"/>
      <c r="F52" s="476"/>
      <c r="G52" s="477"/>
      <c r="H52" s="478"/>
      <c r="I52" s="479"/>
      <c r="J52" s="479"/>
      <c r="K52" s="480"/>
      <c r="L52" s="481"/>
      <c r="M52" s="481"/>
      <c r="N52" s="481"/>
      <c r="O52" s="481"/>
      <c r="P52" s="482"/>
      <c r="Q52" s="481"/>
      <c r="R52" s="481"/>
      <c r="S52" s="481"/>
      <c r="T52" s="469"/>
      <c r="U52" s="469"/>
      <c r="V52" s="469"/>
      <c r="W52" s="469"/>
      <c r="X52" s="469"/>
    </row>
    <row r="53" spans="1:24">
      <c r="A53" s="472"/>
      <c r="B53" s="473"/>
      <c r="C53" s="474"/>
      <c r="D53" s="475"/>
      <c r="E53" s="432"/>
      <c r="F53" s="476"/>
      <c r="G53" s="477"/>
      <c r="H53" s="478"/>
      <c r="I53" s="479"/>
      <c r="J53" s="479"/>
      <c r="K53" s="480"/>
      <c r="L53" s="481"/>
      <c r="M53" s="481"/>
      <c r="N53" s="481"/>
      <c r="O53" s="481"/>
      <c r="P53" s="482"/>
      <c r="Q53" s="481"/>
      <c r="R53" s="481"/>
      <c r="S53" s="481"/>
      <c r="T53" s="469"/>
      <c r="U53" s="469"/>
      <c r="V53" s="469"/>
      <c r="W53" s="469"/>
      <c r="X53" s="469"/>
    </row>
    <row r="54" spans="1:24">
      <c r="A54" s="472"/>
      <c r="B54" s="473"/>
      <c r="C54" s="474"/>
      <c r="D54" s="475"/>
      <c r="E54" s="432"/>
      <c r="F54" s="476"/>
      <c r="G54" s="477"/>
      <c r="H54" s="478"/>
      <c r="I54" s="479"/>
      <c r="J54" s="479"/>
      <c r="K54" s="480"/>
      <c r="L54" s="481"/>
      <c r="M54" s="481"/>
      <c r="N54" s="481"/>
      <c r="O54" s="481"/>
      <c r="P54" s="482"/>
      <c r="Q54" s="481"/>
      <c r="R54" s="481"/>
      <c r="S54" s="481"/>
      <c r="T54" s="469"/>
      <c r="U54" s="469"/>
      <c r="V54" s="469"/>
      <c r="W54" s="469"/>
      <c r="X54" s="469"/>
    </row>
    <row r="55" spans="1:24">
      <c r="A55" s="472"/>
      <c r="B55" s="473"/>
      <c r="C55" s="474"/>
      <c r="D55" s="475"/>
      <c r="E55" s="432"/>
      <c r="F55" s="476"/>
      <c r="G55" s="477"/>
      <c r="H55" s="478"/>
      <c r="I55" s="479"/>
      <c r="J55" s="479"/>
      <c r="K55" s="480"/>
      <c r="L55" s="481"/>
      <c r="M55" s="481"/>
      <c r="N55" s="481"/>
      <c r="O55" s="481"/>
      <c r="P55" s="482"/>
      <c r="Q55" s="481"/>
      <c r="R55" s="481"/>
      <c r="S55" s="481"/>
      <c r="T55" s="469"/>
      <c r="U55" s="469"/>
      <c r="V55" s="469"/>
      <c r="W55" s="469"/>
      <c r="X55" s="469"/>
    </row>
    <row r="56" spans="1:24">
      <c r="A56" s="472"/>
      <c r="B56" s="473"/>
      <c r="C56" s="474"/>
      <c r="D56" s="475"/>
      <c r="E56" s="432"/>
      <c r="F56" s="476"/>
      <c r="G56" s="477"/>
      <c r="H56" s="478"/>
      <c r="I56" s="479"/>
      <c r="J56" s="479"/>
      <c r="K56" s="480"/>
      <c r="L56" s="481"/>
      <c r="M56" s="481"/>
      <c r="N56" s="481"/>
      <c r="O56" s="481"/>
      <c r="P56" s="482"/>
      <c r="Q56" s="481"/>
      <c r="R56" s="481"/>
      <c r="S56" s="481"/>
      <c r="T56" s="469"/>
      <c r="U56" s="469"/>
      <c r="V56" s="469"/>
      <c r="W56" s="469"/>
      <c r="X56" s="469"/>
    </row>
    <row r="57" spans="1:24">
      <c r="A57" s="472"/>
      <c r="B57" s="473"/>
      <c r="C57" s="474"/>
      <c r="D57" s="475"/>
      <c r="E57" s="432"/>
      <c r="F57" s="476"/>
      <c r="G57" s="477"/>
      <c r="H57" s="478"/>
      <c r="I57" s="479"/>
      <c r="J57" s="479"/>
      <c r="K57" s="480"/>
      <c r="L57" s="481"/>
      <c r="M57" s="481"/>
      <c r="N57" s="481"/>
      <c r="O57" s="481"/>
      <c r="P57" s="482"/>
      <c r="Q57" s="481"/>
      <c r="R57" s="481"/>
      <c r="S57" s="481"/>
      <c r="T57" s="469"/>
      <c r="U57" s="469"/>
      <c r="V57" s="469"/>
      <c r="W57" s="469"/>
      <c r="X57" s="469"/>
    </row>
    <row r="58" spans="1:24">
      <c r="A58" s="472"/>
      <c r="B58" s="473"/>
      <c r="C58" s="474"/>
      <c r="D58" s="475"/>
      <c r="E58" s="432"/>
      <c r="F58" s="476"/>
      <c r="G58" s="477"/>
      <c r="H58" s="478"/>
      <c r="I58" s="479"/>
      <c r="J58" s="479"/>
      <c r="K58" s="480"/>
      <c r="L58" s="481"/>
      <c r="M58" s="481"/>
      <c r="N58" s="481"/>
      <c r="O58" s="481"/>
      <c r="P58" s="482"/>
      <c r="Q58" s="481"/>
      <c r="R58" s="481"/>
      <c r="S58" s="481"/>
      <c r="T58" s="469"/>
      <c r="U58" s="469"/>
      <c r="V58" s="469"/>
      <c r="W58" s="469"/>
      <c r="X58" s="469"/>
    </row>
    <row r="59" spans="1:24">
      <c r="A59" s="472"/>
      <c r="B59" s="473"/>
      <c r="C59" s="474"/>
      <c r="D59" s="475"/>
      <c r="E59" s="432"/>
      <c r="F59" s="476"/>
      <c r="G59" s="477"/>
      <c r="H59" s="478"/>
      <c r="I59" s="479"/>
      <c r="J59" s="479"/>
      <c r="K59" s="480"/>
      <c r="L59" s="481"/>
      <c r="M59" s="481"/>
      <c r="N59" s="481"/>
      <c r="O59" s="481"/>
      <c r="P59" s="482"/>
      <c r="Q59" s="481"/>
      <c r="R59" s="481"/>
      <c r="S59" s="481"/>
      <c r="T59" s="469"/>
      <c r="U59" s="469"/>
      <c r="V59" s="469"/>
      <c r="W59" s="469"/>
      <c r="X59" s="469"/>
    </row>
    <row r="60" spans="1:24">
      <c r="A60" s="472"/>
      <c r="B60" s="473"/>
      <c r="C60" s="474"/>
      <c r="D60" s="475"/>
      <c r="E60" s="432"/>
      <c r="F60" s="476"/>
      <c r="G60" s="477"/>
      <c r="H60" s="478"/>
      <c r="I60" s="479"/>
      <c r="J60" s="479"/>
      <c r="K60" s="480"/>
      <c r="L60" s="481"/>
      <c r="M60" s="481"/>
      <c r="N60" s="481"/>
      <c r="O60" s="481"/>
      <c r="P60" s="482"/>
      <c r="Q60" s="481"/>
      <c r="R60" s="481"/>
      <c r="S60" s="481"/>
      <c r="T60" s="469"/>
      <c r="U60" s="469"/>
      <c r="V60" s="469"/>
      <c r="W60" s="469"/>
      <c r="X60" s="469"/>
    </row>
    <row r="61" spans="1:24">
      <c r="A61" s="472"/>
      <c r="B61" s="473"/>
      <c r="C61" s="474"/>
      <c r="D61" s="475"/>
      <c r="E61" s="432"/>
      <c r="F61" s="476"/>
      <c r="G61" s="477"/>
      <c r="H61" s="478"/>
      <c r="I61" s="479"/>
      <c r="J61" s="479"/>
      <c r="K61" s="480"/>
      <c r="L61" s="481"/>
      <c r="M61" s="481"/>
      <c r="N61" s="481"/>
      <c r="O61" s="481"/>
      <c r="P61" s="482"/>
      <c r="Q61" s="481"/>
      <c r="R61" s="481"/>
      <c r="S61" s="481"/>
      <c r="T61" s="469"/>
      <c r="U61" s="469"/>
      <c r="V61" s="469"/>
      <c r="W61" s="469"/>
      <c r="X61" s="469"/>
    </row>
    <row r="62" spans="1:24">
      <c r="A62" s="472"/>
      <c r="B62" s="473"/>
      <c r="C62" s="474"/>
      <c r="D62" s="475"/>
      <c r="E62" s="432"/>
      <c r="F62" s="476"/>
      <c r="G62" s="477"/>
      <c r="H62" s="478"/>
      <c r="I62" s="479"/>
      <c r="J62" s="479"/>
      <c r="K62" s="480"/>
      <c r="L62" s="481"/>
      <c r="M62" s="481"/>
      <c r="N62" s="481"/>
      <c r="O62" s="481"/>
      <c r="P62" s="482"/>
      <c r="Q62" s="481"/>
      <c r="R62" s="481"/>
      <c r="S62" s="481"/>
      <c r="T62" s="469"/>
      <c r="U62" s="469"/>
      <c r="V62" s="469"/>
      <c r="W62" s="469"/>
      <c r="X62" s="469"/>
    </row>
    <row r="63" spans="1:24">
      <c r="A63" s="472"/>
      <c r="B63" s="473"/>
      <c r="C63" s="474"/>
      <c r="D63" s="475"/>
      <c r="E63" s="432"/>
      <c r="F63" s="476"/>
      <c r="G63" s="477"/>
      <c r="H63" s="478"/>
      <c r="I63" s="479"/>
      <c r="J63" s="479"/>
      <c r="K63" s="480"/>
      <c r="L63" s="481"/>
      <c r="M63" s="481"/>
      <c r="N63" s="481"/>
      <c r="O63" s="481"/>
      <c r="P63" s="482"/>
      <c r="Q63" s="481"/>
      <c r="R63" s="481"/>
      <c r="S63" s="481"/>
      <c r="T63" s="469"/>
      <c r="U63" s="469"/>
      <c r="V63" s="469"/>
      <c r="W63" s="469"/>
      <c r="X63" s="469"/>
    </row>
    <row r="64" spans="1:24">
      <c r="A64" s="472"/>
      <c r="B64" s="473"/>
      <c r="C64" s="474"/>
      <c r="D64" s="475"/>
      <c r="E64" s="432"/>
      <c r="F64" s="476"/>
      <c r="G64" s="477"/>
      <c r="H64" s="478"/>
      <c r="I64" s="479"/>
      <c r="J64" s="479"/>
      <c r="K64" s="480"/>
      <c r="L64" s="481"/>
      <c r="M64" s="481"/>
      <c r="N64" s="481"/>
      <c r="O64" s="481"/>
      <c r="P64" s="482"/>
      <c r="Q64" s="481"/>
      <c r="R64" s="481"/>
      <c r="S64" s="481"/>
      <c r="T64" s="469"/>
      <c r="U64" s="469"/>
      <c r="V64" s="469"/>
      <c r="W64" s="469"/>
      <c r="X64" s="469"/>
    </row>
    <row r="65" spans="1:24">
      <c r="A65" s="472"/>
      <c r="B65" s="473"/>
      <c r="C65" s="474"/>
      <c r="D65" s="475"/>
      <c r="E65" s="432"/>
      <c r="F65" s="476"/>
      <c r="G65" s="477"/>
      <c r="H65" s="478"/>
      <c r="I65" s="479"/>
      <c r="J65" s="479"/>
      <c r="K65" s="480"/>
      <c r="L65" s="481"/>
      <c r="M65" s="481"/>
      <c r="N65" s="481"/>
      <c r="O65" s="481"/>
      <c r="P65" s="482"/>
      <c r="Q65" s="481"/>
      <c r="R65" s="481"/>
      <c r="S65" s="481"/>
      <c r="T65" s="469"/>
      <c r="U65" s="469"/>
      <c r="V65" s="469"/>
      <c r="W65" s="469"/>
      <c r="X65" s="469"/>
    </row>
    <row r="66" spans="1:24">
      <c r="A66" s="472"/>
      <c r="B66" s="473"/>
      <c r="C66" s="474"/>
      <c r="D66" s="475"/>
      <c r="E66" s="432"/>
      <c r="F66" s="476"/>
      <c r="G66" s="477"/>
      <c r="H66" s="478"/>
      <c r="I66" s="479"/>
      <c r="J66" s="479"/>
      <c r="K66" s="480"/>
      <c r="L66" s="481"/>
      <c r="M66" s="481"/>
      <c r="N66" s="481"/>
      <c r="O66" s="481"/>
      <c r="P66" s="482"/>
      <c r="Q66" s="481"/>
      <c r="R66" s="481"/>
      <c r="S66" s="481"/>
      <c r="T66" s="469"/>
      <c r="U66" s="469"/>
      <c r="V66" s="469"/>
      <c r="W66" s="469"/>
      <c r="X66" s="469"/>
    </row>
    <row r="67" spans="1:24">
      <c r="A67" s="472"/>
      <c r="B67" s="473"/>
      <c r="C67" s="474"/>
      <c r="D67" s="475"/>
      <c r="E67" s="432"/>
      <c r="F67" s="476"/>
      <c r="G67" s="477"/>
      <c r="H67" s="478"/>
      <c r="I67" s="479"/>
      <c r="J67" s="479"/>
      <c r="K67" s="480"/>
      <c r="L67" s="481"/>
      <c r="M67" s="481"/>
      <c r="N67" s="481"/>
      <c r="O67" s="481"/>
      <c r="P67" s="482"/>
      <c r="Q67" s="481"/>
      <c r="R67" s="481"/>
      <c r="S67" s="481"/>
      <c r="T67" s="469"/>
      <c r="U67" s="469"/>
      <c r="V67" s="469"/>
      <c r="W67" s="469"/>
      <c r="X67" s="469"/>
    </row>
    <row r="68" spans="1:24">
      <c r="A68" s="472"/>
      <c r="B68" s="473"/>
      <c r="C68" s="474"/>
      <c r="D68" s="475"/>
      <c r="E68" s="432"/>
      <c r="F68" s="476"/>
      <c r="G68" s="477"/>
      <c r="H68" s="478"/>
      <c r="I68" s="479"/>
      <c r="J68" s="479"/>
      <c r="K68" s="480"/>
      <c r="L68" s="481"/>
      <c r="M68" s="481"/>
      <c r="N68" s="481"/>
      <c r="O68" s="481"/>
      <c r="P68" s="482"/>
      <c r="Q68" s="481"/>
      <c r="R68" s="481"/>
      <c r="S68" s="481"/>
      <c r="T68" s="469"/>
      <c r="U68" s="469"/>
      <c r="V68" s="469"/>
      <c r="W68" s="469"/>
      <c r="X68" s="469"/>
    </row>
    <row r="69" spans="1:24">
      <c r="A69" s="472"/>
      <c r="B69" s="473"/>
      <c r="C69" s="474"/>
      <c r="D69" s="475"/>
      <c r="E69" s="432"/>
      <c r="F69" s="476"/>
      <c r="G69" s="477"/>
      <c r="H69" s="478"/>
      <c r="I69" s="479"/>
      <c r="J69" s="479"/>
      <c r="K69" s="480"/>
      <c r="L69" s="481"/>
      <c r="M69" s="481"/>
      <c r="N69" s="481"/>
      <c r="O69" s="481"/>
      <c r="P69" s="482"/>
      <c r="Q69" s="481"/>
      <c r="R69" s="481"/>
      <c r="S69" s="481"/>
      <c r="T69" s="469"/>
      <c r="U69" s="469"/>
      <c r="V69" s="469"/>
      <c r="W69" s="469"/>
      <c r="X69" s="469"/>
    </row>
    <row r="70" spans="1:24">
      <c r="A70" s="472"/>
      <c r="B70" s="473"/>
      <c r="C70" s="474"/>
      <c r="D70" s="475"/>
      <c r="E70" s="432"/>
      <c r="F70" s="476"/>
      <c r="G70" s="477"/>
      <c r="H70" s="478"/>
      <c r="I70" s="479"/>
      <c r="J70" s="479"/>
      <c r="K70" s="480"/>
      <c r="L70" s="481"/>
      <c r="M70" s="481"/>
      <c r="N70" s="481"/>
      <c r="O70" s="481"/>
      <c r="P70" s="482"/>
      <c r="Q70" s="481"/>
      <c r="R70" s="481"/>
      <c r="S70" s="481"/>
      <c r="T70" s="469"/>
      <c r="U70" s="469"/>
      <c r="V70" s="469"/>
      <c r="W70" s="469"/>
      <c r="X70" s="469"/>
    </row>
    <row r="71" spans="1:24">
      <c r="A71" s="472"/>
      <c r="B71" s="473"/>
      <c r="C71" s="474"/>
      <c r="D71" s="475"/>
      <c r="E71" s="432"/>
      <c r="F71" s="476"/>
      <c r="G71" s="477"/>
      <c r="H71" s="478"/>
      <c r="I71" s="479"/>
      <c r="J71" s="479"/>
      <c r="K71" s="480"/>
      <c r="L71" s="481"/>
      <c r="M71" s="481"/>
      <c r="N71" s="481"/>
      <c r="O71" s="481"/>
      <c r="P71" s="482"/>
      <c r="Q71" s="481"/>
      <c r="R71" s="481"/>
      <c r="S71" s="481"/>
      <c r="T71" s="469"/>
      <c r="U71" s="469"/>
      <c r="V71" s="469"/>
      <c r="W71" s="469"/>
      <c r="X71" s="469"/>
    </row>
    <row r="72" spans="1:24">
      <c r="A72" s="472"/>
      <c r="B72" s="473"/>
      <c r="C72" s="474"/>
      <c r="D72" s="475"/>
      <c r="E72" s="432"/>
      <c r="F72" s="476"/>
      <c r="G72" s="477"/>
      <c r="H72" s="478"/>
      <c r="I72" s="479"/>
      <c r="J72" s="479"/>
      <c r="K72" s="480"/>
      <c r="L72" s="481"/>
      <c r="M72" s="481"/>
      <c r="N72" s="481"/>
      <c r="O72" s="481"/>
      <c r="P72" s="482"/>
      <c r="Q72" s="481"/>
      <c r="R72" s="481"/>
      <c r="S72" s="481"/>
      <c r="T72" s="469"/>
      <c r="U72" s="469"/>
      <c r="V72" s="469"/>
      <c r="W72" s="469"/>
      <c r="X72" s="469"/>
    </row>
    <row r="73" spans="1:24">
      <c r="A73" s="472"/>
      <c r="B73" s="473"/>
      <c r="C73" s="474"/>
      <c r="D73" s="475"/>
      <c r="E73" s="432"/>
      <c r="F73" s="476"/>
      <c r="G73" s="477"/>
      <c r="H73" s="478"/>
      <c r="I73" s="479"/>
      <c r="J73" s="479"/>
      <c r="K73" s="480"/>
      <c r="L73" s="481"/>
      <c r="M73" s="481"/>
      <c r="N73" s="481"/>
      <c r="O73" s="481"/>
      <c r="P73" s="482"/>
      <c r="Q73" s="481"/>
      <c r="R73" s="481"/>
      <c r="S73" s="481"/>
      <c r="T73" s="469"/>
      <c r="U73" s="469"/>
      <c r="V73" s="469"/>
      <c r="W73" s="469"/>
      <c r="X73" s="469"/>
    </row>
    <row r="74" spans="1:24">
      <c r="A74" s="472"/>
      <c r="B74" s="473"/>
      <c r="C74" s="474"/>
      <c r="D74" s="475"/>
      <c r="E74" s="432"/>
      <c r="F74" s="476"/>
      <c r="G74" s="477"/>
      <c r="H74" s="478"/>
      <c r="I74" s="479"/>
      <c r="J74" s="479"/>
      <c r="K74" s="480"/>
      <c r="L74" s="481"/>
      <c r="M74" s="481"/>
      <c r="N74" s="481"/>
      <c r="O74" s="481"/>
      <c r="P74" s="482"/>
      <c r="Q74" s="481"/>
      <c r="R74" s="481"/>
      <c r="S74" s="481"/>
      <c r="T74" s="469"/>
      <c r="U74" s="469"/>
      <c r="V74" s="469"/>
      <c r="W74" s="469"/>
      <c r="X74" s="469"/>
    </row>
    <row r="75" spans="1:24">
      <c r="A75" s="472"/>
      <c r="B75" s="473"/>
      <c r="C75" s="474"/>
      <c r="D75" s="475"/>
      <c r="E75" s="432"/>
      <c r="F75" s="476"/>
      <c r="G75" s="477"/>
      <c r="H75" s="478"/>
      <c r="I75" s="479"/>
      <c r="J75" s="479"/>
      <c r="K75" s="480"/>
      <c r="L75" s="481"/>
      <c r="M75" s="481"/>
      <c r="N75" s="481"/>
      <c r="O75" s="481"/>
      <c r="P75" s="482"/>
      <c r="Q75" s="481"/>
      <c r="R75" s="481"/>
      <c r="S75" s="481"/>
      <c r="T75" s="469"/>
      <c r="U75" s="469"/>
      <c r="V75" s="469"/>
      <c r="W75" s="469"/>
      <c r="X75" s="469"/>
    </row>
    <row r="76" spans="1:24">
      <c r="A76" s="472"/>
      <c r="B76" s="473"/>
      <c r="C76" s="474"/>
      <c r="D76" s="475"/>
      <c r="E76" s="432"/>
      <c r="F76" s="476"/>
      <c r="G76" s="477"/>
      <c r="H76" s="478"/>
      <c r="I76" s="479"/>
      <c r="J76" s="479"/>
      <c r="K76" s="480"/>
      <c r="L76" s="481"/>
      <c r="M76" s="481"/>
      <c r="N76" s="481"/>
      <c r="O76" s="481"/>
      <c r="P76" s="482"/>
      <c r="Q76" s="481"/>
      <c r="R76" s="481"/>
      <c r="S76" s="481"/>
      <c r="T76" s="469"/>
      <c r="U76" s="469"/>
      <c r="V76" s="469"/>
      <c r="W76" s="469"/>
      <c r="X76" s="469"/>
    </row>
    <row r="77" spans="1:24">
      <c r="A77" s="472"/>
      <c r="B77" s="473"/>
      <c r="C77" s="474"/>
      <c r="D77" s="475"/>
      <c r="E77" s="432"/>
      <c r="F77" s="476"/>
      <c r="G77" s="477"/>
      <c r="H77" s="478"/>
      <c r="I77" s="479"/>
      <c r="J77" s="479"/>
      <c r="K77" s="480"/>
      <c r="L77" s="481"/>
      <c r="M77" s="481"/>
      <c r="N77" s="481"/>
      <c r="O77" s="481"/>
      <c r="P77" s="482"/>
      <c r="Q77" s="481"/>
      <c r="R77" s="481"/>
      <c r="S77" s="481"/>
      <c r="T77" s="469"/>
      <c r="U77" s="469"/>
      <c r="V77" s="469"/>
      <c r="W77" s="469"/>
      <c r="X77" s="469"/>
    </row>
    <row r="78" spans="1:24">
      <c r="A78" s="472"/>
      <c r="B78" s="473"/>
      <c r="C78" s="474"/>
      <c r="D78" s="475"/>
      <c r="E78" s="432"/>
      <c r="F78" s="476"/>
      <c r="G78" s="477"/>
      <c r="H78" s="478"/>
      <c r="I78" s="479"/>
      <c r="J78" s="479"/>
      <c r="K78" s="480"/>
      <c r="L78" s="481"/>
      <c r="M78" s="481"/>
      <c r="N78" s="481"/>
      <c r="O78" s="481"/>
      <c r="P78" s="482"/>
      <c r="Q78" s="481"/>
      <c r="R78" s="481"/>
      <c r="S78" s="481"/>
      <c r="T78" s="469"/>
      <c r="U78" s="469"/>
      <c r="V78" s="469"/>
      <c r="W78" s="469"/>
      <c r="X78" s="469"/>
    </row>
    <row r="79" spans="1:24">
      <c r="A79" s="472"/>
      <c r="B79" s="473"/>
      <c r="C79" s="474"/>
      <c r="D79" s="475"/>
      <c r="E79" s="432"/>
      <c r="F79" s="476"/>
      <c r="G79" s="477"/>
      <c r="H79" s="478"/>
      <c r="I79" s="479"/>
      <c r="J79" s="479"/>
      <c r="K79" s="480"/>
      <c r="L79" s="481"/>
      <c r="M79" s="481"/>
      <c r="N79" s="481"/>
      <c r="O79" s="481"/>
      <c r="P79" s="482"/>
      <c r="Q79" s="481"/>
      <c r="R79" s="481"/>
      <c r="S79" s="481"/>
      <c r="T79" s="469"/>
      <c r="U79" s="469"/>
      <c r="V79" s="469"/>
      <c r="W79" s="469"/>
      <c r="X79" s="469"/>
    </row>
    <row r="80" spans="1:24">
      <c r="A80" s="472"/>
      <c r="B80" s="473"/>
      <c r="C80" s="474"/>
      <c r="D80" s="475"/>
      <c r="E80" s="432"/>
      <c r="F80" s="476"/>
      <c r="G80" s="477"/>
      <c r="H80" s="478"/>
      <c r="I80" s="479"/>
      <c r="J80" s="479"/>
      <c r="K80" s="480"/>
      <c r="L80" s="481"/>
      <c r="M80" s="481"/>
      <c r="N80" s="481"/>
      <c r="O80" s="481"/>
      <c r="P80" s="482"/>
      <c r="Q80" s="481"/>
      <c r="R80" s="481"/>
      <c r="S80" s="481"/>
      <c r="T80" s="469"/>
      <c r="U80" s="469"/>
      <c r="V80" s="469"/>
      <c r="W80" s="469"/>
      <c r="X80" s="469"/>
    </row>
    <row r="81" spans="1:24">
      <c r="A81" s="472"/>
      <c r="B81" s="473"/>
      <c r="C81" s="474"/>
      <c r="D81" s="475"/>
      <c r="E81" s="432"/>
      <c r="F81" s="476"/>
      <c r="G81" s="477"/>
      <c r="H81" s="478"/>
      <c r="I81" s="479"/>
      <c r="J81" s="479"/>
      <c r="K81" s="480"/>
      <c r="L81" s="481"/>
      <c r="M81" s="481"/>
      <c r="N81" s="481"/>
      <c r="O81" s="481"/>
      <c r="P81" s="482"/>
      <c r="Q81" s="481"/>
      <c r="R81" s="481"/>
      <c r="S81" s="481"/>
      <c r="T81" s="469"/>
      <c r="U81" s="469"/>
      <c r="V81" s="469"/>
      <c r="W81" s="469"/>
      <c r="X81" s="469"/>
    </row>
    <row r="82" spans="1:24">
      <c r="A82" s="472"/>
      <c r="B82" s="473"/>
      <c r="C82" s="474"/>
      <c r="D82" s="475"/>
      <c r="E82" s="432"/>
      <c r="F82" s="476"/>
      <c r="G82" s="477"/>
      <c r="H82" s="478"/>
      <c r="I82" s="479"/>
      <c r="J82" s="479"/>
      <c r="K82" s="480"/>
      <c r="L82" s="481"/>
      <c r="M82" s="481"/>
      <c r="N82" s="481"/>
      <c r="O82" s="481"/>
      <c r="P82" s="482"/>
      <c r="Q82" s="481"/>
      <c r="R82" s="481"/>
      <c r="S82" s="481"/>
      <c r="T82" s="469"/>
      <c r="U82" s="469"/>
      <c r="V82" s="469"/>
      <c r="W82" s="469"/>
      <c r="X82" s="469"/>
    </row>
    <row r="83" spans="1:24">
      <c r="A83" s="472"/>
      <c r="B83" s="473"/>
      <c r="C83" s="474"/>
      <c r="D83" s="475"/>
      <c r="E83" s="432"/>
      <c r="F83" s="476"/>
      <c r="G83" s="477"/>
      <c r="H83" s="478"/>
      <c r="I83" s="479"/>
      <c r="J83" s="479"/>
      <c r="K83" s="480"/>
      <c r="L83" s="481"/>
      <c r="M83" s="481"/>
      <c r="N83" s="481"/>
      <c r="O83" s="481"/>
      <c r="P83" s="482"/>
      <c r="Q83" s="481"/>
      <c r="R83" s="481"/>
      <c r="S83" s="481"/>
      <c r="T83" s="469"/>
      <c r="U83" s="469"/>
      <c r="V83" s="469"/>
      <c r="W83" s="469"/>
      <c r="X83" s="469"/>
    </row>
    <row r="84" spans="1:24">
      <c r="A84" s="472"/>
      <c r="B84" s="473"/>
      <c r="C84" s="474"/>
      <c r="D84" s="475"/>
      <c r="E84" s="432"/>
      <c r="F84" s="476"/>
      <c r="G84" s="477"/>
      <c r="H84" s="478"/>
      <c r="I84" s="479"/>
      <c r="J84" s="479"/>
      <c r="K84" s="480"/>
      <c r="L84" s="481"/>
      <c r="M84" s="481"/>
      <c r="N84" s="481"/>
      <c r="O84" s="481"/>
      <c r="P84" s="482"/>
      <c r="Q84" s="481"/>
      <c r="R84" s="481"/>
      <c r="S84" s="481"/>
      <c r="T84" s="469"/>
      <c r="U84" s="469"/>
      <c r="V84" s="469"/>
      <c r="W84" s="469"/>
      <c r="X84" s="469"/>
    </row>
    <row r="85" spans="1:24">
      <c r="A85" s="472"/>
      <c r="B85" s="473"/>
      <c r="C85" s="474"/>
      <c r="D85" s="475"/>
      <c r="E85" s="432"/>
      <c r="F85" s="476"/>
      <c r="G85" s="477"/>
      <c r="H85" s="478"/>
      <c r="I85" s="479"/>
      <c r="J85" s="479"/>
      <c r="K85" s="480"/>
      <c r="L85" s="481"/>
      <c r="M85" s="481"/>
      <c r="N85" s="481"/>
      <c r="O85" s="481"/>
      <c r="P85" s="482"/>
      <c r="Q85" s="481"/>
      <c r="R85" s="481"/>
      <c r="S85" s="481"/>
      <c r="T85" s="469"/>
      <c r="U85" s="469"/>
      <c r="V85" s="469"/>
      <c r="W85" s="469"/>
      <c r="X85" s="469"/>
    </row>
    <row r="86" spans="1:24">
      <c r="A86" s="472"/>
      <c r="B86" s="473"/>
      <c r="C86" s="474"/>
      <c r="D86" s="475"/>
      <c r="E86" s="432"/>
      <c r="F86" s="476"/>
      <c r="G86" s="477"/>
      <c r="H86" s="478"/>
      <c r="I86" s="479"/>
      <c r="J86" s="479"/>
      <c r="K86" s="480"/>
      <c r="L86" s="481"/>
      <c r="M86" s="481"/>
      <c r="N86" s="481"/>
      <c r="O86" s="481"/>
      <c r="P86" s="482"/>
      <c r="Q86" s="481"/>
      <c r="R86" s="481"/>
      <c r="S86" s="481"/>
      <c r="T86" s="469"/>
      <c r="U86" s="469"/>
      <c r="V86" s="469"/>
      <c r="W86" s="469"/>
      <c r="X86" s="469"/>
    </row>
    <row r="87" spans="1:24">
      <c r="A87" s="472"/>
      <c r="B87" s="473"/>
      <c r="C87" s="474"/>
      <c r="D87" s="475"/>
      <c r="E87" s="432"/>
      <c r="F87" s="476"/>
      <c r="G87" s="477"/>
      <c r="H87" s="478"/>
      <c r="I87" s="479"/>
      <c r="J87" s="479"/>
      <c r="K87" s="480"/>
      <c r="L87" s="481"/>
      <c r="M87" s="481"/>
      <c r="N87" s="481"/>
      <c r="O87" s="481"/>
      <c r="P87" s="482"/>
      <c r="Q87" s="481"/>
      <c r="R87" s="481"/>
      <c r="S87" s="481"/>
      <c r="T87" s="469"/>
      <c r="U87" s="469"/>
      <c r="V87" s="469"/>
      <c r="W87" s="469"/>
      <c r="X87" s="469"/>
    </row>
    <row r="88" spans="1:24">
      <c r="A88" s="472"/>
      <c r="B88" s="473"/>
      <c r="C88" s="474"/>
      <c r="D88" s="475"/>
      <c r="E88" s="432"/>
      <c r="F88" s="476"/>
      <c r="G88" s="477"/>
      <c r="H88" s="478"/>
      <c r="I88" s="479"/>
      <c r="J88" s="479"/>
      <c r="K88" s="480"/>
      <c r="L88" s="481"/>
      <c r="M88" s="481"/>
      <c r="N88" s="481"/>
      <c r="O88" s="481"/>
      <c r="P88" s="482"/>
      <c r="Q88" s="481"/>
      <c r="R88" s="481"/>
      <c r="S88" s="481"/>
      <c r="T88" s="469"/>
      <c r="U88" s="469"/>
      <c r="V88" s="469"/>
      <c r="W88" s="469"/>
      <c r="X88" s="469"/>
    </row>
    <row r="89" spans="1:24">
      <c r="A89" s="472"/>
      <c r="B89" s="473"/>
      <c r="C89" s="474"/>
      <c r="D89" s="475"/>
      <c r="E89" s="432"/>
      <c r="F89" s="476"/>
      <c r="G89" s="477"/>
      <c r="H89" s="478"/>
      <c r="I89" s="479"/>
      <c r="J89" s="479"/>
      <c r="K89" s="480"/>
      <c r="L89" s="481"/>
      <c r="M89" s="481"/>
      <c r="N89" s="481"/>
      <c r="O89" s="481"/>
      <c r="P89" s="482"/>
      <c r="Q89" s="481"/>
      <c r="R89" s="481"/>
      <c r="S89" s="481"/>
      <c r="T89" s="469"/>
      <c r="U89" s="469"/>
      <c r="V89" s="469"/>
      <c r="W89" s="469"/>
      <c r="X89" s="469"/>
    </row>
    <row r="90" spans="1:24">
      <c r="A90" s="472"/>
      <c r="B90" s="473"/>
      <c r="C90" s="474"/>
      <c r="D90" s="475"/>
      <c r="E90" s="432"/>
      <c r="F90" s="476"/>
      <c r="G90" s="477"/>
      <c r="H90" s="478"/>
      <c r="I90" s="479"/>
      <c r="J90" s="479"/>
      <c r="K90" s="480"/>
      <c r="L90" s="481"/>
      <c r="M90" s="481"/>
      <c r="N90" s="481"/>
      <c r="O90" s="481"/>
      <c r="P90" s="482"/>
      <c r="Q90" s="481"/>
      <c r="R90" s="481"/>
      <c r="S90" s="481"/>
      <c r="T90" s="469"/>
      <c r="U90" s="469"/>
      <c r="V90" s="469"/>
      <c r="W90" s="469"/>
      <c r="X90" s="469"/>
    </row>
    <row r="91" spans="1:24">
      <c r="A91" s="472"/>
      <c r="B91" s="473"/>
      <c r="C91" s="474"/>
      <c r="D91" s="475"/>
      <c r="E91" s="432"/>
      <c r="F91" s="476"/>
      <c r="G91" s="477"/>
      <c r="H91" s="478"/>
      <c r="I91" s="479"/>
      <c r="J91" s="479"/>
      <c r="K91" s="480"/>
      <c r="L91" s="481"/>
      <c r="M91" s="481"/>
      <c r="N91" s="481"/>
      <c r="O91" s="481"/>
      <c r="P91" s="482"/>
      <c r="Q91" s="481"/>
      <c r="R91" s="481"/>
      <c r="S91" s="481"/>
      <c r="T91" s="469"/>
      <c r="U91" s="469"/>
      <c r="V91" s="469"/>
      <c r="W91" s="469"/>
      <c r="X91" s="469"/>
    </row>
    <row r="92" spans="1:24">
      <c r="A92" s="472"/>
      <c r="B92" s="473"/>
      <c r="C92" s="474"/>
      <c r="D92" s="475"/>
      <c r="E92" s="432"/>
      <c r="F92" s="476"/>
      <c r="G92" s="477"/>
      <c r="H92" s="478"/>
      <c r="I92" s="479"/>
      <c r="J92" s="479"/>
      <c r="K92" s="480"/>
      <c r="L92" s="481"/>
      <c r="M92" s="481"/>
      <c r="N92" s="481"/>
      <c r="O92" s="481"/>
      <c r="P92" s="482"/>
      <c r="Q92" s="481"/>
      <c r="R92" s="481"/>
      <c r="S92" s="481"/>
      <c r="T92" s="469"/>
      <c r="U92" s="469"/>
      <c r="V92" s="469"/>
      <c r="W92" s="469"/>
      <c r="X92" s="469"/>
    </row>
    <row r="93" spans="1:24">
      <c r="A93" s="472"/>
      <c r="B93" s="473"/>
      <c r="C93" s="474"/>
      <c r="D93" s="475"/>
      <c r="E93" s="432"/>
      <c r="F93" s="476"/>
      <c r="G93" s="477"/>
      <c r="H93" s="483"/>
      <c r="I93" s="479"/>
      <c r="J93" s="479"/>
      <c r="K93" s="480"/>
      <c r="L93" s="481"/>
      <c r="M93" s="481"/>
      <c r="N93" s="481"/>
      <c r="O93" s="481"/>
      <c r="P93" s="482"/>
      <c r="Q93" s="481"/>
      <c r="R93" s="481"/>
      <c r="S93" s="481"/>
      <c r="T93" s="469"/>
      <c r="U93" s="469"/>
      <c r="V93" s="469"/>
      <c r="W93" s="469"/>
      <c r="X93" s="469"/>
    </row>
    <row r="94" spans="1:24">
      <c r="A94" s="472"/>
      <c r="B94" s="473"/>
      <c r="C94" s="474"/>
      <c r="D94" s="475"/>
      <c r="E94" s="432"/>
      <c r="F94" s="484"/>
      <c r="G94" s="477"/>
      <c r="H94" s="483"/>
      <c r="I94" s="479"/>
      <c r="J94" s="479"/>
      <c r="K94" s="480"/>
      <c r="L94" s="481"/>
      <c r="M94" s="481"/>
      <c r="N94" s="481"/>
      <c r="O94" s="481"/>
      <c r="P94" s="482"/>
      <c r="Q94" s="481"/>
      <c r="R94" s="481"/>
      <c r="S94" s="481"/>
      <c r="T94" s="469"/>
      <c r="U94" s="469"/>
      <c r="V94" s="469"/>
      <c r="W94" s="469"/>
      <c r="X94" s="469"/>
    </row>
    <row r="95" spans="1:24">
      <c r="A95" s="370"/>
      <c r="B95" s="485"/>
      <c r="C95" s="486"/>
      <c r="D95" s="486"/>
      <c r="E95" s="486"/>
      <c r="F95" s="486"/>
      <c r="G95" s="486"/>
      <c r="H95" s="486"/>
      <c r="I95" s="486"/>
      <c r="J95" s="486"/>
      <c r="K95" s="486"/>
      <c r="L95" s="486"/>
      <c r="M95" s="486"/>
      <c r="N95" s="486"/>
      <c r="O95" s="486"/>
      <c r="P95" s="487"/>
      <c r="Q95" s="486"/>
      <c r="R95" s="486"/>
      <c r="S95" s="486"/>
      <c r="T95" s="488"/>
      <c r="U95" s="488"/>
      <c r="V95" s="488"/>
      <c r="W95" s="488"/>
      <c r="X95" s="488"/>
    </row>
  </sheetData>
  <autoFilter ref="A4:AB4" xr:uid="{00000000-0001-0000-0800-000000000000}"/>
  <mergeCells count="2">
    <mergeCell ref="A1:C3"/>
    <mergeCell ref="Q1:X3"/>
  </mergeCells>
  <conditionalFormatting sqref="K41:S94">
    <cfRule type="expression" dxfId="3" priority="3">
      <formula>#REF!="Operational improvements assessment"</formula>
    </cfRule>
  </conditionalFormatting>
  <conditionalFormatting sqref="U5:X5">
    <cfRule type="expression" dxfId="2" priority="2">
      <formula>#REF!="Operational improvements assessment"</formula>
    </cfRule>
  </conditionalFormatting>
  <conditionalFormatting sqref="U6:X40 T41:X94">
    <cfRule type="expression" dxfId="1" priority="1">
      <formula>#REF!="Operational improvements assessment"</formula>
    </cfRule>
  </conditionalFormatting>
  <dataValidations count="6">
    <dataValidation type="whole" allowBlank="1" showInputMessage="1" showErrorMessage="1" sqref="K41:S94" xr:uid="{B8339141-2647-46FC-9929-D2B448E53F12}">
      <formula1>0</formula1>
      <formula2>99999999999</formula2>
    </dataValidation>
    <dataValidation type="decimal" allowBlank="1" showInputMessage="1" showErrorMessage="1" error="Please enter a value in £X.XX format" sqref="G41:G94" xr:uid="{7F96556E-0C52-4CC9-AC4A-35A85FAE0D7D}">
      <formula1>0</formula1>
      <formula2>99999999999999</formula2>
    </dataValidation>
    <dataValidation type="date" allowBlank="1" showInputMessage="1" showErrorMessage="1" error="Please enter a date in short date format (DD/MM/YYYY)" prompt="Please enter a date in short date format (DD/MM/YYYY)" sqref="B41:B94" xr:uid="{0E9D9EBE-BACA-4301-BEF0-C8E9559CA45C}">
      <formula1>36526</formula1>
      <formula2>73051</formula2>
    </dataValidation>
    <dataValidation allowBlank="1" showInputMessage="1" showErrorMessage="1" prompt="Please refer to definitions for breakdown of an appropriate timespan based on CBA type." sqref="G4 AA14" xr:uid="{AD36CC98-3640-4195-97BC-52FD8CD87439}"/>
    <dataValidation type="whole" allowBlank="1" showInputMessage="1" showErrorMessage="1" sqref="U6:X94 T41:T94" xr:uid="{538296C9-9792-4566-9A6B-1DB168D0346A}">
      <formula1>0</formula1>
      <formula2>9999999</formula2>
    </dataValidation>
    <dataValidation allowBlank="1" showInputMessage="1" showErrorMessage="1" prompt="This column shows the number of previous projects that fed into a solution. This is a calculated cell populating from the Project log." sqref="D4:E4 AA11:AA12" xr:uid="{2D0DF6E2-7B34-4C9E-AFA2-59D08C2636E9}"/>
  </dataValidations>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3E799324-16EE-4D92-A302-50E54A50779D}">
          <x14:formula1>
            <xm:f>'Data options'!$K$3:$K$4</xm:f>
          </x14:formula1>
          <xm:sqref>F41:F94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4F64E-C317-41DC-BAB6-095B91819F18}">
  <dimension ref="A1:R76"/>
  <sheetViews>
    <sheetView showGridLines="0" zoomScale="80" zoomScaleNormal="80" workbookViewId="0">
      <pane ySplit="2" topLeftCell="A3" activePane="bottomLeft" state="frozen"/>
      <selection pane="bottomLeft"/>
      <selection activeCell="C36" sqref="C36"/>
    </sheetView>
  </sheetViews>
  <sheetFormatPr defaultColWidth="8.85546875" defaultRowHeight="14.25"/>
  <cols>
    <col min="1" max="8" width="36.28515625" style="172" customWidth="1"/>
    <col min="9" max="9" width="20.42578125" style="172" customWidth="1"/>
    <col min="10" max="10" width="25.42578125" style="266" bestFit="1" customWidth="1"/>
    <col min="11" max="11" width="29.85546875" style="266" bestFit="1" customWidth="1"/>
    <col min="12" max="12" width="35.5703125" style="266" bestFit="1" customWidth="1"/>
    <col min="13" max="14" width="42.42578125" style="266" bestFit="1" customWidth="1"/>
    <col min="15" max="15" width="44.42578125" style="266" bestFit="1" customWidth="1"/>
    <col min="16" max="16" width="30.85546875" style="266" bestFit="1" customWidth="1"/>
    <col min="17" max="17" width="27.140625" style="266" bestFit="1" customWidth="1"/>
    <col min="18" max="18" width="11.85546875" style="266" bestFit="1" customWidth="1"/>
    <col min="19" max="19" width="12.140625" style="172" bestFit="1" customWidth="1"/>
    <col min="20" max="20" width="15" style="172" bestFit="1" customWidth="1"/>
    <col min="21" max="21" width="8.85546875" style="172"/>
    <col min="22" max="23" width="12.140625" style="172" bestFit="1" customWidth="1"/>
    <col min="24" max="24" width="11.28515625" style="172" bestFit="1" customWidth="1"/>
    <col min="25" max="16384" width="8.85546875" style="172"/>
  </cols>
  <sheetData>
    <row r="1" spans="1:18" s="210" customFormat="1" ht="33.950000000000003" customHeight="1" thickBot="1">
      <c r="A1" s="216" t="s">
        <v>1263</v>
      </c>
      <c r="B1" s="216"/>
      <c r="C1" s="216"/>
      <c r="D1" s="216"/>
      <c r="E1" s="216"/>
      <c r="F1" s="216"/>
      <c r="G1" s="216"/>
      <c r="H1" s="216"/>
      <c r="J1" s="254" t="s">
        <v>1264</v>
      </c>
      <c r="K1" s="254"/>
      <c r="L1" s="254"/>
      <c r="M1" s="254"/>
      <c r="N1" s="254"/>
      <c r="O1" s="254"/>
      <c r="P1" s="254"/>
      <c r="Q1" s="254"/>
      <c r="R1" s="254"/>
    </row>
    <row r="2" spans="1:18" s="215" customFormat="1" ht="27.95" customHeight="1" thickBot="1">
      <c r="A2" s="195" t="s">
        <v>506</v>
      </c>
      <c r="B2" s="195" t="s">
        <v>623</v>
      </c>
      <c r="C2" s="195" t="s">
        <v>624</v>
      </c>
      <c r="D2" s="195" t="s">
        <v>499</v>
      </c>
      <c r="E2" s="195" t="s">
        <v>502</v>
      </c>
      <c r="F2" s="195" t="s">
        <v>504</v>
      </c>
      <c r="G2" s="195" t="s">
        <v>509</v>
      </c>
      <c r="H2" s="195" t="s">
        <v>511</v>
      </c>
      <c r="J2" s="240" t="s">
        <v>1265</v>
      </c>
      <c r="K2" s="240" t="s">
        <v>1266</v>
      </c>
      <c r="L2" s="240" t="s">
        <v>1267</v>
      </c>
      <c r="M2" s="240" t="s">
        <v>1268</v>
      </c>
      <c r="N2" s="240" t="s">
        <v>1269</v>
      </c>
      <c r="O2" s="240" t="s">
        <v>1270</v>
      </c>
      <c r="P2" s="240" t="s">
        <v>1271</v>
      </c>
      <c r="Q2" s="240" t="s">
        <v>1272</v>
      </c>
      <c r="R2" s="312"/>
    </row>
    <row r="3" spans="1:18" ht="15">
      <c r="A3" s="391"/>
      <c r="B3" s="391"/>
      <c r="C3" s="391"/>
      <c r="D3" s="391"/>
      <c r="E3" s="391"/>
      <c r="F3" s="391"/>
      <c r="G3" s="391"/>
      <c r="H3" s="391"/>
      <c r="I3" s="391"/>
      <c r="J3" s="240">
        <v>5</v>
      </c>
      <c r="K3" s="240">
        <v>16</v>
      </c>
      <c r="L3" s="240">
        <v>2</v>
      </c>
      <c r="M3" s="240">
        <v>10</v>
      </c>
      <c r="N3" s="240">
        <v>15</v>
      </c>
      <c r="O3" s="240">
        <v>16</v>
      </c>
      <c r="P3" s="240">
        <v>3</v>
      </c>
      <c r="Q3" s="240">
        <v>2</v>
      </c>
      <c r="R3" s="421"/>
    </row>
    <row r="4" spans="1:18" ht="15">
      <c r="A4" s="391"/>
      <c r="B4" s="391"/>
      <c r="C4" s="391"/>
      <c r="D4" s="391"/>
      <c r="E4" s="391"/>
      <c r="F4" s="391"/>
      <c r="G4" s="391"/>
      <c r="H4" s="391"/>
      <c r="I4" s="391"/>
      <c r="J4" s="240"/>
      <c r="K4" s="240"/>
      <c r="L4" s="240"/>
      <c r="M4" s="240"/>
      <c r="N4" s="240"/>
      <c r="O4" s="240"/>
      <c r="P4" s="240"/>
      <c r="Q4" s="240"/>
      <c r="R4" s="421"/>
    </row>
    <row r="5" spans="1:18" ht="15.75" thickBot="1">
      <c r="A5" s="391"/>
      <c r="B5" s="391"/>
      <c r="C5" s="391"/>
      <c r="D5" s="391"/>
      <c r="E5" s="391"/>
      <c r="F5" s="391"/>
      <c r="G5" s="391"/>
      <c r="H5" s="391"/>
      <c r="I5" s="391"/>
      <c r="J5" s="240"/>
      <c r="K5" s="240"/>
      <c r="L5" s="240"/>
      <c r="M5" s="240"/>
      <c r="N5" s="240"/>
      <c r="O5" s="240"/>
      <c r="P5" s="240"/>
      <c r="Q5" s="240"/>
      <c r="R5" s="421"/>
    </row>
    <row r="6" spans="1:18" ht="15.75" thickBot="1">
      <c r="A6" s="391"/>
      <c r="B6" s="391"/>
      <c r="C6" s="391"/>
      <c r="D6" s="391"/>
      <c r="E6" s="391"/>
      <c r="F6" s="391"/>
      <c r="G6" s="391"/>
      <c r="H6" s="391"/>
      <c r="I6" s="391"/>
      <c r="J6" s="313" t="s">
        <v>506</v>
      </c>
      <c r="K6" s="313" t="s">
        <v>623</v>
      </c>
      <c r="L6" s="313" t="s">
        <v>624</v>
      </c>
      <c r="M6" s="313" t="s">
        <v>499</v>
      </c>
      <c r="N6" s="313" t="s">
        <v>502</v>
      </c>
      <c r="O6" s="313" t="s">
        <v>504</v>
      </c>
      <c r="P6" s="313" t="s">
        <v>509</v>
      </c>
      <c r="Q6" s="313" t="s">
        <v>511</v>
      </c>
      <c r="R6" s="421"/>
    </row>
    <row r="7" spans="1:18" ht="15">
      <c r="A7" s="391"/>
      <c r="B7" s="391"/>
      <c r="C7" s="391"/>
      <c r="D7" s="391"/>
      <c r="E7" s="391"/>
      <c r="F7" s="391"/>
      <c r="G7" s="391"/>
      <c r="H7" s="391"/>
      <c r="I7" s="391"/>
      <c r="J7" s="240">
        <f>J3</f>
        <v>5</v>
      </c>
      <c r="K7" s="240">
        <f>K3</f>
        <v>16</v>
      </c>
      <c r="L7" s="240">
        <f>L3</f>
        <v>2</v>
      </c>
      <c r="M7" s="240">
        <f t="shared" ref="M7:Q7" si="0">M3</f>
        <v>10</v>
      </c>
      <c r="N7" s="240">
        <f t="shared" si="0"/>
        <v>15</v>
      </c>
      <c r="O7" s="240">
        <f t="shared" si="0"/>
        <v>16</v>
      </c>
      <c r="P7" s="240">
        <f t="shared" si="0"/>
        <v>3</v>
      </c>
      <c r="Q7" s="240">
        <f t="shared" si="0"/>
        <v>2</v>
      </c>
      <c r="R7" s="421">
        <f>SUM(J7:Q7)</f>
        <v>69</v>
      </c>
    </row>
    <row r="8" spans="1:18" ht="15">
      <c r="A8" s="391"/>
      <c r="B8" s="391"/>
      <c r="C8" s="391"/>
      <c r="D8" s="391"/>
      <c r="E8" s="391"/>
      <c r="F8" s="391"/>
      <c r="G8" s="391"/>
      <c r="H8" s="391"/>
      <c r="I8" s="391"/>
      <c r="J8" s="240"/>
      <c r="K8" s="240"/>
      <c r="L8" s="240"/>
      <c r="M8" s="240"/>
      <c r="N8" s="240"/>
      <c r="O8" s="240"/>
      <c r="P8" s="240"/>
      <c r="Q8" s="421"/>
      <c r="R8" s="421"/>
    </row>
    <row r="9" spans="1:18" ht="15">
      <c r="A9" s="391"/>
      <c r="B9" s="391"/>
      <c r="C9" s="391"/>
      <c r="D9" s="391"/>
      <c r="E9" s="391"/>
      <c r="F9" s="391"/>
      <c r="G9" s="391"/>
      <c r="H9" s="391"/>
      <c r="I9" s="391"/>
      <c r="J9" s="240"/>
      <c r="K9" s="240"/>
      <c r="L9" s="240"/>
      <c r="M9" s="240"/>
      <c r="N9" s="240"/>
      <c r="O9" s="240"/>
      <c r="P9" s="240"/>
      <c r="Q9" s="421"/>
      <c r="R9" s="421"/>
    </row>
    <row r="10" spans="1:18" ht="15">
      <c r="A10" s="391"/>
      <c r="B10" s="391"/>
      <c r="C10" s="391"/>
      <c r="D10" s="391"/>
      <c r="E10" s="391"/>
      <c r="F10" s="391"/>
      <c r="G10" s="391"/>
      <c r="H10" s="391"/>
      <c r="I10" s="391"/>
      <c r="J10" s="240"/>
      <c r="K10" s="240"/>
      <c r="L10" s="240"/>
      <c r="M10" s="240"/>
      <c r="N10" s="240"/>
      <c r="O10" s="240"/>
      <c r="P10" s="240"/>
      <c r="Q10" s="421"/>
      <c r="R10" s="421"/>
    </row>
    <row r="11" spans="1:18" ht="15">
      <c r="A11" s="391"/>
      <c r="B11" s="391"/>
      <c r="C11" s="391"/>
      <c r="D11" s="391"/>
      <c r="E11" s="391"/>
      <c r="F11" s="391"/>
      <c r="G11" s="391"/>
      <c r="H11" s="391"/>
      <c r="I11" s="391"/>
      <c r="J11" s="240"/>
      <c r="K11" s="240"/>
      <c r="L11" s="240"/>
      <c r="M11" s="240"/>
      <c r="N11" s="240"/>
      <c r="O11" s="240"/>
      <c r="P11" s="240"/>
      <c r="Q11" s="421"/>
      <c r="R11" s="421"/>
    </row>
    <row r="12" spans="1:18" ht="15">
      <c r="A12" s="391"/>
      <c r="B12" s="391"/>
      <c r="C12" s="391"/>
      <c r="D12" s="391"/>
      <c r="E12" s="391"/>
      <c r="F12" s="391"/>
      <c r="G12" s="391"/>
      <c r="H12" s="391"/>
      <c r="I12" s="391"/>
      <c r="J12" s="240"/>
      <c r="K12" s="240"/>
      <c r="L12" s="240"/>
      <c r="M12" s="240"/>
      <c r="N12" s="240"/>
      <c r="O12" s="240"/>
      <c r="P12" s="421"/>
      <c r="Q12" s="421"/>
      <c r="R12" s="421"/>
    </row>
    <row r="13" spans="1:18" ht="15">
      <c r="A13" s="391"/>
      <c r="B13" s="391"/>
      <c r="C13" s="391"/>
      <c r="D13" s="391"/>
      <c r="E13" s="391"/>
      <c r="F13" s="391"/>
      <c r="G13" s="391"/>
      <c r="H13" s="391"/>
      <c r="I13" s="391"/>
      <c r="J13" s="240"/>
      <c r="K13" s="240"/>
      <c r="L13" s="240"/>
      <c r="M13" s="240"/>
      <c r="N13" s="240"/>
      <c r="O13" s="240"/>
      <c r="P13" s="421"/>
      <c r="Q13" s="421"/>
      <c r="R13" s="421"/>
    </row>
    <row r="14" spans="1:18" ht="15">
      <c r="A14" s="391"/>
      <c r="B14" s="391"/>
      <c r="C14" s="391"/>
      <c r="D14" s="391"/>
      <c r="E14" s="391"/>
      <c r="F14" s="391"/>
      <c r="G14" s="391"/>
      <c r="H14" s="391"/>
      <c r="I14" s="391"/>
      <c r="J14" s="240"/>
      <c r="K14" s="240"/>
      <c r="L14" s="240"/>
      <c r="M14" s="240"/>
      <c r="N14" s="240"/>
      <c r="O14" s="240"/>
      <c r="P14" s="421"/>
      <c r="Q14" s="421"/>
      <c r="R14" s="421"/>
    </row>
    <row r="15" spans="1:18" ht="15">
      <c r="A15" s="391"/>
      <c r="B15" s="391"/>
      <c r="C15" s="391"/>
      <c r="D15" s="391"/>
      <c r="E15" s="391"/>
      <c r="F15" s="391"/>
      <c r="G15" s="391"/>
      <c r="H15" s="391"/>
      <c r="I15" s="391"/>
      <c r="J15" s="240"/>
      <c r="K15" s="240"/>
      <c r="L15" s="240"/>
      <c r="M15" s="240"/>
      <c r="N15" s="240"/>
      <c r="O15" s="240"/>
      <c r="P15" s="421"/>
      <c r="Q15" s="421"/>
      <c r="R15" s="421"/>
    </row>
    <row r="16" spans="1:18" ht="15">
      <c r="A16" s="391"/>
      <c r="B16" s="391"/>
      <c r="C16" s="391"/>
      <c r="D16" s="391"/>
      <c r="E16" s="391"/>
      <c r="F16" s="391"/>
      <c r="G16" s="391"/>
      <c r="H16" s="391"/>
      <c r="I16" s="391"/>
      <c r="J16" s="240"/>
      <c r="K16" s="240"/>
      <c r="L16" s="240"/>
      <c r="M16" s="240"/>
      <c r="N16" s="240"/>
      <c r="O16" s="240"/>
      <c r="P16" s="421"/>
      <c r="Q16" s="421"/>
      <c r="R16" s="421"/>
    </row>
    <row r="17" spans="1:15" ht="15">
      <c r="A17" s="391"/>
      <c r="B17" s="391"/>
      <c r="C17" s="391"/>
      <c r="D17" s="391"/>
      <c r="E17" s="391"/>
      <c r="F17" s="391"/>
      <c r="G17" s="391"/>
      <c r="H17" s="391"/>
      <c r="I17" s="391"/>
      <c r="J17" s="314" t="s">
        <v>1273</v>
      </c>
      <c r="K17" s="240"/>
      <c r="L17" s="240"/>
      <c r="M17" s="240"/>
      <c r="N17" s="240"/>
      <c r="O17" s="240"/>
    </row>
    <row r="18" spans="1:15" ht="15">
      <c r="A18" s="391"/>
      <c r="B18" s="391"/>
      <c r="C18" s="391"/>
      <c r="D18" s="391"/>
      <c r="E18" s="391"/>
      <c r="F18" s="391"/>
      <c r="G18" s="391"/>
      <c r="H18" s="391"/>
      <c r="I18" s="391"/>
      <c r="J18" s="240" t="s">
        <v>1274</v>
      </c>
      <c r="K18" s="240"/>
      <c r="L18" s="240"/>
      <c r="M18" s="240"/>
      <c r="N18" s="240"/>
      <c r="O18" s="240"/>
    </row>
    <row r="19" spans="1:15" ht="15">
      <c r="A19" s="391"/>
      <c r="B19" s="391"/>
      <c r="C19" s="391"/>
      <c r="D19" s="391"/>
      <c r="E19" s="391"/>
      <c r="F19" s="391"/>
      <c r="G19" s="391"/>
      <c r="H19" s="391"/>
      <c r="I19" s="391"/>
      <c r="J19" s="240" t="s">
        <v>1275</v>
      </c>
      <c r="K19" s="240"/>
      <c r="L19" s="240"/>
      <c r="M19" s="240"/>
      <c r="N19" s="240"/>
      <c r="O19" s="240"/>
    </row>
    <row r="20" spans="1:15" ht="15">
      <c r="A20" s="391"/>
      <c r="B20" s="391"/>
      <c r="C20" s="391"/>
      <c r="D20" s="391"/>
      <c r="E20" s="391"/>
      <c r="F20" s="391"/>
      <c r="G20" s="391"/>
      <c r="H20" s="391"/>
      <c r="I20" s="391"/>
      <c r="J20" s="240"/>
      <c r="K20" s="240"/>
      <c r="L20" s="240"/>
      <c r="M20" s="240"/>
      <c r="N20" s="240"/>
      <c r="O20" s="240"/>
    </row>
    <row r="21" spans="1:15" ht="15">
      <c r="A21" s="391"/>
      <c r="B21" s="391"/>
      <c r="C21" s="391"/>
      <c r="D21" s="391"/>
      <c r="E21" s="391"/>
      <c r="F21" s="391"/>
      <c r="G21" s="391"/>
      <c r="H21" s="391"/>
      <c r="I21" s="391"/>
      <c r="J21" s="240"/>
      <c r="K21" s="240"/>
      <c r="L21" s="240"/>
      <c r="M21" s="240"/>
      <c r="N21" s="240"/>
      <c r="O21" s="240"/>
    </row>
    <row r="22" spans="1:15" ht="15">
      <c r="A22" s="391"/>
      <c r="B22" s="391"/>
      <c r="C22" s="391"/>
      <c r="D22" s="391"/>
      <c r="E22" s="391"/>
      <c r="F22" s="391"/>
      <c r="G22" s="391"/>
      <c r="H22" s="391"/>
      <c r="I22" s="391"/>
      <c r="J22" s="240"/>
      <c r="K22" s="240"/>
      <c r="L22" s="240"/>
      <c r="M22" s="240"/>
      <c r="N22" s="240"/>
      <c r="O22" s="240"/>
    </row>
    <row r="23" spans="1:15" ht="15">
      <c r="A23" s="391"/>
      <c r="B23" s="391"/>
      <c r="C23" s="391"/>
      <c r="D23" s="391"/>
      <c r="E23" s="391"/>
      <c r="F23" s="391"/>
      <c r="G23" s="391"/>
      <c r="H23" s="391"/>
      <c r="I23" s="391"/>
      <c r="J23" s="240"/>
      <c r="K23" s="240"/>
      <c r="L23" s="240"/>
      <c r="M23" s="240"/>
      <c r="N23" s="240"/>
      <c r="O23" s="240"/>
    </row>
    <row r="24" spans="1:15" ht="15">
      <c r="A24" s="391"/>
      <c r="B24" s="391"/>
      <c r="C24" s="391"/>
      <c r="D24" s="391"/>
      <c r="E24" s="391"/>
      <c r="F24" s="391"/>
      <c r="G24" s="391"/>
      <c r="H24" s="391"/>
      <c r="I24" s="391"/>
      <c r="J24" s="240"/>
      <c r="K24" s="240"/>
      <c r="L24" s="240"/>
      <c r="M24" s="240"/>
      <c r="N24" s="240"/>
      <c r="O24" s="240"/>
    </row>
    <row r="25" spans="1:15" ht="15">
      <c r="A25" s="391"/>
      <c r="B25" s="391"/>
      <c r="C25" s="391"/>
      <c r="D25" s="391"/>
      <c r="E25" s="391"/>
      <c r="F25" s="391"/>
      <c r="G25" s="391"/>
      <c r="H25" s="391"/>
      <c r="I25" s="391"/>
      <c r="J25" s="240"/>
      <c r="K25" s="240"/>
      <c r="L25" s="240"/>
      <c r="M25" s="240"/>
      <c r="N25" s="240"/>
      <c r="O25" s="240"/>
    </row>
    <row r="26" spans="1:15" ht="15">
      <c r="A26" s="391"/>
      <c r="B26" s="391"/>
      <c r="C26" s="391"/>
      <c r="D26" s="391"/>
      <c r="E26" s="391"/>
      <c r="F26" s="391"/>
      <c r="G26" s="391"/>
      <c r="H26" s="391"/>
      <c r="I26" s="391"/>
      <c r="J26" s="240"/>
      <c r="K26" s="240"/>
      <c r="L26" s="240"/>
      <c r="M26" s="240"/>
      <c r="N26" s="240"/>
      <c r="O26" s="240"/>
    </row>
    <row r="27" spans="1:15" ht="15">
      <c r="A27" s="391"/>
      <c r="B27" s="391"/>
      <c r="C27" s="391"/>
      <c r="D27" s="391"/>
      <c r="E27" s="391"/>
      <c r="F27" s="391"/>
      <c r="G27" s="391"/>
      <c r="H27" s="391"/>
      <c r="I27" s="391"/>
      <c r="J27" s="240"/>
      <c r="K27" s="240"/>
      <c r="L27" s="240"/>
      <c r="M27" s="240"/>
      <c r="N27" s="240"/>
      <c r="O27" s="240"/>
    </row>
    <row r="28" spans="1:15" ht="15">
      <c r="A28" s="391"/>
      <c r="B28" s="391"/>
      <c r="C28" s="391"/>
      <c r="D28" s="391"/>
      <c r="E28" s="391"/>
      <c r="F28" s="391"/>
      <c r="G28" s="391"/>
      <c r="H28" s="391"/>
      <c r="I28" s="391"/>
      <c r="J28" s="240"/>
      <c r="K28" s="240"/>
      <c r="L28" s="240"/>
      <c r="M28" s="240"/>
      <c r="N28" s="240"/>
      <c r="O28" s="240"/>
    </row>
    <row r="29" spans="1:15" ht="15">
      <c r="A29" s="391"/>
      <c r="B29" s="391"/>
      <c r="C29" s="391"/>
      <c r="D29" s="391"/>
      <c r="E29" s="391"/>
      <c r="F29" s="391"/>
      <c r="G29" s="391"/>
      <c r="H29" s="391"/>
      <c r="I29" s="391"/>
      <c r="J29" s="240"/>
      <c r="K29" s="240"/>
      <c r="L29" s="240"/>
      <c r="M29" s="240"/>
      <c r="N29" s="240"/>
      <c r="O29" s="240"/>
    </row>
    <row r="30" spans="1:15" ht="15">
      <c r="A30" s="391"/>
      <c r="B30" s="391"/>
      <c r="C30" s="391"/>
      <c r="D30" s="391"/>
      <c r="E30" s="391"/>
      <c r="F30" s="391"/>
      <c r="G30" s="391"/>
      <c r="H30" s="391"/>
      <c r="I30" s="391"/>
      <c r="J30" s="240"/>
      <c r="K30" s="240"/>
      <c r="L30" s="240"/>
      <c r="M30" s="240"/>
      <c r="N30" s="240"/>
      <c r="O30" s="240"/>
    </row>
    <row r="31" spans="1:15" ht="15">
      <c r="A31" s="391"/>
      <c r="B31" s="391"/>
      <c r="C31" s="391"/>
      <c r="D31" s="391"/>
      <c r="E31" s="391"/>
      <c r="F31" s="391"/>
      <c r="G31" s="391"/>
      <c r="H31" s="391"/>
      <c r="I31" s="391"/>
      <c r="J31" s="240"/>
      <c r="K31" s="240"/>
      <c r="L31" s="240"/>
      <c r="M31" s="240"/>
      <c r="N31" s="240"/>
      <c r="O31" s="240"/>
    </row>
    <row r="32" spans="1:15" ht="15">
      <c r="A32" s="391"/>
      <c r="B32" s="391"/>
      <c r="C32" s="391"/>
      <c r="D32" s="391"/>
      <c r="E32" s="391"/>
      <c r="F32" s="391"/>
      <c r="G32" s="391"/>
      <c r="H32" s="391"/>
      <c r="I32" s="391"/>
      <c r="J32" s="240"/>
      <c r="K32" s="240"/>
      <c r="L32" s="240"/>
      <c r="M32" s="240"/>
      <c r="N32" s="240"/>
      <c r="O32" s="240"/>
    </row>
    <row r="33" spans="10:15" ht="15">
      <c r="J33" s="240"/>
      <c r="K33" s="240"/>
      <c r="L33" s="240"/>
      <c r="M33" s="240"/>
      <c r="N33" s="240"/>
      <c r="O33" s="240"/>
    </row>
    <row r="34" spans="10:15" ht="15">
      <c r="J34" s="240"/>
      <c r="K34" s="240"/>
      <c r="L34" s="240"/>
      <c r="M34" s="240"/>
      <c r="N34" s="240"/>
      <c r="O34" s="240"/>
    </row>
    <row r="35" spans="10:15" ht="15">
      <c r="J35" s="240"/>
      <c r="K35" s="240"/>
      <c r="L35" s="240"/>
      <c r="M35" s="240"/>
      <c r="N35" s="240"/>
      <c r="O35" s="240"/>
    </row>
    <row r="36" spans="10:15" ht="15">
      <c r="J36" s="240"/>
      <c r="K36" s="240"/>
      <c r="L36" s="240"/>
      <c r="M36" s="240"/>
      <c r="N36" s="240"/>
      <c r="O36" s="240"/>
    </row>
    <row r="37" spans="10:15" ht="15">
      <c r="J37" s="240"/>
      <c r="K37" s="240"/>
      <c r="L37" s="240"/>
      <c r="M37" s="240"/>
      <c r="N37" s="240"/>
      <c r="O37" s="240"/>
    </row>
    <row r="38" spans="10:15" ht="15">
      <c r="J38" s="240"/>
      <c r="K38" s="240"/>
      <c r="L38" s="240"/>
      <c r="M38" s="240"/>
      <c r="N38" s="240"/>
      <c r="O38" s="240"/>
    </row>
    <row r="39" spans="10:15" ht="15">
      <c r="J39" s="240"/>
      <c r="K39" s="240"/>
      <c r="L39" s="240"/>
      <c r="M39" s="240"/>
      <c r="N39" s="240"/>
      <c r="O39" s="240"/>
    </row>
    <row r="40" spans="10:15" ht="15">
      <c r="J40" s="240"/>
      <c r="K40" s="240"/>
      <c r="L40" s="240"/>
      <c r="M40" s="240"/>
      <c r="N40" s="240"/>
      <c r="O40" s="240"/>
    </row>
    <row r="41" spans="10:15" ht="15">
      <c r="J41" s="240"/>
      <c r="K41" s="240"/>
      <c r="L41" s="240"/>
      <c r="M41" s="240"/>
      <c r="N41" s="240"/>
      <c r="O41" s="240"/>
    </row>
    <row r="42" spans="10:15" ht="15">
      <c r="J42" s="240"/>
      <c r="K42" s="240"/>
      <c r="L42" s="240"/>
      <c r="M42" s="240"/>
      <c r="N42" s="240"/>
      <c r="O42" s="240"/>
    </row>
    <row r="43" spans="10:15" ht="15">
      <c r="J43" s="240"/>
      <c r="K43" s="240"/>
      <c r="L43" s="240"/>
      <c r="M43" s="240"/>
      <c r="N43" s="240"/>
      <c r="O43" s="240"/>
    </row>
    <row r="44" spans="10:15" ht="15">
      <c r="J44" s="240"/>
      <c r="K44" s="240"/>
      <c r="L44" s="240"/>
      <c r="M44" s="240"/>
      <c r="N44" s="240"/>
      <c r="O44" s="240"/>
    </row>
    <row r="45" spans="10:15" ht="15">
      <c r="J45" s="240"/>
      <c r="K45" s="240"/>
      <c r="L45" s="240"/>
      <c r="M45" s="240"/>
      <c r="N45" s="240"/>
      <c r="O45" s="240"/>
    </row>
    <row r="46" spans="10:15" ht="15">
      <c r="J46" s="240"/>
      <c r="K46" s="240"/>
      <c r="L46" s="240"/>
      <c r="M46" s="240"/>
      <c r="N46" s="240"/>
      <c r="O46" s="240"/>
    </row>
    <row r="47" spans="10:15" ht="15">
      <c r="J47" s="240"/>
      <c r="K47" s="240"/>
      <c r="L47" s="240"/>
      <c r="M47" s="240"/>
      <c r="N47" s="240"/>
      <c r="O47" s="240"/>
    </row>
    <row r="48" spans="10:15" ht="15">
      <c r="J48" s="240"/>
      <c r="K48" s="240"/>
      <c r="L48" s="240"/>
      <c r="M48" s="240"/>
      <c r="N48" s="240"/>
      <c r="O48" s="240"/>
    </row>
    <row r="49" spans="10:15" ht="15">
      <c r="J49" s="240"/>
      <c r="K49" s="240"/>
      <c r="L49" s="240"/>
      <c r="M49" s="240"/>
      <c r="N49" s="240"/>
      <c r="O49" s="240"/>
    </row>
    <row r="50" spans="10:15" ht="15">
      <c r="J50" s="240"/>
      <c r="K50" s="240"/>
      <c r="L50" s="240"/>
      <c r="M50" s="240"/>
      <c r="N50" s="240"/>
      <c r="O50" s="240"/>
    </row>
    <row r="51" spans="10:15" ht="15">
      <c r="J51" s="240"/>
      <c r="K51" s="240"/>
      <c r="L51" s="240"/>
      <c r="M51" s="240"/>
      <c r="N51" s="240"/>
      <c r="O51" s="240"/>
    </row>
    <row r="52" spans="10:15" ht="15">
      <c r="J52" s="240"/>
      <c r="K52" s="240"/>
      <c r="L52" s="240"/>
      <c r="M52" s="240"/>
      <c r="N52" s="240"/>
      <c r="O52" s="421"/>
    </row>
    <row r="53" spans="10:15" ht="15">
      <c r="J53" s="240"/>
      <c r="K53" s="240"/>
      <c r="L53" s="240"/>
      <c r="M53" s="240"/>
      <c r="N53" s="240"/>
      <c r="O53" s="421"/>
    </row>
    <row r="54" spans="10:15" ht="15">
      <c r="J54" s="240"/>
      <c r="K54" s="240"/>
      <c r="L54" s="240"/>
      <c r="M54" s="240"/>
      <c r="N54" s="240"/>
      <c r="O54" s="421"/>
    </row>
    <row r="55" spans="10:15" ht="15">
      <c r="J55" s="240"/>
      <c r="K55" s="240"/>
      <c r="L55" s="240"/>
      <c r="M55" s="240"/>
      <c r="N55" s="240"/>
      <c r="O55" s="421"/>
    </row>
    <row r="56" spans="10:15" ht="15">
      <c r="J56" s="240"/>
      <c r="K56" s="240"/>
      <c r="L56" s="240"/>
      <c r="M56" s="240"/>
      <c r="N56" s="240"/>
      <c r="O56" s="421"/>
    </row>
    <row r="57" spans="10:15" ht="15">
      <c r="J57" s="240"/>
      <c r="K57" s="240"/>
      <c r="L57" s="240"/>
      <c r="M57" s="240"/>
      <c r="N57" s="240"/>
      <c r="O57" s="421"/>
    </row>
    <row r="58" spans="10:15" ht="15">
      <c r="J58" s="240"/>
      <c r="K58" s="240"/>
      <c r="L58" s="240"/>
      <c r="M58" s="240"/>
      <c r="N58" s="240"/>
      <c r="O58" s="421"/>
    </row>
    <row r="59" spans="10:15" ht="15">
      <c r="J59" s="240"/>
      <c r="K59" s="240"/>
      <c r="L59" s="240"/>
      <c r="M59" s="240"/>
      <c r="N59" s="240"/>
      <c r="O59" s="421"/>
    </row>
    <row r="60" spans="10:15" ht="15">
      <c r="J60" s="240"/>
      <c r="K60" s="240"/>
      <c r="L60" s="240"/>
      <c r="M60" s="240"/>
      <c r="N60" s="240"/>
      <c r="O60" s="421"/>
    </row>
    <row r="61" spans="10:15" ht="15">
      <c r="J61" s="240"/>
      <c r="K61" s="240"/>
      <c r="L61" s="240"/>
      <c r="M61" s="240"/>
      <c r="N61" s="240"/>
      <c r="O61" s="421"/>
    </row>
    <row r="62" spans="10:15" ht="15">
      <c r="J62" s="240"/>
      <c r="K62" s="240"/>
      <c r="L62" s="240"/>
      <c r="M62" s="240"/>
      <c r="N62" s="240"/>
      <c r="O62" s="421"/>
    </row>
    <row r="63" spans="10:15" ht="15">
      <c r="J63" s="240"/>
      <c r="K63" s="240"/>
      <c r="L63" s="240"/>
      <c r="M63" s="240"/>
      <c r="N63" s="240"/>
      <c r="O63" s="421"/>
    </row>
    <row r="64" spans="10:15" ht="15">
      <c r="J64" s="240"/>
      <c r="K64" s="240"/>
      <c r="L64" s="240"/>
      <c r="M64" s="240"/>
      <c r="N64" s="240"/>
      <c r="O64" s="421"/>
    </row>
    <row r="65" spans="10:14" ht="15">
      <c r="J65" s="240"/>
      <c r="K65" s="240"/>
      <c r="L65" s="240"/>
      <c r="M65" s="240"/>
      <c r="N65" s="240"/>
    </row>
    <row r="66" spans="10:14" ht="15">
      <c r="J66" s="240"/>
      <c r="K66" s="240"/>
      <c r="L66" s="240"/>
      <c r="M66" s="240"/>
      <c r="N66" s="421"/>
    </row>
    <row r="67" spans="10:14" ht="15">
      <c r="J67" s="240"/>
      <c r="K67" s="240"/>
      <c r="L67" s="240"/>
      <c r="M67" s="240"/>
      <c r="N67" s="421"/>
    </row>
    <row r="68" spans="10:14" ht="15">
      <c r="J68" s="240"/>
      <c r="K68" s="240"/>
      <c r="L68" s="240"/>
      <c r="M68" s="240"/>
      <c r="N68" s="421"/>
    </row>
    <row r="69" spans="10:14" ht="15">
      <c r="J69" s="240"/>
      <c r="K69" s="240"/>
      <c r="L69" s="240"/>
      <c r="M69" s="240"/>
      <c r="N69" s="421"/>
    </row>
    <row r="70" spans="10:14" ht="15">
      <c r="J70" s="240"/>
      <c r="K70" s="240"/>
      <c r="L70" s="240"/>
      <c r="M70" s="240"/>
      <c r="N70" s="421"/>
    </row>
    <row r="71" spans="10:14" ht="15">
      <c r="J71" s="240"/>
      <c r="K71" s="240"/>
      <c r="L71" s="240"/>
      <c r="M71" s="240"/>
      <c r="N71" s="421"/>
    </row>
    <row r="72" spans="10:14" ht="15">
      <c r="J72" s="240"/>
      <c r="K72" s="240"/>
      <c r="L72" s="240"/>
      <c r="M72" s="240"/>
      <c r="N72" s="421"/>
    </row>
    <row r="73" spans="10:14" ht="15">
      <c r="J73" s="240"/>
      <c r="K73" s="240"/>
      <c r="L73" s="240"/>
      <c r="M73" s="240"/>
      <c r="N73" s="421"/>
    </row>
    <row r="74" spans="10:14" ht="15">
      <c r="J74" s="240"/>
      <c r="K74" s="240"/>
      <c r="L74" s="240"/>
      <c r="M74" s="240"/>
      <c r="N74" s="421"/>
    </row>
    <row r="75" spans="10:14" ht="15">
      <c r="J75" s="240"/>
      <c r="K75" s="240"/>
      <c r="L75" s="240"/>
      <c r="M75" s="240"/>
      <c r="N75" s="421"/>
    </row>
    <row r="76" spans="10:14" ht="15">
      <c r="J76" s="240"/>
      <c r="K76" s="240"/>
      <c r="L76" s="240"/>
      <c r="M76" s="240"/>
      <c r="N76" s="421"/>
    </row>
  </sheetData>
  <dataValidations count="1">
    <dataValidation allowBlank="1" showInputMessage="1" showErrorMessage="1" promptTitle="Definition:" prompt="Makes no contractual to the Network Licensee or other Project Participant but who intends to endorse and provide support to the Project" sqref="A1:H1" xr:uid="{C0B3EF72-55C5-4383-9945-C2C55EDB9446}"/>
  </dataValidations>
  <pageMargins left="0.7" right="0.7" top="0.75" bottom="0.75" header="0.3" footer="0.3"/>
  <pageSetup paperSize="9" orientation="portrait" r:id="rId2"/>
  <headerFooter>
    <oddHeader>&amp;C&amp;G</oddHeader>
    <oddFooter>&amp;C&amp;1#&amp;"Calibri"&amp;12&amp;K008000Internal Use</oddFooter>
  </headerFooter>
  <customProperties>
    <customPr name="_pios_id" r:id="rId3"/>
  </customProperties>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649D-5FE4-44E4-9150-CAECA4DAE488}">
  <dimension ref="A1:R81"/>
  <sheetViews>
    <sheetView showGridLines="0" zoomScale="80" zoomScaleNormal="80" workbookViewId="0">
      <pane ySplit="2" topLeftCell="A3" activePane="bottomLeft" state="frozen"/>
      <selection pane="bottomLeft"/>
      <selection activeCell="C36" sqref="C36"/>
    </sheetView>
  </sheetViews>
  <sheetFormatPr defaultColWidth="8.85546875" defaultRowHeight="15"/>
  <cols>
    <col min="1" max="8" width="47.140625" customWidth="1"/>
    <col min="9" max="9" width="20.42578125" customWidth="1"/>
    <col min="10" max="10" width="17.140625" style="240" bestFit="1" customWidth="1"/>
    <col min="11" max="11" width="19.85546875" style="240" bestFit="1" customWidth="1"/>
    <col min="12" max="12" width="24.42578125" style="240" bestFit="1" customWidth="1"/>
    <col min="13" max="13" width="27" style="240" bestFit="1" customWidth="1"/>
    <col min="14" max="14" width="29.7109375" style="240" bestFit="1" customWidth="1"/>
    <col min="15" max="15" width="26.7109375" style="240" bestFit="1" customWidth="1"/>
    <col min="16" max="16" width="19.5703125" style="240" bestFit="1" customWidth="1"/>
    <col min="17" max="17" width="17.85546875" style="240" bestFit="1" customWidth="1"/>
    <col min="18" max="18" width="11.85546875" style="240" bestFit="1" customWidth="1"/>
    <col min="19" max="19" width="12.140625" bestFit="1" customWidth="1"/>
    <col min="20" max="20" width="15" bestFit="1" customWidth="1"/>
    <col min="22" max="23" width="12.140625" bestFit="1" customWidth="1"/>
    <col min="24" max="24" width="11.28515625" bestFit="1" customWidth="1"/>
  </cols>
  <sheetData>
    <row r="1" spans="1:18" s="170" customFormat="1" ht="33.950000000000003" customHeight="1" thickBot="1">
      <c r="A1" s="216" t="s">
        <v>1276</v>
      </c>
      <c r="B1" s="216"/>
      <c r="C1" s="216"/>
      <c r="D1" s="216"/>
      <c r="E1" s="216"/>
      <c r="F1" s="216"/>
      <c r="G1" s="216"/>
      <c r="H1" s="216"/>
      <c r="J1" s="315" t="s">
        <v>1277</v>
      </c>
      <c r="K1" s="316"/>
      <c r="L1" s="316"/>
      <c r="M1" s="316"/>
      <c r="N1" s="316"/>
      <c r="O1" s="316"/>
      <c r="P1" s="316"/>
      <c r="Q1" s="316"/>
      <c r="R1" s="316"/>
    </row>
    <row r="2" spans="1:18" s="217" customFormat="1" ht="29.1" customHeight="1" thickBot="1">
      <c r="A2" s="317" t="s">
        <v>506</v>
      </c>
      <c r="B2" s="317" t="s">
        <v>623</v>
      </c>
      <c r="C2" s="317" t="s">
        <v>624</v>
      </c>
      <c r="D2" s="317" t="s">
        <v>499</v>
      </c>
      <c r="E2" s="317" t="s">
        <v>502</v>
      </c>
      <c r="F2" s="317" t="s">
        <v>504</v>
      </c>
      <c r="G2" s="317" t="s">
        <v>509</v>
      </c>
      <c r="H2" s="317" t="s">
        <v>511</v>
      </c>
      <c r="J2" s="240" t="s">
        <v>1265</v>
      </c>
      <c r="K2" s="240" t="s">
        <v>1266</v>
      </c>
      <c r="L2" s="240" t="s">
        <v>1267</v>
      </c>
      <c r="M2" s="240" t="s">
        <v>1268</v>
      </c>
      <c r="N2" s="240" t="s">
        <v>1270</v>
      </c>
      <c r="O2" s="240" t="s">
        <v>1269</v>
      </c>
      <c r="P2" s="240" t="s">
        <v>1271</v>
      </c>
      <c r="Q2" s="240" t="s">
        <v>1272</v>
      </c>
      <c r="R2" s="318"/>
    </row>
    <row r="3" spans="1:18">
      <c r="A3" s="391" t="s">
        <v>1278</v>
      </c>
      <c r="B3" s="391" t="s">
        <v>1279</v>
      </c>
      <c r="C3" s="391"/>
      <c r="D3" s="391" t="s">
        <v>1280</v>
      </c>
      <c r="E3" s="391" t="s">
        <v>1281</v>
      </c>
      <c r="F3" s="391" t="s">
        <v>1282</v>
      </c>
      <c r="G3" s="391" t="s">
        <v>1283</v>
      </c>
      <c r="H3" s="391" t="s">
        <v>1284</v>
      </c>
      <c r="J3" s="240">
        <v>16</v>
      </c>
      <c r="K3" s="240">
        <v>12</v>
      </c>
      <c r="L3" s="240">
        <v>4</v>
      </c>
      <c r="M3" s="240">
        <v>56</v>
      </c>
      <c r="N3" s="240">
        <v>19</v>
      </c>
      <c r="O3" s="240">
        <v>28</v>
      </c>
      <c r="Q3" s="240">
        <v>7</v>
      </c>
    </row>
    <row r="4" spans="1:18">
      <c r="A4" s="391" t="s">
        <v>1285</v>
      </c>
      <c r="B4" s="391" t="s">
        <v>1286</v>
      </c>
      <c r="C4" s="391"/>
      <c r="D4" s="391" t="s">
        <v>1287</v>
      </c>
      <c r="E4" s="391" t="s">
        <v>1288</v>
      </c>
      <c r="F4" s="391" t="s">
        <v>1289</v>
      </c>
      <c r="G4" s="391" t="s">
        <v>1290</v>
      </c>
      <c r="H4" s="391" t="s">
        <v>1291</v>
      </c>
    </row>
    <row r="5" spans="1:18">
      <c r="A5" s="391" t="s">
        <v>1292</v>
      </c>
      <c r="B5" s="391" t="s">
        <v>1293</v>
      </c>
      <c r="C5" s="391"/>
      <c r="D5" s="391" t="s">
        <v>1294</v>
      </c>
      <c r="E5" s="391" t="s">
        <v>1295</v>
      </c>
      <c r="F5" s="391" t="s">
        <v>1296</v>
      </c>
      <c r="G5" s="391" t="s">
        <v>1297</v>
      </c>
      <c r="H5" s="391" t="s">
        <v>1298</v>
      </c>
    </row>
    <row r="6" spans="1:18" ht="15.75" thickBot="1">
      <c r="A6" s="391" t="s">
        <v>1299</v>
      </c>
      <c r="B6" s="391" t="s">
        <v>1300</v>
      </c>
      <c r="C6" s="391"/>
      <c r="D6" s="391" t="s">
        <v>1301</v>
      </c>
      <c r="E6" s="391"/>
      <c r="F6" s="391" t="s">
        <v>1302</v>
      </c>
      <c r="G6" s="391" t="s">
        <v>1303</v>
      </c>
      <c r="H6" s="391" t="s">
        <v>1304</v>
      </c>
    </row>
    <row r="7" spans="1:18" ht="15.75" thickBot="1">
      <c r="A7" s="391" t="s">
        <v>1305</v>
      </c>
      <c r="B7" s="391" t="s">
        <v>1306</v>
      </c>
      <c r="C7" s="391"/>
      <c r="D7" s="391" t="s">
        <v>1307</v>
      </c>
      <c r="E7" s="391"/>
      <c r="F7" s="391" t="s">
        <v>1308</v>
      </c>
      <c r="G7" s="391" t="s">
        <v>1309</v>
      </c>
      <c r="H7" s="391" t="s">
        <v>1310</v>
      </c>
      <c r="J7" s="313" t="s">
        <v>506</v>
      </c>
      <c r="K7" s="313" t="s">
        <v>623</v>
      </c>
      <c r="L7" s="313" t="s">
        <v>624</v>
      </c>
      <c r="M7" s="313" t="s">
        <v>499</v>
      </c>
      <c r="N7" s="313" t="s">
        <v>502</v>
      </c>
      <c r="O7" s="313" t="s">
        <v>504</v>
      </c>
      <c r="P7" s="313" t="s">
        <v>509</v>
      </c>
      <c r="Q7" s="313" t="s">
        <v>511</v>
      </c>
    </row>
    <row r="8" spans="1:18">
      <c r="A8" s="391" t="s">
        <v>1311</v>
      </c>
      <c r="B8" s="391" t="s">
        <v>1312</v>
      </c>
      <c r="C8" s="391"/>
      <c r="D8" s="391" t="s">
        <v>1313</v>
      </c>
      <c r="E8" s="391"/>
      <c r="F8" s="391" t="s">
        <v>1314</v>
      </c>
      <c r="G8" s="391" t="s">
        <v>1315</v>
      </c>
      <c r="H8" s="391" t="s">
        <v>1316</v>
      </c>
      <c r="J8" s="240">
        <f>J3</f>
        <v>16</v>
      </c>
      <c r="K8" s="240">
        <f>K3</f>
        <v>12</v>
      </c>
      <c r="L8" s="240">
        <f>L3</f>
        <v>4</v>
      </c>
      <c r="M8" s="240">
        <f t="shared" ref="M8:Q8" si="0">M3</f>
        <v>56</v>
      </c>
      <c r="N8" s="240">
        <f t="shared" si="0"/>
        <v>19</v>
      </c>
      <c r="O8" s="240">
        <f t="shared" si="0"/>
        <v>28</v>
      </c>
      <c r="P8" s="240">
        <f t="shared" si="0"/>
        <v>0</v>
      </c>
      <c r="Q8" s="240">
        <f t="shared" si="0"/>
        <v>7</v>
      </c>
    </row>
    <row r="9" spans="1:18">
      <c r="A9" s="391"/>
      <c r="B9" s="391" t="s">
        <v>1317</v>
      </c>
      <c r="C9" s="391"/>
      <c r="D9" s="391" t="s">
        <v>1318</v>
      </c>
      <c r="E9" s="391"/>
      <c r="F9" s="391" t="s">
        <v>1319</v>
      </c>
      <c r="G9" s="391" t="s">
        <v>1320</v>
      </c>
      <c r="H9" s="391" t="s">
        <v>1321</v>
      </c>
    </row>
    <row r="10" spans="1:18">
      <c r="A10" s="391"/>
      <c r="B10" s="391" t="s">
        <v>1322</v>
      </c>
      <c r="C10" s="391"/>
      <c r="D10" s="391" t="s">
        <v>1323</v>
      </c>
      <c r="E10" s="391"/>
      <c r="F10" s="391" t="s">
        <v>1324</v>
      </c>
      <c r="G10" s="391"/>
      <c r="H10" s="391" t="s">
        <v>1325</v>
      </c>
    </row>
    <row r="11" spans="1:18">
      <c r="A11" s="391"/>
      <c r="B11" s="391" t="s">
        <v>1326</v>
      </c>
      <c r="C11" s="391"/>
      <c r="D11" s="391" t="s">
        <v>1327</v>
      </c>
      <c r="E11" s="391"/>
      <c r="F11" s="391" t="s">
        <v>1328</v>
      </c>
      <c r="G11" s="391"/>
      <c r="H11" s="391" t="s">
        <v>1329</v>
      </c>
    </row>
    <row r="12" spans="1:18">
      <c r="A12" s="391"/>
      <c r="B12" s="391" t="s">
        <v>1330</v>
      </c>
      <c r="C12" s="391"/>
      <c r="D12" s="391" t="s">
        <v>1331</v>
      </c>
      <c r="E12" s="391"/>
      <c r="F12" s="391" t="s">
        <v>1332</v>
      </c>
      <c r="G12" s="391"/>
      <c r="H12" s="391" t="s">
        <v>1333</v>
      </c>
    </row>
    <row r="13" spans="1:18">
      <c r="A13" s="391"/>
      <c r="B13" s="391" t="s">
        <v>1334</v>
      </c>
      <c r="C13" s="391"/>
      <c r="D13" s="391" t="s">
        <v>1335</v>
      </c>
      <c r="E13" s="391"/>
      <c r="F13" s="391" t="s">
        <v>1336</v>
      </c>
      <c r="G13" s="391"/>
      <c r="H13" s="391" t="s">
        <v>1337</v>
      </c>
      <c r="J13" s="314" t="s">
        <v>1273</v>
      </c>
    </row>
    <row r="14" spans="1:18">
      <c r="A14" s="391"/>
      <c r="B14" s="391" t="s">
        <v>1338</v>
      </c>
      <c r="C14" s="391"/>
      <c r="D14" s="391" t="s">
        <v>1339</v>
      </c>
      <c r="E14" s="391"/>
      <c r="F14" s="391" t="s">
        <v>1340</v>
      </c>
      <c r="G14" s="391"/>
      <c r="H14" s="391"/>
      <c r="J14" s="240" t="s">
        <v>1341</v>
      </c>
    </row>
    <row r="15" spans="1:18">
      <c r="A15" s="391"/>
      <c r="B15" s="391" t="s">
        <v>1342</v>
      </c>
      <c r="C15" s="391"/>
      <c r="D15" s="391" t="s">
        <v>1343</v>
      </c>
      <c r="E15" s="391"/>
      <c r="F15" s="391" t="s">
        <v>1344</v>
      </c>
      <c r="G15" s="391"/>
      <c r="H15" s="391"/>
      <c r="J15" s="240" t="s">
        <v>1275</v>
      </c>
    </row>
    <row r="16" spans="1:18">
      <c r="A16" s="391"/>
      <c r="B16" s="391" t="s">
        <v>1345</v>
      </c>
      <c r="C16" s="391"/>
      <c r="D16" s="391" t="s">
        <v>1346</v>
      </c>
      <c r="E16" s="391"/>
      <c r="F16" s="391" t="s">
        <v>1347</v>
      </c>
      <c r="G16" s="391"/>
      <c r="H16" s="391"/>
    </row>
    <row r="17" spans="1:8">
      <c r="A17" s="391"/>
      <c r="B17" s="391"/>
      <c r="C17" s="391"/>
      <c r="D17" s="391" t="s">
        <v>1348</v>
      </c>
      <c r="E17" s="391"/>
      <c r="F17" s="391" t="s">
        <v>1349</v>
      </c>
      <c r="G17" s="391"/>
      <c r="H17" s="391"/>
    </row>
    <row r="18" spans="1:8">
      <c r="A18" s="391"/>
      <c r="B18" s="391"/>
      <c r="C18" s="391"/>
      <c r="D18" s="391" t="s">
        <v>1350</v>
      </c>
      <c r="E18" s="391"/>
      <c r="F18" s="391" t="s">
        <v>1351</v>
      </c>
      <c r="G18" s="391"/>
      <c r="H18" s="391"/>
    </row>
    <row r="19" spans="1:8">
      <c r="A19" s="391"/>
      <c r="B19" s="391"/>
      <c r="C19" s="391"/>
      <c r="D19" s="391" t="s">
        <v>1291</v>
      </c>
      <c r="E19" s="391"/>
      <c r="F19" s="391" t="s">
        <v>1352</v>
      </c>
      <c r="G19" s="391"/>
      <c r="H19" s="391"/>
    </row>
    <row r="20" spans="1:8">
      <c r="A20" s="391"/>
      <c r="B20" s="391"/>
      <c r="C20" s="391"/>
      <c r="D20" s="391" t="s">
        <v>1353</v>
      </c>
      <c r="E20" s="391"/>
      <c r="F20" s="391" t="s">
        <v>1354</v>
      </c>
      <c r="G20" s="391"/>
      <c r="H20" s="391"/>
    </row>
    <row r="21" spans="1:8">
      <c r="A21" s="391"/>
      <c r="B21" s="391"/>
      <c r="C21" s="391"/>
      <c r="D21" s="391" t="s">
        <v>1355</v>
      </c>
      <c r="E21" s="391"/>
      <c r="F21" s="391" t="s">
        <v>1356</v>
      </c>
      <c r="G21" s="391"/>
      <c r="H21" s="391"/>
    </row>
    <row r="22" spans="1:8">
      <c r="A22" s="391"/>
      <c r="B22" s="391"/>
      <c r="C22" s="391"/>
      <c r="D22" s="391" t="s">
        <v>1357</v>
      </c>
      <c r="E22" s="391"/>
      <c r="F22" s="391" t="s">
        <v>1358</v>
      </c>
      <c r="G22" s="391"/>
      <c r="H22" s="391"/>
    </row>
    <row r="23" spans="1:8">
      <c r="A23" s="391"/>
      <c r="B23" s="391"/>
      <c r="C23" s="391"/>
      <c r="D23" s="391" t="s">
        <v>1359</v>
      </c>
      <c r="E23" s="391"/>
      <c r="F23" s="391" t="s">
        <v>1360</v>
      </c>
      <c r="G23" s="391"/>
      <c r="H23" s="391"/>
    </row>
    <row r="24" spans="1:8">
      <c r="A24" s="391"/>
      <c r="B24" s="391"/>
      <c r="C24" s="391"/>
      <c r="D24" s="391" t="s">
        <v>1361</v>
      </c>
      <c r="E24" s="391"/>
      <c r="F24" s="391" t="s">
        <v>1362</v>
      </c>
      <c r="G24" s="391"/>
      <c r="H24" s="391"/>
    </row>
    <row r="25" spans="1:8">
      <c r="A25" s="391"/>
      <c r="B25" s="391"/>
      <c r="C25" s="391"/>
      <c r="D25" s="391"/>
      <c r="E25" s="391"/>
      <c r="F25" s="391"/>
      <c r="G25" s="391"/>
      <c r="H25" s="391"/>
    </row>
    <row r="26" spans="1:8">
      <c r="A26" s="391"/>
      <c r="B26" s="391"/>
      <c r="C26" s="391"/>
      <c r="D26" s="391"/>
      <c r="E26" s="391"/>
      <c r="F26" s="391"/>
      <c r="G26" s="391"/>
      <c r="H26" s="391"/>
    </row>
    <row r="27" spans="1:8">
      <c r="A27" s="391"/>
      <c r="B27" s="391"/>
      <c r="C27" s="391"/>
      <c r="D27" s="391"/>
      <c r="E27" s="391"/>
      <c r="F27" s="391"/>
      <c r="G27" s="391"/>
      <c r="H27" s="391"/>
    </row>
    <row r="28" spans="1:8">
      <c r="A28" s="391"/>
      <c r="B28" s="391"/>
      <c r="C28" s="391"/>
      <c r="D28" s="391"/>
      <c r="E28" s="391"/>
      <c r="F28" s="391"/>
      <c r="G28" s="391"/>
      <c r="H28" s="391"/>
    </row>
    <row r="29" spans="1:8">
      <c r="A29" s="391"/>
      <c r="B29" s="391"/>
      <c r="C29" s="391"/>
      <c r="D29" s="391"/>
      <c r="E29" s="391"/>
      <c r="F29" s="391"/>
      <c r="G29" s="391"/>
      <c r="H29" s="391"/>
    </row>
    <row r="30" spans="1:8">
      <c r="A30" s="391"/>
      <c r="B30" s="391"/>
      <c r="C30" s="391"/>
      <c r="D30" s="391"/>
      <c r="E30" s="391"/>
      <c r="F30" s="391"/>
      <c r="G30" s="391"/>
      <c r="H30" s="391"/>
    </row>
    <row r="31" spans="1:8">
      <c r="A31" s="391"/>
      <c r="B31" s="391"/>
      <c r="C31" s="391"/>
      <c r="D31" s="391"/>
      <c r="E31" s="391"/>
      <c r="F31" s="391"/>
      <c r="G31" s="391"/>
      <c r="H31" s="391"/>
    </row>
    <row r="32" spans="1:8">
      <c r="A32" s="391"/>
      <c r="B32" s="391"/>
      <c r="C32" s="391"/>
      <c r="D32" s="391"/>
      <c r="E32" s="391"/>
      <c r="F32" s="391"/>
      <c r="G32" s="391"/>
      <c r="H32" s="391"/>
    </row>
    <row r="33" spans="1:8">
      <c r="A33" s="391"/>
      <c r="B33" s="391"/>
      <c r="C33" s="391"/>
      <c r="D33" s="391"/>
      <c r="E33" s="391"/>
      <c r="F33" s="391"/>
      <c r="G33" s="391"/>
      <c r="H33" s="391"/>
    </row>
    <row r="34" spans="1:8">
      <c r="A34" s="391"/>
      <c r="B34" s="391"/>
      <c r="C34" s="391"/>
      <c r="D34" s="391"/>
      <c r="E34" s="391"/>
      <c r="F34" s="391"/>
      <c r="G34" s="391"/>
      <c r="H34" s="391"/>
    </row>
    <row r="35" spans="1:8">
      <c r="A35" s="391"/>
      <c r="B35" s="391"/>
      <c r="C35" s="391"/>
      <c r="D35" s="391"/>
      <c r="E35" s="391"/>
      <c r="F35" s="391"/>
      <c r="G35" s="391"/>
      <c r="H35" s="391"/>
    </row>
    <row r="36" spans="1:8">
      <c r="A36" s="391"/>
      <c r="B36" s="391"/>
      <c r="C36" s="391"/>
      <c r="D36" s="391"/>
      <c r="E36" s="391"/>
      <c r="F36" s="391"/>
      <c r="G36" s="391"/>
      <c r="H36" s="391"/>
    </row>
    <row r="37" spans="1:8">
      <c r="A37" s="391"/>
      <c r="B37" s="391"/>
      <c r="C37" s="391"/>
      <c r="D37" s="391"/>
      <c r="E37" s="391"/>
      <c r="F37" s="391"/>
      <c r="G37" s="391"/>
      <c r="H37" s="391"/>
    </row>
    <row r="38" spans="1:8">
      <c r="A38" s="391"/>
      <c r="B38" s="391"/>
      <c r="C38" s="391"/>
      <c r="D38" s="391"/>
      <c r="E38" s="391"/>
      <c r="F38" s="391"/>
      <c r="G38" s="391"/>
      <c r="H38" s="391"/>
    </row>
    <row r="39" spans="1:8">
      <c r="A39" s="391"/>
      <c r="B39" s="391"/>
      <c r="C39" s="391"/>
      <c r="D39" s="391"/>
      <c r="E39" s="391"/>
      <c r="F39" s="391"/>
      <c r="G39" s="391"/>
      <c r="H39" s="391"/>
    </row>
    <row r="40" spans="1:8">
      <c r="A40" s="391"/>
      <c r="B40" s="391"/>
      <c r="C40" s="391"/>
      <c r="D40" s="391"/>
      <c r="E40" s="391"/>
      <c r="F40" s="391"/>
      <c r="G40" s="391"/>
      <c r="H40" s="391"/>
    </row>
    <row r="41" spans="1:8">
      <c r="A41" s="391"/>
      <c r="B41" s="391"/>
      <c r="C41" s="391"/>
      <c r="D41" s="391"/>
      <c r="E41" s="391"/>
      <c r="F41" s="391"/>
      <c r="G41" s="391"/>
      <c r="H41" s="391"/>
    </row>
    <row r="42" spans="1:8">
      <c r="A42" s="391"/>
      <c r="B42" s="391"/>
      <c r="C42" s="391"/>
      <c r="D42" s="391"/>
      <c r="E42" s="391"/>
      <c r="F42" s="391"/>
      <c r="G42" s="391"/>
      <c r="H42" s="391"/>
    </row>
    <row r="43" spans="1:8">
      <c r="A43" s="391"/>
      <c r="B43" s="391"/>
      <c r="C43" s="391"/>
      <c r="D43" s="391"/>
      <c r="E43" s="391"/>
      <c r="F43" s="391"/>
      <c r="G43" s="391"/>
      <c r="H43" s="391"/>
    </row>
    <row r="44" spans="1:8">
      <c r="A44" s="391"/>
      <c r="B44" s="391"/>
      <c r="C44" s="391"/>
      <c r="D44" s="391"/>
      <c r="E44" s="391"/>
      <c r="F44" s="391"/>
      <c r="G44" s="391"/>
      <c r="H44" s="391"/>
    </row>
    <row r="45" spans="1:8">
      <c r="A45" s="391"/>
      <c r="B45" s="391"/>
      <c r="C45" s="391"/>
      <c r="D45" s="391"/>
      <c r="E45" s="391"/>
      <c r="F45" s="391"/>
      <c r="G45" s="391"/>
      <c r="H45" s="391"/>
    </row>
    <row r="46" spans="1:8">
      <c r="A46" s="391"/>
      <c r="B46" s="391"/>
      <c r="C46" s="391"/>
      <c r="D46" s="391"/>
      <c r="E46" s="391"/>
      <c r="F46" s="391"/>
      <c r="G46" s="391"/>
      <c r="H46" s="391"/>
    </row>
    <row r="47" spans="1:8">
      <c r="A47" s="391"/>
      <c r="B47" s="391"/>
      <c r="C47" s="391"/>
      <c r="D47" s="391"/>
      <c r="E47" s="391"/>
      <c r="F47" s="391"/>
      <c r="G47" s="391"/>
      <c r="H47" s="391"/>
    </row>
    <row r="48" spans="1:8">
      <c r="A48" s="391"/>
      <c r="B48" s="391"/>
      <c r="C48" s="391"/>
      <c r="D48" s="391"/>
      <c r="E48" s="391"/>
      <c r="F48" s="391"/>
      <c r="G48" s="391"/>
      <c r="H48" s="391"/>
    </row>
    <row r="49" spans="1:8">
      <c r="A49" s="391"/>
      <c r="B49" s="391"/>
      <c r="C49" s="391"/>
      <c r="D49" s="391"/>
      <c r="E49" s="391"/>
      <c r="F49" s="391"/>
      <c r="G49" s="391"/>
      <c r="H49" s="391"/>
    </row>
    <row r="50" spans="1:8">
      <c r="A50" s="391"/>
      <c r="B50" s="391"/>
      <c r="C50" s="391"/>
      <c r="D50" s="391"/>
      <c r="E50" s="391"/>
      <c r="F50" s="391"/>
      <c r="G50" s="391"/>
      <c r="H50" s="391"/>
    </row>
    <row r="51" spans="1:8">
      <c r="A51" s="391"/>
      <c r="B51" s="391"/>
      <c r="C51" s="391"/>
      <c r="D51" s="391"/>
      <c r="E51" s="391"/>
      <c r="F51" s="391"/>
      <c r="G51" s="391"/>
      <c r="H51" s="391"/>
    </row>
    <row r="52" spans="1:8">
      <c r="A52" s="391"/>
      <c r="B52" s="391"/>
      <c r="C52" s="391"/>
      <c r="D52" s="391"/>
      <c r="E52" s="391"/>
      <c r="F52" s="391"/>
      <c r="G52" s="391"/>
      <c r="H52" s="391"/>
    </row>
    <row r="53" spans="1:8">
      <c r="A53" s="391"/>
      <c r="B53" s="391"/>
      <c r="C53" s="391"/>
      <c r="D53" s="391"/>
      <c r="E53" s="391"/>
      <c r="F53" s="391"/>
      <c r="G53" s="391"/>
      <c r="H53" s="391"/>
    </row>
    <row r="54" spans="1:8">
      <c r="A54" s="391"/>
      <c r="B54" s="391"/>
      <c r="C54" s="391"/>
      <c r="D54" s="391"/>
      <c r="E54" s="391"/>
      <c r="F54" s="391"/>
      <c r="G54" s="391"/>
      <c r="H54" s="391"/>
    </row>
    <row r="55" spans="1:8">
      <c r="A55" s="391"/>
      <c r="B55" s="391"/>
      <c r="C55" s="391"/>
      <c r="D55" s="391"/>
      <c r="E55" s="391"/>
      <c r="F55" s="391"/>
      <c r="G55" s="391"/>
      <c r="H55" s="391"/>
    </row>
    <row r="56" spans="1:8">
      <c r="A56" s="391"/>
      <c r="B56" s="391"/>
      <c r="C56" s="391"/>
      <c r="D56" s="391"/>
      <c r="E56" s="391"/>
      <c r="F56" s="391"/>
      <c r="G56" s="391"/>
      <c r="H56" s="391"/>
    </row>
    <row r="57" spans="1:8">
      <c r="A57" s="391"/>
      <c r="B57" s="391"/>
      <c r="C57" s="391"/>
      <c r="D57" s="391"/>
      <c r="E57" s="391"/>
      <c r="F57" s="391"/>
      <c r="G57" s="391"/>
      <c r="H57" s="391"/>
    </row>
    <row r="58" spans="1:8">
      <c r="A58" s="391"/>
      <c r="B58" s="391"/>
      <c r="C58" s="391"/>
      <c r="D58" s="391"/>
      <c r="E58" s="391"/>
      <c r="F58" s="391"/>
      <c r="G58" s="391"/>
      <c r="H58" s="391"/>
    </row>
    <row r="59" spans="1:8">
      <c r="A59" s="391"/>
      <c r="B59" s="391"/>
      <c r="C59" s="391"/>
      <c r="D59" s="391"/>
      <c r="E59" s="391"/>
      <c r="F59" s="391"/>
      <c r="G59" s="391"/>
      <c r="H59" s="391"/>
    </row>
    <row r="60" spans="1:8">
      <c r="A60" s="391"/>
      <c r="B60" s="391"/>
      <c r="C60" s="391"/>
      <c r="D60" s="391"/>
      <c r="E60" s="391"/>
      <c r="F60" s="391"/>
      <c r="G60" s="391"/>
      <c r="H60" s="391"/>
    </row>
    <row r="61" spans="1:8">
      <c r="A61" s="391"/>
      <c r="B61" s="391"/>
      <c r="C61" s="391"/>
      <c r="D61" s="391"/>
      <c r="E61" s="391"/>
      <c r="F61" s="391"/>
      <c r="G61" s="391"/>
      <c r="H61" s="391"/>
    </row>
    <row r="62" spans="1:8">
      <c r="A62" s="391"/>
      <c r="B62" s="391"/>
      <c r="C62" s="391"/>
      <c r="D62" s="391"/>
      <c r="E62" s="391"/>
      <c r="F62" s="391"/>
      <c r="G62" s="391"/>
      <c r="H62" s="391"/>
    </row>
    <row r="63" spans="1:8">
      <c r="A63" s="391"/>
      <c r="B63" s="391"/>
      <c r="C63" s="391"/>
      <c r="D63" s="391"/>
      <c r="E63" s="391"/>
      <c r="F63" s="391"/>
      <c r="G63" s="391"/>
      <c r="H63" s="391"/>
    </row>
    <row r="64" spans="1:8">
      <c r="A64" s="391"/>
      <c r="B64" s="391"/>
      <c r="C64" s="391"/>
      <c r="D64" s="391"/>
      <c r="E64" s="391"/>
      <c r="F64" s="391"/>
      <c r="G64" s="391"/>
      <c r="H64" s="391"/>
    </row>
    <row r="65" spans="1:8">
      <c r="A65" s="391"/>
      <c r="B65" s="391"/>
      <c r="C65" s="391"/>
      <c r="D65" s="391"/>
      <c r="E65" s="391"/>
      <c r="F65" s="391"/>
      <c r="G65" s="391"/>
      <c r="H65" s="391"/>
    </row>
    <row r="66" spans="1:8">
      <c r="A66" s="391"/>
      <c r="B66" s="391"/>
      <c r="C66" s="391"/>
      <c r="D66" s="391"/>
      <c r="E66" s="391"/>
      <c r="F66" s="391"/>
      <c r="G66" s="391"/>
      <c r="H66" s="391"/>
    </row>
    <row r="67" spans="1:8">
      <c r="A67" s="391"/>
      <c r="B67" s="391"/>
      <c r="C67" s="391"/>
      <c r="D67" s="391"/>
      <c r="E67" s="391"/>
      <c r="F67" s="391"/>
      <c r="G67" s="391"/>
      <c r="H67" s="391"/>
    </row>
    <row r="68" spans="1:8">
      <c r="A68" s="391"/>
      <c r="B68" s="391"/>
      <c r="C68" s="391"/>
      <c r="D68" s="391"/>
      <c r="E68" s="391"/>
      <c r="F68" s="391"/>
      <c r="G68" s="391"/>
      <c r="H68" s="391"/>
    </row>
    <row r="69" spans="1:8">
      <c r="A69" s="391"/>
      <c r="B69" s="391"/>
      <c r="C69" s="391"/>
      <c r="D69" s="391"/>
      <c r="E69" s="391"/>
      <c r="F69" s="391"/>
      <c r="G69" s="391"/>
      <c r="H69" s="391"/>
    </row>
    <row r="70" spans="1:8">
      <c r="A70" s="391"/>
      <c r="B70" s="391"/>
      <c r="C70" s="391"/>
      <c r="D70" s="391"/>
      <c r="E70" s="391"/>
      <c r="F70" s="391"/>
      <c r="G70" s="391"/>
      <c r="H70" s="391"/>
    </row>
    <row r="71" spans="1:8">
      <c r="A71" s="391"/>
      <c r="B71" s="391"/>
      <c r="C71" s="391"/>
      <c r="D71" s="391"/>
      <c r="E71" s="391"/>
      <c r="F71" s="391"/>
      <c r="G71" s="391"/>
      <c r="H71" s="391"/>
    </row>
    <row r="72" spans="1:8">
      <c r="A72" s="391"/>
      <c r="B72" s="391"/>
      <c r="C72" s="391"/>
      <c r="D72" s="391"/>
      <c r="E72" s="391"/>
      <c r="F72" s="391"/>
      <c r="G72" s="391"/>
      <c r="H72" s="391"/>
    </row>
    <row r="73" spans="1:8">
      <c r="A73" s="391"/>
      <c r="B73" s="391"/>
      <c r="C73" s="391"/>
      <c r="D73" s="391"/>
      <c r="E73" s="391"/>
      <c r="F73" s="391"/>
      <c r="G73" s="391"/>
      <c r="H73" s="391"/>
    </row>
    <row r="74" spans="1:8">
      <c r="A74" s="391"/>
      <c r="B74" s="391"/>
      <c r="C74" s="391"/>
      <c r="D74" s="391"/>
      <c r="E74" s="391"/>
      <c r="F74" s="391"/>
      <c r="G74" s="391"/>
      <c r="H74" s="391"/>
    </row>
    <row r="75" spans="1:8">
      <c r="A75" s="391"/>
      <c r="B75" s="391"/>
      <c r="C75" s="391"/>
      <c r="D75" s="391"/>
      <c r="E75" s="391"/>
      <c r="F75" s="391"/>
      <c r="G75" s="391"/>
      <c r="H75" s="391"/>
    </row>
    <row r="76" spans="1:8">
      <c r="A76" s="391"/>
      <c r="B76" s="391"/>
      <c r="C76" s="391"/>
      <c r="D76" s="391"/>
      <c r="E76" s="391"/>
      <c r="F76" s="391"/>
      <c r="G76" s="391"/>
      <c r="H76" s="391"/>
    </row>
    <row r="77" spans="1:8">
      <c r="A77" s="391"/>
      <c r="B77" s="391"/>
      <c r="C77" s="391"/>
      <c r="D77" s="391"/>
      <c r="E77" s="391"/>
      <c r="F77" s="391"/>
      <c r="G77" s="391"/>
      <c r="H77" s="391"/>
    </row>
    <row r="78" spans="1:8">
      <c r="A78" s="391"/>
      <c r="B78" s="391"/>
      <c r="C78" s="391"/>
      <c r="D78" s="391"/>
      <c r="E78" s="391"/>
      <c r="F78" s="391"/>
      <c r="G78" s="391"/>
      <c r="H78" s="391"/>
    </row>
    <row r="79" spans="1:8">
      <c r="A79" s="391"/>
      <c r="B79" s="391"/>
      <c r="C79" s="391"/>
      <c r="D79" s="391"/>
      <c r="E79" s="391"/>
      <c r="F79" s="391"/>
      <c r="G79" s="391"/>
      <c r="H79" s="391"/>
    </row>
    <row r="80" spans="1:8">
      <c r="A80" s="391"/>
      <c r="B80" s="391"/>
      <c r="C80" s="391"/>
      <c r="D80" s="391"/>
      <c r="E80" s="391"/>
      <c r="F80" s="391"/>
      <c r="G80" s="391"/>
      <c r="H80" s="391"/>
    </row>
    <row r="81" spans="1:8">
      <c r="A81" s="391"/>
      <c r="B81" s="391"/>
      <c r="C81" s="391"/>
      <c r="D81" s="391"/>
      <c r="E81" s="391"/>
      <c r="F81" s="391"/>
      <c r="G81" s="391"/>
      <c r="H81" s="391"/>
    </row>
  </sheetData>
  <dataValidations count="1">
    <dataValidation allowBlank="1" showInputMessage="1" showErrorMessage="1" promptTitle="Definition:" prompt="A non-Network Licensee Participant that makes a contractual commitment to contribute equity to the Project." sqref="A1:H1" xr:uid="{EF97CD40-5A42-4FAA-8900-1EB375EE89CD}"/>
  </dataValidations>
  <pageMargins left="0.7" right="0.7" top="0.75" bottom="0.75" header="0.3" footer="0.3"/>
  <pageSetup paperSize="8" orientation="portrait" r:id="rId2"/>
  <headerFooter>
    <oddHeader>&amp;C&amp;G</oddHeader>
    <oddFooter>&amp;C&amp;1#&amp;"Calibri"&amp;12&amp;K008000Internal Use</oddFooter>
  </headerFooter>
  <customProperties>
    <customPr name="_pios_id" r:id="rId3"/>
  </customProperties>
  <drawing r:id="rId4"/>
  <legacyDrawingHF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DE4EA-4B3D-4D44-93C1-55BC961C2D4F}">
  <dimension ref="B2:K21"/>
  <sheetViews>
    <sheetView showGridLines="0" workbookViewId="0">
      <selection activeCell="A26" sqref="A26"/>
    </sheetView>
  </sheetViews>
  <sheetFormatPr defaultColWidth="8.85546875" defaultRowHeight="15"/>
  <cols>
    <col min="2" max="2" width="10.42578125" bestFit="1" customWidth="1"/>
    <col min="3" max="3" width="12.85546875" bestFit="1" customWidth="1"/>
    <col min="4" max="4" width="28" bestFit="1" customWidth="1"/>
    <col min="5" max="5" width="26.42578125" bestFit="1" customWidth="1"/>
    <col min="6" max="6" width="31" bestFit="1" customWidth="1"/>
    <col min="7" max="7" width="25.85546875" bestFit="1" customWidth="1"/>
    <col min="8" max="8" width="21" bestFit="1" customWidth="1"/>
    <col min="9" max="10" width="53.7109375" customWidth="1"/>
  </cols>
  <sheetData>
    <row r="2" spans="2:11">
      <c r="B2" s="319" t="s">
        <v>1363</v>
      </c>
      <c r="C2" s="319" t="s">
        <v>1364</v>
      </c>
      <c r="D2" s="319" t="s">
        <v>1365</v>
      </c>
      <c r="E2" s="319" t="s">
        <v>1366</v>
      </c>
      <c r="F2" s="319" t="s">
        <v>1367</v>
      </c>
      <c r="G2" s="319" t="s">
        <v>1368</v>
      </c>
      <c r="H2" s="319" t="s">
        <v>1369</v>
      </c>
      <c r="I2" s="319" t="s">
        <v>1370</v>
      </c>
      <c r="J2" t="s">
        <v>926</v>
      </c>
      <c r="K2" t="s">
        <v>1371</v>
      </c>
    </row>
    <row r="3" spans="2:11">
      <c r="B3" t="s">
        <v>671</v>
      </c>
      <c r="C3" t="s">
        <v>1372</v>
      </c>
      <c r="D3" t="s">
        <v>1373</v>
      </c>
      <c r="E3" t="s">
        <v>952</v>
      </c>
      <c r="F3" t="s">
        <v>952</v>
      </c>
      <c r="G3" t="s">
        <v>1197</v>
      </c>
      <c r="H3" t="s">
        <v>1374</v>
      </c>
      <c r="I3" t="s">
        <v>1024</v>
      </c>
      <c r="J3" t="s">
        <v>1375</v>
      </c>
      <c r="K3" t="s">
        <v>1226</v>
      </c>
    </row>
    <row r="4" spans="2:11">
      <c r="B4" t="s">
        <v>674</v>
      </c>
      <c r="C4" t="s">
        <v>1376</v>
      </c>
      <c r="D4" t="s">
        <v>1377</v>
      </c>
      <c r="E4" t="s">
        <v>943</v>
      </c>
      <c r="F4" t="s">
        <v>943</v>
      </c>
      <c r="G4" t="s">
        <v>1198</v>
      </c>
      <c r="H4" t="s">
        <v>1378</v>
      </c>
      <c r="I4" t="s">
        <v>984</v>
      </c>
      <c r="J4" t="s">
        <v>1379</v>
      </c>
      <c r="K4" t="s">
        <v>1243</v>
      </c>
    </row>
    <row r="5" spans="2:11">
      <c r="E5" t="s">
        <v>933</v>
      </c>
      <c r="F5" t="s">
        <v>933</v>
      </c>
      <c r="I5" t="s">
        <v>1380</v>
      </c>
      <c r="J5" t="s">
        <v>1381</v>
      </c>
    </row>
    <row r="6" spans="2:11">
      <c r="F6" t="s">
        <v>1382</v>
      </c>
      <c r="I6" t="s">
        <v>1383</v>
      </c>
      <c r="J6" s="320" t="s">
        <v>949</v>
      </c>
    </row>
    <row r="7" spans="2:11">
      <c r="F7" t="s">
        <v>1384</v>
      </c>
      <c r="I7" t="s">
        <v>1385</v>
      </c>
    </row>
    <row r="8" spans="2:11">
      <c r="B8" s="319" t="s">
        <v>1386</v>
      </c>
      <c r="D8" s="319" t="s">
        <v>379</v>
      </c>
      <c r="F8" t="s">
        <v>1387</v>
      </c>
    </row>
    <row r="9" spans="2:11">
      <c r="B9" t="s">
        <v>727</v>
      </c>
      <c r="D9" t="s">
        <v>272</v>
      </c>
    </row>
    <row r="10" spans="2:11">
      <c r="B10" t="s">
        <v>675</v>
      </c>
      <c r="D10" t="s">
        <v>949</v>
      </c>
    </row>
    <row r="11" spans="2:11">
      <c r="B11" t="s">
        <v>735</v>
      </c>
    </row>
    <row r="14" spans="2:11">
      <c r="B14" s="319" t="s">
        <v>369</v>
      </c>
      <c r="D14" s="319" t="s">
        <v>381</v>
      </c>
      <c r="E14" s="319" t="s">
        <v>1388</v>
      </c>
      <c r="F14" s="319" t="s">
        <v>411</v>
      </c>
      <c r="G14" s="319"/>
    </row>
    <row r="15" spans="2:11">
      <c r="B15" t="s">
        <v>929</v>
      </c>
      <c r="D15" t="s">
        <v>929</v>
      </c>
      <c r="E15" t="s">
        <v>944</v>
      </c>
      <c r="F15" t="s">
        <v>960</v>
      </c>
    </row>
    <row r="16" spans="2:11">
      <c r="B16" t="s">
        <v>739</v>
      </c>
      <c r="D16" t="s">
        <v>739</v>
      </c>
      <c r="E16" t="s">
        <v>934</v>
      </c>
      <c r="F16" t="s">
        <v>935</v>
      </c>
    </row>
    <row r="17" spans="2:5">
      <c r="B17" t="s">
        <v>1177</v>
      </c>
      <c r="D17" t="s">
        <v>1177</v>
      </c>
      <c r="E17" t="s">
        <v>953</v>
      </c>
    </row>
    <row r="18" spans="2:5">
      <c r="B18" t="s">
        <v>736</v>
      </c>
      <c r="D18" t="s">
        <v>760</v>
      </c>
      <c r="E18" t="s">
        <v>965</v>
      </c>
    </row>
    <row r="19" spans="2:5">
      <c r="B19" t="s">
        <v>1389</v>
      </c>
      <c r="E19" t="s">
        <v>959</v>
      </c>
    </row>
    <row r="20" spans="2:5">
      <c r="B20" t="s">
        <v>1390</v>
      </c>
    </row>
    <row r="21" spans="2:5">
      <c r="B21" t="s">
        <v>270</v>
      </c>
    </row>
  </sheetData>
  <pageMargins left="0.7" right="0.7" top="0.75" bottom="0.75" header="0.3" footer="0.3"/>
  <pageSetup paperSize="9" orientation="portrait" r:id="rId1"/>
  <headerFooter>
    <oddHeader>&amp;C&amp;G</oddHeader>
    <oddFooter>&amp;C&amp;1#&amp;"Calibri"&amp;12&amp;K008000Internal Use</oddFooter>
  </headerFooter>
  <customProperties>
    <customPr name="_pios_id" r:id="rId2"/>
  </customProperties>
  <legacyDrawingHF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d4b928f-fcfe-4258-99ac-24460edfd7fc">
      <Terms xmlns="http://schemas.microsoft.com/office/infopath/2007/PartnerControls"/>
    </lcf76f155ced4ddcb4097134ff3c332f>
    <TaxCatchAll xmlns="d45e2fd5-3899-454e-81dc-22f73a36a29f"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08834792-3882-4D2A-AA03-96E5B77E1D33}"/>
</file>

<file path=customXml/itemProps2.xml><?xml version="1.0" encoding="utf-8"?>
<ds:datastoreItem xmlns:ds="http://schemas.openxmlformats.org/officeDocument/2006/customXml" ds:itemID="{DC682D4A-D20A-4E38-808C-A4E855DAF013}"/>
</file>

<file path=customXml/itemProps3.xml><?xml version="1.0" encoding="utf-8"?>
<ds:datastoreItem xmlns:ds="http://schemas.openxmlformats.org/officeDocument/2006/customXml" ds:itemID="{2BD62051-8B9E-4894-B765-76BA8F33282B}"/>
</file>

<file path=customXml/itemProps4.xml><?xml version="1.0" encoding="utf-8"?>
<ds:datastoreItem xmlns:ds="http://schemas.openxmlformats.org/officeDocument/2006/customXml" ds:itemID="{353E9D30-AFC6-4FDD-8EAB-9FF150D5F022}"/>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subject/>
  <dc:creator>John.Spurgeon@energynetworks.org</dc:creator>
  <cp:keywords/>
  <dc:description/>
  <cp:lastModifiedBy>Bowey, Chris (Distribution)</cp:lastModifiedBy>
  <cp:revision/>
  <dcterms:created xsi:type="dcterms:W3CDTF">2014-08-14T12:08:20Z</dcterms:created>
  <dcterms:modified xsi:type="dcterms:W3CDTF">2024-10-24T15:00:57Z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3a656138-9d62-445b-98ce-b0549cdcc34e</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bjClsUserRVM">
    <vt:lpwstr>[]</vt:lpwstr>
  </property>
  <property fmtid="{D5CDD505-2E9C-101B-9397-08002B2CF9AE}" pid="12" name="MediaServiceImageTags">
    <vt:lpwstr/>
  </property>
  <property fmtid="{D5CDD505-2E9C-101B-9397-08002B2CF9AE}" pid="13" name="MSIP_Label_38144ccb-b10a-4c0f-b070-7a3b00ac7463_Enabled">
    <vt:lpwstr>true</vt:lpwstr>
  </property>
  <property fmtid="{D5CDD505-2E9C-101B-9397-08002B2CF9AE}" pid="14" name="MSIP_Label_38144ccb-b10a-4c0f-b070-7a3b00ac7463_SetDate">
    <vt:lpwstr>2023-03-16T12:41:21Z</vt:lpwstr>
  </property>
  <property fmtid="{D5CDD505-2E9C-101B-9397-08002B2CF9AE}" pid="15" name="MSIP_Label_38144ccb-b10a-4c0f-b070-7a3b00ac7463_Method">
    <vt:lpwstr>Standard</vt:lpwstr>
  </property>
  <property fmtid="{D5CDD505-2E9C-101B-9397-08002B2CF9AE}" pid="16" name="MSIP_Label_38144ccb-b10a-4c0f-b070-7a3b00ac7463_Name">
    <vt:lpwstr>InternalOnly</vt:lpwstr>
  </property>
  <property fmtid="{D5CDD505-2E9C-101B-9397-08002B2CF9AE}" pid="17" name="MSIP_Label_38144ccb-b10a-4c0f-b070-7a3b00ac7463_SiteId">
    <vt:lpwstr>185562ad-39bc-4840-8e40-be6216340c52</vt:lpwstr>
  </property>
  <property fmtid="{D5CDD505-2E9C-101B-9397-08002B2CF9AE}" pid="18" name="MSIP_Label_38144ccb-b10a-4c0f-b070-7a3b00ac7463_ActionId">
    <vt:lpwstr>7a8e183b-9841-4fb8-ae34-36f2b369a535</vt:lpwstr>
  </property>
  <property fmtid="{D5CDD505-2E9C-101B-9397-08002B2CF9AE}" pid="19" name="MSIP_Label_38144ccb-b10a-4c0f-b070-7a3b00ac7463_ContentBits">
    <vt:lpwstr>2</vt:lpwstr>
  </property>
  <property fmtid="{D5CDD505-2E9C-101B-9397-08002B2CF9AE}" pid="20" name="MSIP_Label_24fe2fa2-8093-4776-8a20-2d25f8c7acf2_Method">
    <vt:lpwstr>Standard</vt:lpwstr>
  </property>
  <property fmtid="{D5CDD505-2E9C-101B-9397-08002B2CF9AE}" pid="21" name="MSIP_Label_019c027e-33b7-45fc-a572-8ffa5d09ec36_SiteId">
    <vt:lpwstr>031a09bc-a2bf-44df-888e-4e09355b7a24</vt:lpwstr>
  </property>
  <property fmtid="{D5CDD505-2E9C-101B-9397-08002B2CF9AE}" pid="22" name="MSIP_Label_019c027e-33b7-45fc-a572-8ffa5d09ec36_Method">
    <vt:lpwstr>Standard</vt:lpwstr>
  </property>
  <property fmtid="{D5CDD505-2E9C-101B-9397-08002B2CF9AE}" pid="23" name="MSIP_Label_24fe2fa2-8093-4776-8a20-2d25f8c7acf2_Enabled">
    <vt:lpwstr>true</vt:lpwstr>
  </property>
  <property fmtid="{D5CDD505-2E9C-101B-9397-08002B2CF9AE}" pid="24" name="MSIP_Label_24fe2fa2-8093-4776-8a20-2d25f8c7acf2_Name">
    <vt:lpwstr>Internal</vt:lpwstr>
  </property>
  <property fmtid="{D5CDD505-2E9C-101B-9397-08002B2CF9AE}" pid="25" name="MSIP_Label_019c027e-33b7-45fc-a572-8ffa5d09ec36_ContentBits">
    <vt:lpwstr>2</vt:lpwstr>
  </property>
  <property fmtid="{D5CDD505-2E9C-101B-9397-08002B2CF9AE}" pid="26" name="MSIP_Label_24fe2fa2-8093-4776-8a20-2d25f8c7acf2_SetDate">
    <vt:lpwstr>2024-03-27T08:05:56Z</vt:lpwstr>
  </property>
  <property fmtid="{D5CDD505-2E9C-101B-9397-08002B2CF9AE}" pid="27" name="MSIP_Label_24fe2fa2-8093-4776-8a20-2d25f8c7acf2_SiteId">
    <vt:lpwstr>887a239c-e092-45fe-92c8-d902c3681567</vt:lpwstr>
  </property>
  <property fmtid="{D5CDD505-2E9C-101B-9397-08002B2CF9AE}" pid="28" name="MSIP_Label_24fe2fa2-8093-4776-8a20-2d25f8c7acf2_ActionId">
    <vt:lpwstr>cabd2caf-17c8-476c-bdc2-1129f3256f5c</vt:lpwstr>
  </property>
  <property fmtid="{D5CDD505-2E9C-101B-9397-08002B2CF9AE}" pid="29" name="MSIP_Label_019c027e-33b7-45fc-a572-8ffa5d09ec36_Enabled">
    <vt:lpwstr>true</vt:lpwstr>
  </property>
  <property fmtid="{D5CDD505-2E9C-101B-9397-08002B2CF9AE}" pid="30" name="MSIP_Label_019c027e-33b7-45fc-a572-8ffa5d09ec36_ActionId">
    <vt:lpwstr>5dc96c0c-1693-4902-8eb4-20cc89bc66bd</vt:lpwstr>
  </property>
  <property fmtid="{D5CDD505-2E9C-101B-9397-08002B2CF9AE}" pid="31" name="MSIP_Label_019c027e-33b7-45fc-a572-8ffa5d09ec36_Name">
    <vt:lpwstr>Internal Use</vt:lpwstr>
  </property>
  <property fmtid="{D5CDD505-2E9C-101B-9397-08002B2CF9AE}" pid="32" name="MSIP_Label_24fe2fa2-8093-4776-8a20-2d25f8c7acf2_ContentBits">
    <vt:lpwstr>0</vt:lpwstr>
  </property>
  <property fmtid="{D5CDD505-2E9C-101B-9397-08002B2CF9AE}" pid="33" name="MSIP_Label_019c027e-33b7-45fc-a572-8ffa5d09ec36_SetDate">
    <vt:lpwstr>2024-03-14T16:39:57Z</vt:lpwstr>
  </property>
  <property fmtid="{D5CDD505-2E9C-101B-9397-08002B2CF9AE}" pid="34" name="MSIP_Label_9a1593e3-eb40-4b63-9198-a6ec3e998e52_Enabled">
    <vt:lpwstr>true</vt:lpwstr>
  </property>
  <property fmtid="{D5CDD505-2E9C-101B-9397-08002B2CF9AE}" pid="35" name="MSIP_Label_9a1593e3-eb40-4b63-9198-a6ec3e998e52_SetDate">
    <vt:lpwstr>2024-06-25T10:02:33Z</vt:lpwstr>
  </property>
  <property fmtid="{D5CDD505-2E9C-101B-9397-08002B2CF9AE}" pid="36" name="MSIP_Label_9a1593e3-eb40-4b63-9198-a6ec3e998e52_Method">
    <vt:lpwstr>Privileged</vt:lpwstr>
  </property>
  <property fmtid="{D5CDD505-2E9C-101B-9397-08002B2CF9AE}" pid="37" name="MSIP_Label_9a1593e3-eb40-4b63-9198-a6ec3e998e52_Name">
    <vt:lpwstr>9a1593e3-eb40-4b63-9198-a6ec3e998e52</vt:lpwstr>
  </property>
  <property fmtid="{D5CDD505-2E9C-101B-9397-08002B2CF9AE}" pid="38" name="MSIP_Label_9a1593e3-eb40-4b63-9198-a6ec3e998e52_SiteId">
    <vt:lpwstr>953b0f83-1ce6-45c3-82c9-1d847e372339</vt:lpwstr>
  </property>
  <property fmtid="{D5CDD505-2E9C-101B-9397-08002B2CF9AE}" pid="39" name="MSIP_Label_9a1593e3-eb40-4b63-9198-a6ec3e998e52_ActionId">
    <vt:lpwstr>c9ec3524-c8f1-45ed-bb22-638f57e0acd3</vt:lpwstr>
  </property>
  <property fmtid="{D5CDD505-2E9C-101B-9397-08002B2CF9AE}" pid="40" name="MSIP_Label_9a1593e3-eb40-4b63-9198-a6ec3e998e52_ContentBits">
    <vt:lpwstr>4</vt:lpwstr>
  </property>
  <property fmtid="{D5CDD505-2E9C-101B-9397-08002B2CF9AE}" pid="41" name="TaxKeyword">
    <vt:lpwstr/>
  </property>
</Properties>
</file>