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ssecom.sharepoint.com/teams/PSCSNS/Shared Documents/General/PSCSNS - Migration/Tariffs/2025-26/Final/V0.2 25-26 LC14 &amp; SCOT updates (In-area) - Feb 2025/"/>
    </mc:Choice>
  </mc:AlternateContent>
  <xr:revisionPtr revIDLastSave="916" documentId="13_ncr:1_{DC996A0D-2DC0-4B2D-96DD-04D7462D0A72}" xr6:coauthVersionLast="47" xr6:coauthVersionMax="47" xr10:uidLastSave="{24DB29B7-AD7C-4892-B8B9-D6DE3899B1DC}"/>
  <bookViews>
    <workbookView xWindow="-108" yWindow="-108" windowWidth="23256" windowHeight="12456" tabRatio="862" xr2:uid="{00000000-000D-0000-FFFF-FFFF00000000}"/>
  </bookViews>
  <sheets>
    <sheet name="Overview" sheetId="1" r:id="rId1"/>
    <sheet name="Annex 1 LV, HV and UMS charges" sheetId="2" r:id="rId2"/>
    <sheet name="Annex 2 Designated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TNUoS Mapping" sheetId="27" r:id="rId14"/>
    <sheet name="Charge Calculator" sheetId="15" r:id="rId15"/>
  </sheets>
  <definedNames>
    <definedName name="_xlnm._FilterDatabase" localSheetId="2" hidden="1">'Annex 2 Designated EHV charges'!$A$9:$N$297</definedName>
    <definedName name="_xlnm._FilterDatabase" localSheetId="3" hidden="1">'Annex 2a Import'!$A$4:$N$4</definedName>
    <definedName name="_xlnm._FilterDatabase" localSheetId="4" hidden="1">'Annex 2b Export'!$A$4:$O$4</definedName>
    <definedName name="_xlnm._FilterDatabase" localSheetId="6" hidden="1">'Annex 4 LDNO charges'!$A$13:$J$203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2">'Annex 2 Designated EHV charges'!$A$2:$O$159</definedName>
    <definedName name="_xlnm.Print_Area" localSheetId="3">'Annex 2a Import'!$A$2:$H$150</definedName>
    <definedName name="_xlnm.Print_Area" localSheetId="4">'Annex 2b Export'!$A$2:$H$140</definedName>
    <definedName name="_xlnm.Print_Area" localSheetId="5">'Annex 3 Preserved charges'!$A$2:$J$22</definedName>
    <definedName name="_xlnm.Print_Area" localSheetId="6">'Annex 4 LDNO charges'!$A$2:$J$9</definedName>
    <definedName name="_xlnm.Print_Area" localSheetId="7">'Annex 5 LLFs'!$A$2:$F$51</definedName>
    <definedName name="_xlnm.Print_Area" localSheetId="8">'Annex 6 New or Amended EHV'!$A$4:$P$31</definedName>
    <definedName name="_xlnm.Print_Area" localSheetId="9">'Annex 7 Pass-Through Costs'!$A$2:$E$45</definedName>
    <definedName name="_xlnm.Print_Area" localSheetId="10">'Nodal prices'!$A$2:$D$26</definedName>
    <definedName name="_xlnm.Print_Titles" localSheetId="1">'Annex 1 LV, HV and UMS charges'!$2:$13</definedName>
    <definedName name="_xlnm.Print_Titles" localSheetId="2">'Annex 2 Designated EHV charges'!$9:$9</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Designated EHV charges'!$A$2:$I$19</definedName>
    <definedName name="Z_5032A364_B81A_48DA_88DA_AB3B86B47EE9_.wvu.PrintArea" localSheetId="5" hidden="1">'Annex 3 Preserved charges'!$A$2:$J$22</definedName>
    <definedName name="Z_5032A364_B81A_48DA_88DA_AB3B86B47EE9_.wvu.PrintArea" localSheetId="6" hidden="1">'Annex 4 LDNO charges'!$A$2:$I$9</definedName>
    <definedName name="Z_5032A364_B81A_48DA_88DA_AB3B86B47EE9_.wvu.PrintArea" localSheetId="7" hidden="1">'Annex 5 LLFs'!$A$3:$F$51</definedName>
    <definedName name="Z_5032A364_B81A_48DA_88DA_AB3B86B47EE9_.wvu.PrintArea" localSheetId="8" hidden="1">'Annex 6 New or Amended EHV'!$A$1:$P$31</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charges'!$2:$13</definedName>
    <definedName name="Z_5032A364_B81A_48DA_88DA_AB3B86B47EE9_.wvu.PrintTitles" localSheetId="2" hidden="1">'Annex 2 Designated EHV charges'!$2:$9</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8" l="1"/>
  <c r="A4" i="8"/>
  <c r="A2" i="14"/>
  <c r="A2" i="27"/>
  <c r="A2" i="13" l="1"/>
  <c r="A2" i="12" l="1"/>
  <c r="B36" i="27"/>
  <c r="B35" i="27"/>
  <c r="B34" i="27"/>
  <c r="B33" i="27"/>
  <c r="B32" i="27"/>
  <c r="B31" i="27"/>
  <c r="B30" i="27"/>
  <c r="B29" i="27"/>
  <c r="B28" i="27"/>
  <c r="B22" i="27"/>
  <c r="B17" i="27"/>
  <c r="B12" i="27"/>
  <c r="B11" i="27"/>
  <c r="B6" i="27"/>
  <c r="A2" i="26"/>
  <c r="A2" i="24" l="1"/>
  <c r="I9" i="15" l="1"/>
  <c r="H9" i="15"/>
  <c r="G9" i="15"/>
  <c r="F9" i="15"/>
  <c r="E9" i="15"/>
  <c r="D9" i="15"/>
  <c r="C9" i="15"/>
  <c r="E12" i="15" l="1"/>
  <c r="D12" i="15"/>
  <c r="C12" i="15"/>
  <c r="B13" i="1" l="1"/>
  <c r="I14" i="15" l="1"/>
  <c r="H14" i="15"/>
  <c r="B2" i="15" l="1"/>
  <c r="A2" i="7"/>
  <c r="A3" i="6"/>
  <c r="A2" i="5"/>
  <c r="A2" i="4" l="1"/>
  <c r="A2" i="2" l="1"/>
  <c r="G10" i="15" s="1"/>
  <c r="I10" i="15" l="1"/>
  <c r="H10" i="15"/>
  <c r="B11" i="1"/>
  <c r="B9" i="1"/>
  <c r="H17" i="15" l="1"/>
  <c r="R9" i="15"/>
  <c r="S9" i="15"/>
  <c r="T9" i="15"/>
  <c r="Q9" i="15"/>
  <c r="N9" i="15"/>
  <c r="O9" i="15"/>
  <c r="P9" i="15"/>
  <c r="M9" i="15"/>
  <c r="O5" i="8" l="1"/>
  <c r="I5" i="8"/>
  <c r="J5" i="8"/>
  <c r="K5" i="8"/>
  <c r="L5" i="8"/>
  <c r="M5" i="8"/>
  <c r="N5" i="8"/>
  <c r="H5" i="8"/>
  <c r="E4" i="14"/>
  <c r="F4" i="14"/>
  <c r="G4" i="14"/>
  <c r="D4" i="14"/>
  <c r="E4" i="13"/>
  <c r="F4" i="13"/>
  <c r="G4" i="13"/>
  <c r="D4" i="13"/>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<sst xmlns="http://schemas.openxmlformats.org/spreadsheetml/2006/main" count="5733" uniqueCount="1572">
  <si>
    <t>Company and Licence name, charging year, effective from, status</t>
  </si>
  <si>
    <t>Company and Licence name</t>
  </si>
  <si>
    <t>Year</t>
  </si>
  <si>
    <t>Effective From</t>
  </si>
  <si>
    <t>Status</t>
  </si>
  <si>
    <t>Scottish Hydro Electric Power Distribution plc</t>
  </si>
  <si>
    <t>2025/26</t>
  </si>
  <si>
    <t>1 April 2025</t>
  </si>
  <si>
    <t>Final</t>
  </si>
  <si>
    <t>List of data tables in this workbook</t>
  </si>
  <si>
    <t>Worksheet</t>
  </si>
  <si>
    <t>Information</t>
  </si>
  <si>
    <t>Annex 1 LV, HV and Unmetered Supplies charges</t>
  </si>
  <si>
    <t>Annex 1 contains the charges to LV and HV Designated Properties and Unmetered Supplies.</t>
  </si>
  <si>
    <t>Annex 2 Designated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</si>
  <si>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</si>
  <si>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</si>
  <si>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</si>
  <si>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</si>
  <si>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</si>
  <si>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</si>
  <si>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</si>
  <si>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</si>
  <si>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</si>
  <si>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</si>
  <si>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SSC unit rate lookup</t>
  </si>
  <si>
    <t>Contains a mapping of Standard Settlement Configurations to common decodings</t>
  </si>
  <si>
    <t>Residual Charging Bandings</t>
  </si>
  <si>
    <t>Contains the four Residual charging band allocation for Customers</t>
  </si>
  <si>
    <t>TNUoS Mapping</t>
  </si>
  <si>
    <t>Contains a mapping of DUoS Tariffs to TNUoS Site Charging Bands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</si>
  <si>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</si>
  <si>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</si>
  <si>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</si>
  <si>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</si>
  <si>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</si>
  <si>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</si>
  <si>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</si>
  <si>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</si>
  <si>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'DNOs paste value cells A15:J47 from CDCM 3701 into cells A14:J46</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</si>
  <si>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</si>
  <si>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</si>
  <si>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</si>
  <si>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</si>
  <si>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</si>
  <si>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</si>
  <si>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</si>
  <si>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</si>
  <si>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</si>
  <si>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16:00 - 19:00</t>
  </si>
  <si>
    <t>Monday to Friday 
(Including Bank Holidays)
March to October Inclusive</t>
  </si>
  <si>
    <t>07:00 - 21:00</t>
  </si>
  <si>
    <t>07:00 - 16:00
19:00 - 21:00</t>
  </si>
  <si>
    <t>Monday to Friday 
(Including Bank Holidays)
November to February Inclusive</t>
  </si>
  <si>
    <t>00:00 - 07:00
21:00 - 24:00</t>
  </si>
  <si>
    <t>Monday to Friday 
(Including Bank Holidays)
April to March Inclusive</t>
  </si>
  <si>
    <t>Saturday and Sunday
All Year</t>
  </si>
  <si>
    <t>12:00 - 20:00</t>
  </si>
  <si>
    <t>00:00 - 12:00
20:00 - 24:00</t>
  </si>
  <si>
    <t>Saturday and Sunday
All year</t>
  </si>
  <si>
    <t>Notes</t>
  </si>
  <si>
    <t>All the above times are in UK Clock time</t>
  </si>
  <si>
    <t>Tariff name</t>
  </si>
  <si>
    <t>PCs</t>
  </si>
  <si>
    <t>Red/black unit charge
p/kWh</t>
  </si>
  <si>
    <t>Amber/yellow unit charge
p/kWh</t>
  </si>
  <si>
    <t>Green unit charge
p/kWh</t>
  </si>
  <si>
    <t>Fixed charge p/MPAN/day</t>
  </si>
  <si>
    <t>Capacity charge p/kVA/day</t>
  </si>
  <si>
    <t>Exceeded capacity charge
p/kVA/day</t>
  </si>
  <si>
    <t>Reactive power charge
p/kVArh</t>
  </si>
  <si>
    <t>Domestic Aggregated or CT with Residual</t>
  </si>
  <si>
    <t>0, 1, 2</t>
  </si>
  <si>
    <t>Domestic Aggregated (Related MPAN)</t>
  </si>
  <si>
    <t>16, 19, 26, 28, 102, 122, 302, 322</t>
  </si>
  <si>
    <t>17, 20, 104, 124, 304, 324</t>
  </si>
  <si>
    <t>Non-Domestic Aggregated or CT No Residual</t>
  </si>
  <si>
    <t>0, 3, 4, 5-8</t>
  </si>
  <si>
    <t>S00, S15, S20</t>
  </si>
  <si>
    <t>Non-Domestic Aggregated or CT Band 1</t>
  </si>
  <si>
    <t>S01, S16, S21</t>
  </si>
  <si>
    <t>Non-Domestic Aggregated or CT Band 2</t>
  </si>
  <si>
    <t>S02, S17, S22</t>
  </si>
  <si>
    <t>Non-Domestic Aggregated or CT Band 3</t>
  </si>
  <si>
    <t>S03, S18, S23</t>
  </si>
  <si>
    <t>Non-Domestic Aggregated or CT Band 4</t>
  </si>
  <si>
    <t>S04, S19, S24</t>
  </si>
  <si>
    <t>Non-Domestic Aggregated (related MPAN)</t>
  </si>
  <si>
    <t>22, 24, 30, 152, 172, 352, 372</t>
  </si>
  <si>
    <t>155, 175, 355, 375</t>
  </si>
  <si>
    <t>LV Site Specific No Residual</t>
  </si>
  <si>
    <t>P80</t>
  </si>
  <si>
    <t>LV Site Specific Band 1</t>
  </si>
  <si>
    <t>P81</t>
  </si>
  <si>
    <t>LV Site Specific Band 2</t>
  </si>
  <si>
    <t>P82</t>
  </si>
  <si>
    <t>LV Site Specific Band 3</t>
  </si>
  <si>
    <t>P83</t>
  </si>
  <si>
    <t>LV Site Specific Band 4</t>
  </si>
  <si>
    <t>P84</t>
  </si>
  <si>
    <t>LV Sub Site Specific No Residual</t>
  </si>
  <si>
    <t>P85</t>
  </si>
  <si>
    <t>LV Sub Site Specific Band 1</t>
  </si>
  <si>
    <t>P86</t>
  </si>
  <si>
    <t>LV Sub Site Specific Band 2</t>
  </si>
  <si>
    <t>P87</t>
  </si>
  <si>
    <t>LV Sub Site Specific Band 3</t>
  </si>
  <si>
    <t>P88</t>
  </si>
  <si>
    <t>LV Sub Site Specific Band 4</t>
  </si>
  <si>
    <t>P89</t>
  </si>
  <si>
    <t>HV Site Specific No Residual</t>
  </si>
  <si>
    <t>P90</t>
  </si>
  <si>
    <t>HV Site Specific Band 1</t>
  </si>
  <si>
    <t>P91</t>
  </si>
  <si>
    <t>HV Site Specific Band 2</t>
  </si>
  <si>
    <t>P92</t>
  </si>
  <si>
    <t>HV Site Specific Band 3</t>
  </si>
  <si>
    <t>P93</t>
  </si>
  <si>
    <t>HV Site Specific Band 4</t>
  </si>
  <si>
    <t>P94</t>
  </si>
  <si>
    <t>Unmetered Supplies</t>
  </si>
  <si>
    <t>800-805</t>
  </si>
  <si>
    <t>0, 1 or 8</t>
  </si>
  <si>
    <t>LV Generation Aggregated</t>
  </si>
  <si>
    <t>0 or 8</t>
  </si>
  <si>
    <t>LV Sub Generation Aggregated</t>
  </si>
  <si>
    <t>LV Generation Site Specific</t>
  </si>
  <si>
    <t>1-2, 909</t>
  </si>
  <si>
    <t>LV Generation Site Specific no RP charge</t>
  </si>
  <si>
    <t>9-10</t>
  </si>
  <si>
    <t>LV Sub Generation Site Specific</t>
  </si>
  <si>
    <t>3-4</t>
  </si>
  <si>
    <t>LV Sub Generation Site Specific no RP charge</t>
  </si>
  <si>
    <t>11-12</t>
  </si>
  <si>
    <t>HV Generation Site Specific</t>
  </si>
  <si>
    <t>5-6, 910</t>
  </si>
  <si>
    <t>HV Generation Site Specific no RP charge</t>
  </si>
  <si>
    <t>13-14</t>
  </si>
  <si>
    <t>Copy EDCM table 5001 range starting B101 and paste into G11.  Extend or reduce print area as required.</t>
  </si>
  <si>
    <t>Note: The list of MPANs / MSIDs provided may be incomplete; the DNO reserves the right to apply the listed charges to any other MPANs / MSIDs associated with the site.</t>
  </si>
  <si>
    <t>Time Periods for Designated EHV Properties</t>
  </si>
  <si>
    <t>Super Red Time Band</t>
  </si>
  <si>
    <t>Import MPANs/MSIDs</t>
  </si>
  <si>
    <t>Export MPANs/MSIDs</t>
  </si>
  <si>
    <t>Name</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</si>
  <si>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</si>
  <si>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</si>
  <si>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</si>
  <si>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</si>
  <si>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</si>
  <si>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</si>
  <si>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</si>
  <si>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</si>
  <si>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</si>
  <si>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Tariff 1</t>
  </si>
  <si>
    <t>Tariff 2</t>
  </si>
  <si>
    <t>Tariff 3</t>
  </si>
  <si>
    <t>Tariff 4</t>
  </si>
  <si>
    <t>Tariff 5</t>
  </si>
  <si>
    <t>-</t>
  </si>
  <si>
    <t>Tariff 6</t>
  </si>
  <si>
    <t>Tariff 8</t>
  </si>
  <si>
    <t>Tariff 9</t>
  </si>
  <si>
    <t>Tariff 10</t>
  </si>
  <si>
    <t>Tariff 11</t>
  </si>
  <si>
    <t>Tariff 12</t>
  </si>
  <si>
    <t>Tariff 14</t>
  </si>
  <si>
    <t>Tariff 15</t>
  </si>
  <si>
    <t>Tariff 16</t>
  </si>
  <si>
    <t>Tariff 17</t>
  </si>
  <si>
    <t>1712398153703, 1700051612511</t>
  </si>
  <si>
    <t>1700051731539, 1700051731548</t>
  </si>
  <si>
    <t>Tariff 18</t>
  </si>
  <si>
    <t>Tariff 20</t>
  </si>
  <si>
    <t>Tariff 21</t>
  </si>
  <si>
    <t>Tariff 22</t>
  </si>
  <si>
    <t>Tariff 23</t>
  </si>
  <si>
    <t>Tariff 24</t>
  </si>
  <si>
    <t>Tariff 25</t>
  </si>
  <si>
    <t>Tariff 26</t>
  </si>
  <si>
    <t>Tariff 27</t>
  </si>
  <si>
    <t>Tariff 28</t>
  </si>
  <si>
    <t>Tariff 29</t>
  </si>
  <si>
    <t>Tariff 30</t>
  </si>
  <si>
    <t>Tariff 31</t>
  </si>
  <si>
    <t>Tariff 32</t>
  </si>
  <si>
    <t>Tariff 33</t>
  </si>
  <si>
    <t>Tariff 35</t>
  </si>
  <si>
    <t>Tariff 36</t>
  </si>
  <si>
    <t>Tariff 37</t>
  </si>
  <si>
    <t>Tariff 38</t>
  </si>
  <si>
    <t>Tariff 39</t>
  </si>
  <si>
    <t>Tariff 40</t>
  </si>
  <si>
    <t>Tariff 41</t>
  </si>
  <si>
    <t>Tariff 42</t>
  </si>
  <si>
    <t>Tariff 43</t>
  </si>
  <si>
    <t>Tariff 44</t>
  </si>
  <si>
    <t>Tariff 45</t>
  </si>
  <si>
    <t>Tariff 46</t>
  </si>
  <si>
    <t>Tariff 47</t>
  </si>
  <si>
    <t>Tariff 48</t>
  </si>
  <si>
    <t>Tariff 49</t>
  </si>
  <si>
    <t>Tariff 50</t>
  </si>
  <si>
    <t>Tariff 51</t>
  </si>
  <si>
    <t>Tariff 52</t>
  </si>
  <si>
    <t>Tariff 53</t>
  </si>
  <si>
    <t>Tariff 54</t>
  </si>
  <si>
    <t>Tariff 55</t>
  </si>
  <si>
    <t>Tariff 57</t>
  </si>
  <si>
    <t>Tariff 58</t>
  </si>
  <si>
    <t>Tariff 59</t>
  </si>
  <si>
    <t>Tariff 60</t>
  </si>
  <si>
    <t>Tariff 61</t>
  </si>
  <si>
    <t>Tariff 62</t>
  </si>
  <si>
    <t>Tariff 63</t>
  </si>
  <si>
    <t>Tariff 64</t>
  </si>
  <si>
    <t>Tariff 65</t>
  </si>
  <si>
    <t>Tariff 67</t>
  </si>
  <si>
    <t>Tariff 68</t>
  </si>
  <si>
    <t>Tariff 69</t>
  </si>
  <si>
    <t>Tariff 70</t>
  </si>
  <si>
    <t>Tariff 71</t>
  </si>
  <si>
    <t>Tariff 72</t>
  </si>
  <si>
    <t>Tariff 73</t>
  </si>
  <si>
    <t>Tariff 74</t>
  </si>
  <si>
    <t>Tariff 75</t>
  </si>
  <si>
    <t>Tariff 79</t>
  </si>
  <si>
    <t>Tariff 80</t>
  </si>
  <si>
    <t>Tariff 81</t>
  </si>
  <si>
    <t>Tariff 82</t>
  </si>
  <si>
    <t>Tariff 83</t>
  </si>
  <si>
    <t>Tariff 84</t>
  </si>
  <si>
    <t>Tariff 85</t>
  </si>
  <si>
    <t>Tariff 86</t>
  </si>
  <si>
    <t>Tariff 87</t>
  </si>
  <si>
    <t>Tariff 88</t>
  </si>
  <si>
    <t>Tariff 89</t>
  </si>
  <si>
    <t>Tariff 90</t>
  </si>
  <si>
    <t>Tariff 91</t>
  </si>
  <si>
    <t>Tariff 93</t>
  </si>
  <si>
    <t>Tariff 94</t>
  </si>
  <si>
    <t>1700052333977,  1700052755726</t>
  </si>
  <si>
    <t>Tariff 95</t>
  </si>
  <si>
    <t>Tariff 96</t>
  </si>
  <si>
    <t>Tariff 97</t>
  </si>
  <si>
    <t>Tariff 98</t>
  </si>
  <si>
    <t>Tariff 100</t>
  </si>
  <si>
    <t>Tariff 101</t>
  </si>
  <si>
    <t>1716846112651, 1700052948191</t>
  </si>
  <si>
    <t>Tariff 102</t>
  </si>
  <si>
    <t>Tariff 103</t>
  </si>
  <si>
    <t>Tariff 104</t>
  </si>
  <si>
    <t>1717491993500, 1727491993507</t>
  </si>
  <si>
    <t>Tariff 106</t>
  </si>
  <si>
    <t>Tariff 108</t>
  </si>
  <si>
    <t>Tariff 109</t>
  </si>
  <si>
    <t>Tariff 110</t>
  </si>
  <si>
    <t>Tariff 111</t>
  </si>
  <si>
    <t>Tariff 112</t>
  </si>
  <si>
    <t>Tariff 122</t>
  </si>
  <si>
    <t>Tariff 123</t>
  </si>
  <si>
    <t>Tariff 124</t>
  </si>
  <si>
    <t>Tariff 125</t>
  </si>
  <si>
    <t>Tariff 126</t>
  </si>
  <si>
    <t>Tariff 127</t>
  </si>
  <si>
    <t>Tariff 128</t>
  </si>
  <si>
    <t>Tariff 129</t>
  </si>
  <si>
    <t>Tariff 130</t>
  </si>
  <si>
    <t>Tariff 131</t>
  </si>
  <si>
    <t>Tariff 132</t>
  </si>
  <si>
    <t>Tariff 133</t>
  </si>
  <si>
    <t>Tariff 134</t>
  </si>
  <si>
    <t>Tariff 135</t>
  </si>
  <si>
    <t>Tariff 136</t>
  </si>
  <si>
    <t>Tariff 137</t>
  </si>
  <si>
    <t>Tariff 138</t>
  </si>
  <si>
    <t>Tariff 140</t>
  </si>
  <si>
    <t>Tariff 141</t>
  </si>
  <si>
    <t>Tariff 143</t>
  </si>
  <si>
    <t>Tariff 144</t>
  </si>
  <si>
    <t>Tariff 146</t>
  </si>
  <si>
    <t>Tariff 147</t>
  </si>
  <si>
    <t>Tariff 149</t>
  </si>
  <si>
    <t>Tariff 150</t>
  </si>
  <si>
    <t>Tariff 151</t>
  </si>
  <si>
    <t>Tariff 153</t>
  </si>
  <si>
    <t>Tariff 154</t>
  </si>
  <si>
    <t>Tariff 155</t>
  </si>
  <si>
    <t>Tariff 157</t>
  </si>
  <si>
    <t>Tariff 158</t>
  </si>
  <si>
    <t>Tariff 159</t>
  </si>
  <si>
    <t>Tariff 161</t>
  </si>
  <si>
    <t>Tariff 162</t>
  </si>
  <si>
    <t>Tariff 163</t>
  </si>
  <si>
    <t>Tariff 165</t>
  </si>
  <si>
    <t>Tariff 166</t>
  </si>
  <si>
    <t>Tariff 170</t>
  </si>
  <si>
    <t>Tariff 171</t>
  </si>
  <si>
    <t>Tariff 172</t>
  </si>
  <si>
    <t>Tariff 174</t>
  </si>
  <si>
    <t>Tariff 177</t>
  </si>
  <si>
    <t>Tariff 178</t>
  </si>
  <si>
    <t>Tariff 179</t>
  </si>
  <si>
    <t>Tariff 180</t>
  </si>
  <si>
    <t>Tariff 181</t>
  </si>
  <si>
    <t>Tariff 182</t>
  </si>
  <si>
    <t>Tariff 183</t>
  </si>
  <si>
    <t>Tariff 184</t>
  </si>
  <si>
    <t>Tariff 185</t>
  </si>
  <si>
    <t>Tariff 186</t>
  </si>
  <si>
    <t>Tariff 187</t>
  </si>
  <si>
    <t>Tariff 188</t>
  </si>
  <si>
    <t>Tariff 189</t>
  </si>
  <si>
    <t>Tariff 190</t>
  </si>
  <si>
    <t>Tariff 191</t>
  </si>
  <si>
    <t>Tariff 192</t>
  </si>
  <si>
    <t>Tariff 194</t>
  </si>
  <si>
    <t>Tariff 196</t>
  </si>
  <si>
    <t>Tariff 197</t>
  </si>
  <si>
    <t>Tariff 200</t>
  </si>
  <si>
    <t>Tariff 202</t>
  </si>
  <si>
    <t>Tariff 203</t>
  </si>
  <si>
    <t>Tariff 204</t>
  </si>
  <si>
    <t>Tariff 206</t>
  </si>
  <si>
    <t>Tariff 207</t>
  </si>
  <si>
    <t>Tariff 208</t>
  </si>
  <si>
    <t>Tariff 209</t>
  </si>
  <si>
    <t>Tariff 212</t>
  </si>
  <si>
    <t>Tariff 214</t>
  </si>
  <si>
    <t>Tariff 215</t>
  </si>
  <si>
    <t>Tariff 216</t>
  </si>
  <si>
    <t>Tariff 217</t>
  </si>
  <si>
    <t>Tariff 221</t>
  </si>
  <si>
    <t>1700052218990, 1700052219007</t>
  </si>
  <si>
    <t>Tariff 228</t>
  </si>
  <si>
    <t>Tariff 230</t>
  </si>
  <si>
    <t>Tariff 232</t>
  </si>
  <si>
    <t>Tariff 234</t>
  </si>
  <si>
    <t>Tariff 235</t>
  </si>
  <si>
    <t>Tariff 237</t>
  </si>
  <si>
    <t>Tariff 238</t>
  </si>
  <si>
    <t>Tariff 239</t>
  </si>
  <si>
    <t>Tariff 240</t>
  </si>
  <si>
    <t>Tariff 241</t>
  </si>
  <si>
    <t>Tariff 242</t>
  </si>
  <si>
    <t>Tariff 246</t>
  </si>
  <si>
    <t>Tariff 249</t>
  </si>
  <si>
    <t>Tariff 251</t>
  </si>
  <si>
    <t>Tariff 252</t>
  </si>
  <si>
    <t>Tariff 253</t>
  </si>
  <si>
    <t>Tariff 254</t>
  </si>
  <si>
    <t>Tariff 255</t>
  </si>
  <si>
    <t>Tariff 256</t>
  </si>
  <si>
    <t>Tariff 257</t>
  </si>
  <si>
    <t>Tariff 258</t>
  </si>
  <si>
    <t>Tariff 259</t>
  </si>
  <si>
    <t>Tariff 260</t>
  </si>
  <si>
    <t>Tariff 262</t>
  </si>
  <si>
    <t>Tariff 263</t>
  </si>
  <si>
    <t>Tariff 265</t>
  </si>
  <si>
    <t>Tariff 266</t>
  </si>
  <si>
    <t>Tariff 269</t>
  </si>
  <si>
    <t>Tariff 273</t>
  </si>
  <si>
    <t>Tariff 274</t>
  </si>
  <si>
    <t>Tariff 277</t>
  </si>
  <si>
    <t>Tariff 282</t>
  </si>
  <si>
    <t>Tariff 286</t>
  </si>
  <si>
    <t>Tariff 287</t>
  </si>
  <si>
    <t>Tariff 288</t>
  </si>
  <si>
    <t>Tariff 289</t>
  </si>
  <si>
    <t>Tariff 290</t>
  </si>
  <si>
    <t>Tariff 291</t>
  </si>
  <si>
    <t>Tariff 292</t>
  </si>
  <si>
    <t>Tariff 295</t>
  </si>
  <si>
    <t>Tariff 296</t>
  </si>
  <si>
    <t>Tariff 299</t>
  </si>
  <si>
    <t>Tariff 300</t>
  </si>
  <si>
    <t>Tariff 302</t>
  </si>
  <si>
    <t>Tariff 303</t>
  </si>
  <si>
    <t>Tariff 311</t>
  </si>
  <si>
    <t>Tariff 312</t>
  </si>
  <si>
    <t>Tariff 317</t>
  </si>
  <si>
    <t>Tariff 318</t>
  </si>
  <si>
    <t>Tariff 319</t>
  </si>
  <si>
    <t>Tariff 320</t>
  </si>
  <si>
    <t>Tariff 322</t>
  </si>
  <si>
    <t>Tariff 327</t>
  </si>
  <si>
    <t>Tariff 331</t>
  </si>
  <si>
    <t>Tariff 334</t>
  </si>
  <si>
    <t>Tariff 340</t>
  </si>
  <si>
    <t>Tariff 342</t>
  </si>
  <si>
    <t>Tariff 348</t>
  </si>
  <si>
    <t>Tariff 350</t>
  </si>
  <si>
    <t>Tariff 355</t>
  </si>
  <si>
    <t>Tariff 356</t>
  </si>
  <si>
    <t>Tariff 357</t>
  </si>
  <si>
    <t>Tariff 358</t>
  </si>
  <si>
    <t>Tariff 359</t>
  </si>
  <si>
    <t>Tariff 362</t>
  </si>
  <si>
    <t>Tariff 363</t>
  </si>
  <si>
    <t>Tariff 364</t>
  </si>
  <si>
    <t>Tariff 365</t>
  </si>
  <si>
    <t>Tariff 367</t>
  </si>
  <si>
    <t>Tariff 369</t>
  </si>
  <si>
    <t>Tariff 372</t>
  </si>
  <si>
    <t>Tariff 375</t>
  </si>
  <si>
    <t>1700053048089, 1700053217214, 1700053217205</t>
  </si>
  <si>
    <t>Tariff 377</t>
  </si>
  <si>
    <t>Tariff 379</t>
  </si>
  <si>
    <t>Tariff 380</t>
  </si>
  <si>
    <t>Tariff 381</t>
  </si>
  <si>
    <t>Tariff 382</t>
  </si>
  <si>
    <t>Tariff 384</t>
  </si>
  <si>
    <t>Tariff 387</t>
  </si>
  <si>
    <t>Tariff 389</t>
  </si>
  <si>
    <t>Tariff 390</t>
  </si>
  <si>
    <t>1700053141762, 1700053152392</t>
  </si>
  <si>
    <t>1700053141771, 1700053152408</t>
  </si>
  <si>
    <t>Tariff 392</t>
  </si>
  <si>
    <t>Tariff 393</t>
  </si>
  <si>
    <t>Tariff 401</t>
  </si>
  <si>
    <t>Tariff 405</t>
  </si>
  <si>
    <t>Tariff 416</t>
  </si>
  <si>
    <t>Tariff 424</t>
  </si>
  <si>
    <t>Tariff 426</t>
  </si>
  <si>
    <t>Tariff 433</t>
  </si>
  <si>
    <t>Tariff 434</t>
  </si>
  <si>
    <t>Tariff 436</t>
  </si>
  <si>
    <t>Tariff 439</t>
  </si>
  <si>
    <t>Tariff 440</t>
  </si>
  <si>
    <t>Tariff 443</t>
  </si>
  <si>
    <t>Tariff 444</t>
  </si>
  <si>
    <t>Tariff 445</t>
  </si>
  <si>
    <t>Tariff 446</t>
  </si>
  <si>
    <t>Tariff 447</t>
  </si>
  <si>
    <t>Tariff 448</t>
  </si>
  <si>
    <t>Tariff 451</t>
  </si>
  <si>
    <t>Tariff 452</t>
  </si>
  <si>
    <t>Tariff 453</t>
  </si>
  <si>
    <t>Tariff 454</t>
  </si>
  <si>
    <t>Tariff 456</t>
  </si>
  <si>
    <t>Tariff 457</t>
  </si>
  <si>
    <t>Tariff 458</t>
  </si>
  <si>
    <t>Tariff 459</t>
  </si>
  <si>
    <t>Tariff 460</t>
  </si>
  <si>
    <t>Tariff 462</t>
  </si>
  <si>
    <t>Tariff 463</t>
  </si>
  <si>
    <t>Tariff 464</t>
  </si>
  <si>
    <t>Tariff 465</t>
  </si>
  <si>
    <t>Tariff 466</t>
  </si>
  <si>
    <t>Tariff 467</t>
  </si>
  <si>
    <t/>
  </si>
  <si>
    <t>Tariff 468</t>
  </si>
  <si>
    <t>Note: The list of MPANs / MSIDs provided may be incomplete; the DNO reserves the right to apply the listed charges to any other MPANs / MSIDs associated with the site.
Note: The timebands are as shown in Annex 2.</t>
  </si>
  <si>
    <t>Notes:</t>
  </si>
  <si>
    <t xml:space="preserve">Unit time periods are as specified in Annex 1.   </t>
  </si>
  <si>
    <t>Unit charges in the Red Time Band apply – between [16:00] and [19:00], Monday to Friday including bank holidays.</t>
  </si>
  <si>
    <t>Unit charges in the Amber Time Band apply – between [07:00] and [16:00] and [19:00] and [21:00], Monday to Friday including bank holidays, and [12:00] and [20:00] Saturday and Sunday.</t>
  </si>
  <si>
    <t>Unit charges in the Green Time Band apply – between [00:00] and [07:00] and [21:00] and [24:00], Monday to Friday including bank holidays, and [00:00] and [12:00] and [20:00] and [24:00] Saturday and Sunday.</t>
  </si>
  <si>
    <t>All times are UK clock-time.</t>
  </si>
  <si>
    <t>Copy from CDCM table 3701 "Tariffs!A42:I84" and paste values into A14</t>
  </si>
  <si>
    <t>Copy from EDCM table 6005 "LDNORev!B549:G683" and paste values into D57</t>
  </si>
  <si>
    <t>Unique billing identifier</t>
  </si>
  <si>
    <t>LDNO LV: Domestic Aggregated or CT with Residual</t>
  </si>
  <si>
    <t>LDNO LV: Domestic Aggregated (related MPAN)</t>
  </si>
  <si>
    <t>LDNO LV: Non-Domestic Aggregated or CT No Residual</t>
  </si>
  <si>
    <t>LDNO LV: Non-Domestic Aggregated or CT Band 1</t>
  </si>
  <si>
    <t>LDNO LV: Non-Domestic Aggregated or CT Band 2</t>
  </si>
  <si>
    <t>LDNO LV: Non-Domestic Aggregated or CT Band 3</t>
  </si>
  <si>
    <t>LDNO LV: Non-Domestic Aggregated or CT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</si>
  <si>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</si>
  <si>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</si>
  <si>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</si>
  <si>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</si>
  <si>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</si>
  <si>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</si>
  <si>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</si>
  <si>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</si>
  <si>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 xml:space="preserve">0 or 8 </t>
  </si>
  <si>
    <t>LDNO LV: LV Generation Site Specific</t>
  </si>
  <si>
    <t>LDNO HV: Domestic Aggregated or CT with Residual</t>
  </si>
  <si>
    <t>LDNO HV: Domestic Aggregated (Related MPAN)</t>
  </si>
  <si>
    <t>LDNO HV: Non-Domestic Aggregated or CT No Residual</t>
  </si>
  <si>
    <t>LDNO HV: Non-Domestic Aggregated or CT Band 1</t>
  </si>
  <si>
    <t>LDNO HV: Non-Domestic Aggregated or CT Band 2</t>
  </si>
  <si>
    <t>LDNO HV: Non-Domestic Aggregated or CT Band 3</t>
  </si>
  <si>
    <t>LDNO HV: Non-Domestic Aggregated or CT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</si>
  <si>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</si>
  <si>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</si>
  <si>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</si>
  <si>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</si>
  <si>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</si>
  <si>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</si>
  <si>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</si>
  <si>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</si>
  <si>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</si>
  <si>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</si>
  <si>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</si>
  <si>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</si>
  <si>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</si>
  <si>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</si>
  <si>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</si>
  <si>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</si>
  <si>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</si>
  <si>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</si>
  <si>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</si>
  <si>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</si>
  <si>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</si>
  <si>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</si>
  <si>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or CT with Residual</t>
  </si>
  <si>
    <t>LDNO HVplus: Domestic Aggregated (related MPAN)</t>
  </si>
  <si>
    <t>LDNO HVplus: Non-Domestic Aggregated or CT No Residual</t>
  </si>
  <si>
    <t>LDNO HVplus: Non-Domestic Aggregated or CT Band 1</t>
  </si>
  <si>
    <t>LDNO HVplus: Non-Domestic Aggregated or CT Band 2</t>
  </si>
  <si>
    <t>LDNO HVplus: Non-Domestic Aggregated or CT Band 3</t>
  </si>
  <si>
    <t>LDNO HVplus: Non-Domestic Aggregated or CT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</si>
  <si>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</si>
  <si>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</si>
  <si>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</si>
  <si>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</si>
  <si>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</si>
  <si>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</si>
  <si>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</si>
  <si>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</si>
  <si>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</si>
  <si>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</si>
  <si>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</si>
  <si>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</si>
  <si>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</si>
  <si>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</si>
  <si>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</si>
  <si>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</si>
  <si>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</si>
  <si>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</si>
  <si>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</si>
  <si>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</si>
  <si>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</si>
  <si>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</si>
  <si>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or CT with Residual</t>
  </si>
  <si>
    <t>LDNO EHV: Domestic Aggregated (related MPAN)</t>
  </si>
  <si>
    <t>LDNO EHV: Non-Domestic Aggregated or CT No Residual</t>
  </si>
  <si>
    <t>LDNO EHV: Non-Domestic Aggregated or CT Band 1</t>
  </si>
  <si>
    <t>LDNO EHV: Non-Domestic Aggregated or CT Band 2</t>
  </si>
  <si>
    <t>LDNO EHV: Non-Domestic Aggregated or CT Band 3</t>
  </si>
  <si>
    <t>LDNO EHV: Non-Domestic Aggregated or CT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</si>
  <si>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</si>
  <si>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</si>
  <si>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</si>
  <si>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</si>
  <si>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</si>
  <si>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</si>
  <si>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</si>
  <si>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</si>
  <si>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</si>
  <si>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</si>
  <si>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</si>
  <si>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</si>
  <si>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</si>
  <si>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</si>
  <si>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</si>
  <si>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</si>
  <si>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</si>
  <si>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</si>
  <si>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</si>
  <si>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</si>
  <si>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</si>
  <si>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</si>
  <si>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or CT with Residual</t>
  </si>
  <si>
    <t>LDNO 132kV/EHV: Domestic Aggregated (related MPAN)</t>
  </si>
  <si>
    <t>LDNO 132kV/EHV: Non-Domestic Aggregated or CT No Residual</t>
  </si>
  <si>
    <t>LDNO 132kV/EHV: Non-Domestic Aggregated or CT Band 1</t>
  </si>
  <si>
    <t>LDNO 132kV/EHV: Non-Domestic Aggregated or CT Band 2</t>
  </si>
  <si>
    <t>LDNO 132kV/EHV: Non-Domestic Aggregated or CT Band 3</t>
  </si>
  <si>
    <t>LDNO 132kV/EHV: Non-Domestic Aggregated or CT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</si>
  <si>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</si>
  <si>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</si>
  <si>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</si>
  <si>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</si>
  <si>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</si>
  <si>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</si>
  <si>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</si>
  <si>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</si>
  <si>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</si>
  <si>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</si>
  <si>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</si>
  <si>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</si>
  <si>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</si>
  <si>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</si>
  <si>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</si>
  <si>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</si>
  <si>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</si>
  <si>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</si>
  <si>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</si>
  <si>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</si>
  <si>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</si>
  <si>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</si>
  <si>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or CT with Residual</t>
  </si>
  <si>
    <t>LDNO 132kV: Domestic Aggregated (related MPAN)</t>
  </si>
  <si>
    <t>LDNO 132kV: Non-Domestic Aggregated or CT No Residual</t>
  </si>
  <si>
    <t>LDNO 132kV: Non-Domestic Aggregated or CT Band 1</t>
  </si>
  <si>
    <t>LDNO 132kV: Non-Domestic Aggregated or CT Band 2</t>
  </si>
  <si>
    <t>LDNO 132kV: Non-Domestic Aggregated or CT Band 3</t>
  </si>
  <si>
    <t>LDNO 132kV: Non-Domestic Aggregated or CT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</si>
  <si>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</si>
  <si>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</si>
  <si>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</si>
  <si>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</si>
  <si>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</si>
  <si>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</si>
  <si>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</si>
  <si>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</si>
  <si>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</si>
  <si>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</si>
  <si>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</si>
  <si>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</si>
  <si>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</si>
  <si>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</si>
  <si>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</si>
  <si>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</si>
  <si>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</si>
  <si>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</si>
  <si>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</si>
  <si>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</si>
  <si>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</si>
  <si>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</si>
  <si>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or CT with Residual</t>
  </si>
  <si>
    <t>LDNO 0000: Domestic Aggregated (related MPAN)</t>
  </si>
  <si>
    <t>LDNO 0000: Non-Domestic Aggregated or CT No Residual</t>
  </si>
  <si>
    <t>LDNO 0000: Non-Domestic Aggregated or CT Band 1</t>
  </si>
  <si>
    <t>LDNO 0000: Non-Domestic Aggregated or CT Band 2</t>
  </si>
  <si>
    <t>LDNO 0000: Non-Domestic Aggregated or CT Band 3</t>
  </si>
  <si>
    <t>LDNO 0000: Non-Domestic Aggregated or CT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</si>
  <si>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</si>
  <si>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</si>
  <si>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</si>
  <si>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</si>
  <si>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</si>
  <si>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</si>
  <si>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</si>
  <si>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</si>
  <si>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</si>
  <si>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</si>
  <si>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</si>
  <si>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</si>
  <si>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</si>
  <si>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</si>
  <si>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</si>
  <si>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</si>
  <si>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</si>
  <si>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</si>
  <si>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</si>
  <si>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</si>
  <si>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</si>
  <si>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</si>
  <si>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</si>
  <si>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</si>
  <si>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</si>
  <si>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</si>
  <si>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</si>
  <si>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</si>
  <si>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</si>
  <si>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</si>
  <si>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</si>
  <si>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Nov to Feb</t>
  </si>
  <si>
    <t>07:30 - 16:00
19:00 - 20:00</t>
  </si>
  <si>
    <t>20:00 - 00:30</t>
  </si>
  <si>
    <t>00:30 - 07:30</t>
  </si>
  <si>
    <t>Saturday and Sunday
All Year and
Monday to Friday
Mar to Oct</t>
  </si>
  <si>
    <t>07:30 - 00:30</t>
  </si>
  <si>
    <t>Generic demand and generation LLFs</t>
  </si>
  <si>
    <t>Metered voltage</t>
  </si>
  <si>
    <t>Low-voltage network</t>
  </si>
  <si>
    <t>15-20,22,24-28,30,31,33-38,100-102,104-106,110,111, 120-122,124-128,152,155,172,175,300-302,304,305,320-322,324-325,352,355,372,375,506,800-805,P00-P84,R35-R99,S00-S04,S10-S14/1,2,9,10,909,951</t>
  </si>
  <si>
    <t>Low-voltage substation</t>
  </si>
  <si>
    <t>32,P85-P89,S05-S09/3,4,11,12,952</t>
  </si>
  <si>
    <t>High-voltage network</t>
  </si>
  <si>
    <t>604,P90-P94,S15-S24/5,6,13,14,910</t>
  </si>
  <si>
    <t>High-voltage substation</t>
  </si>
  <si>
    <t>560,562-569,589,595-598/520,522-530,538,541-554</t>
  </si>
  <si>
    <t>33kV generic</t>
  </si>
  <si>
    <t>799/960</t>
  </si>
  <si>
    <t>EHV site specific LLFs</t>
  </si>
  <si>
    <t>Demand</t>
  </si>
  <si>
    <t>Site</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</si>
  <si>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</si>
  <si>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</si>
  <si>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</si>
  <si>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</si>
  <si>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01/04/2025</t>
  </si>
  <si>
    <t>Tariff 330</t>
  </si>
  <si>
    <t>31/10/2025</t>
  </si>
  <si>
    <t>Tariff 432</t>
  </si>
  <si>
    <t>Import
LLF
period 1</t>
  </si>
  <si>
    <t>Import
LLF
period 2</t>
  </si>
  <si>
    <t>Import
LLF
period 3</t>
  </si>
  <si>
    <t>Import
LLF
period 4</t>
  </si>
  <si>
    <t>Export
LLF
period 1</t>
  </si>
  <si>
    <t>Export
LLF
period 2</t>
  </si>
  <si>
    <t>Export
LLF
period 3</t>
  </si>
  <si>
    <t>Export
LLF
period 4</t>
  </si>
  <si>
    <t>Supplier of Last Resort 
Fixed charge adder*
p/MPAN/day</t>
  </si>
  <si>
    <t>Eligible Bad Debt
Fixed charge adder***
p/MPAN/day</t>
  </si>
  <si>
    <t>Domestic Aggregated or CT</t>
  </si>
  <si>
    <t>LDNO LV: Domestic Aggregated or CT</t>
  </si>
  <si>
    <t>LDNO HV: Domestic Aggregated or CT</t>
  </si>
  <si>
    <t>LDNO HVplus: Domestic Aggregated or CT</t>
  </si>
  <si>
    <t>LDNO EHV: Domestic Aggregated or CT</t>
  </si>
  <si>
    <t>LDNO 132kV/EHV: Domestic Aggregated or CT</t>
  </si>
  <si>
    <t>LDNO 132kV: Domestic Aggregated or CT</t>
  </si>
  <si>
    <t>LDNO 0000: Domestic Aggregated or CT</t>
  </si>
  <si>
    <t>*Supplier of Last Resort pass-through costs allocated to all domestic tariffs with a fixed charge (including LDNO)</t>
  </si>
  <si>
    <t>**Eligible Bad Debt pass-through costs allocated to all metered demand tariffs (including LDNO)</t>
  </si>
  <si>
    <t>Node/Zone ID</t>
  </si>
  <si>
    <t>Geographical name</t>
  </si>
  <si>
    <t>Local charge 1
£/kVA</t>
  </si>
  <si>
    <t>Remote charge 1
£/kVA</t>
  </si>
  <si>
    <t>Abernethy</t>
  </si>
  <si>
    <t>Alness</t>
  </si>
  <si>
    <t>Arbroath</t>
  </si>
  <si>
    <t>Beauly</t>
  </si>
  <si>
    <t>Boat of Garten</t>
  </si>
  <si>
    <t>Braco</t>
  </si>
  <si>
    <t>Bridge of Dun</t>
  </si>
  <si>
    <t>Broadford</t>
  </si>
  <si>
    <t>Brora</t>
  </si>
  <si>
    <t>Burghmuir</t>
  </si>
  <si>
    <t>Carradale 1</t>
  </si>
  <si>
    <t>Cassley</t>
  </si>
  <si>
    <t>Charleston</t>
  </si>
  <si>
    <t>Ardkinglas</t>
  </si>
  <si>
    <t>Clayhills</t>
  </si>
  <si>
    <t>Coupar Angus</t>
  </si>
  <si>
    <t>Craigiebuckler</t>
  </si>
  <si>
    <t>Dunbeath</t>
  </si>
  <si>
    <t>Dudhope</t>
  </si>
  <si>
    <t>Dunoon</t>
  </si>
  <si>
    <t>Dyce</t>
  </si>
  <si>
    <t>Elgin</t>
  </si>
  <si>
    <t>Fasnakyle</t>
  </si>
  <si>
    <t>Fort Augustus</t>
  </si>
  <si>
    <t>Fiddes</t>
  </si>
  <si>
    <t>Fraserburgh</t>
  </si>
  <si>
    <t>Fort William</t>
  </si>
  <si>
    <t>Glenagnes</t>
  </si>
  <si>
    <t>Inverness</t>
  </si>
  <si>
    <t>Keith 1</t>
  </si>
  <si>
    <t>Killin</t>
  </si>
  <si>
    <t>Kintore</t>
  </si>
  <si>
    <t>Lairg</t>
  </si>
  <si>
    <t>Lunanhead</t>
  </si>
  <si>
    <t>Lyndhurst</t>
  </si>
  <si>
    <t>Milton of Craigie</t>
  </si>
  <si>
    <t>Mybster 1</t>
  </si>
  <si>
    <t>Nairn</t>
  </si>
  <si>
    <t>Peterhead Grange</t>
  </si>
  <si>
    <t>Persley</t>
  </si>
  <si>
    <t>Port Ann</t>
  </si>
  <si>
    <t>Rannoch</t>
  </si>
  <si>
    <t>Redmoss</t>
  </si>
  <si>
    <t>St Fillans</t>
  </si>
  <si>
    <t>Strichen</t>
  </si>
  <si>
    <t>Taynuilt</t>
  </si>
  <si>
    <t>Thurso</t>
  </si>
  <si>
    <t>Tummel Bridge</t>
  </si>
  <si>
    <t>Willowdale</t>
  </si>
  <si>
    <t>Woodhill</t>
  </si>
  <si>
    <t>Ardmore</t>
  </si>
  <si>
    <t>Dunvegan</t>
  </si>
  <si>
    <t>Tarland</t>
  </si>
  <si>
    <t>Kinlochleven</t>
  </si>
  <si>
    <t>Glenfarclas</t>
  </si>
  <si>
    <t>Dallas</t>
  </si>
  <si>
    <t>Strathleven</t>
  </si>
  <si>
    <t>Ceannacroc</t>
  </si>
  <si>
    <t>Clachan</t>
  </si>
  <si>
    <t>Quoich</t>
  </si>
  <si>
    <t>Grudie Bridge</t>
  </si>
  <si>
    <t>Shin</t>
  </si>
  <si>
    <t>Stornoway</t>
  </si>
  <si>
    <t>BALBEG1A    11.000</t>
  </si>
  <si>
    <t>SCONE1A     11.000</t>
  </si>
  <si>
    <t>ERROL1A     11.000</t>
  </si>
  <si>
    <t>HARBOR1A    11.000</t>
  </si>
  <si>
    <t>FREE2A      11.000</t>
  </si>
  <si>
    <t>BROERN1A    11.000</t>
  </si>
  <si>
    <t>BINNLF1A    11.000</t>
  </si>
  <si>
    <t>GLEDVN1A    11.000</t>
  </si>
  <si>
    <t>MILNAT1A    11.000</t>
  </si>
  <si>
    <t>ABNE1A      11.000</t>
  </si>
  <si>
    <t>TAIN1A      11.000</t>
  </si>
  <si>
    <t>BALALD1A    11.000</t>
  </si>
  <si>
    <t>GLASTU1A    11.000</t>
  </si>
  <si>
    <t>NIGG1A      11.000</t>
  </si>
  <si>
    <t>CROSHL1A    11.000</t>
  </si>
  <si>
    <t>CONTUL1A    11.000</t>
  </si>
  <si>
    <t>PEDDIE1A    11.000</t>
  </si>
  <si>
    <t>INVGOR1A    11.000</t>
  </si>
  <si>
    <t>LEALTY1A    11.000</t>
  </si>
  <si>
    <t>NOVARW1A    11.000</t>
  </si>
  <si>
    <t>MUIREN1A    11.000</t>
  </si>
  <si>
    <t>BLACKS1A    11.000</t>
  </si>
  <si>
    <t>REDFOR1A    11.000</t>
  </si>
  <si>
    <t>CARNOU1A    11.000</t>
  </si>
  <si>
    <t>ELIDEP1A    11.000</t>
  </si>
  <si>
    <t>CHAAVE1A    11.000</t>
  </si>
  <si>
    <t>HUMEST1A    11.000</t>
  </si>
  <si>
    <t>TORA8J      11.000</t>
  </si>
  <si>
    <t>TORA8K      11.000</t>
  </si>
  <si>
    <t>DINGWA1A    11.000</t>
  </si>
  <si>
    <t>MARYBA1A    11.000</t>
  </si>
  <si>
    <t>CONONB1A    11.000</t>
  </si>
  <si>
    <t>MUIROF1A    11.000</t>
  </si>
  <si>
    <t>AIGAS1A     11.000</t>
  </si>
  <si>
    <t>NOKESS1A    11.000</t>
  </si>
  <si>
    <t>KILTAR1A    11.000</t>
  </si>
  <si>
    <t>CONONF1A    11.000</t>
  </si>
  <si>
    <t>COMRIE1A    11.000</t>
  </si>
  <si>
    <t>TOMATI1A    11.000</t>
  </si>
  <si>
    <t>GRANTO1A    11.000</t>
  </si>
  <si>
    <t>BALLIN1A    11.000</t>
  </si>
  <si>
    <t>BOAGAR1A    11.000</t>
  </si>
  <si>
    <t>AVIEMO1A    11.000</t>
  </si>
  <si>
    <t>KINGUS1A    11.000</t>
  </si>
  <si>
    <t>DALWHI1A    11.000</t>
  </si>
  <si>
    <t>FORTEV1A    11.000</t>
  </si>
  <si>
    <t>GLENEA1A    11.000</t>
  </si>
  <si>
    <t>CRIEFF1A    11.000</t>
  </si>
  <si>
    <t>DUNBLA1A    11.000</t>
  </si>
  <si>
    <t>KIPPEN1A    11.000</t>
  </si>
  <si>
    <t>CALLAN1A    11.000</t>
  </si>
  <si>
    <t>LOGIEP1A    11.000</t>
  </si>
  <si>
    <t>INCHBA1A    11.000</t>
  </si>
  <si>
    <t>BRIDGE1A    11.000</t>
  </si>
  <si>
    <t>BRECHI1A    11.000</t>
  </si>
  <si>
    <t>MONTRO1A    11.000</t>
  </si>
  <si>
    <t>GLAXO1A     11.000</t>
  </si>
  <si>
    <t>MONTRN1A    11.000</t>
  </si>
  <si>
    <t>STCYRU1A    11.000</t>
  </si>
  <si>
    <t>BROADF1A    11.000</t>
  </si>
  <si>
    <t>KISHOR1A    11.000</t>
  </si>
  <si>
    <t>SHIELD1A    11.000</t>
  </si>
  <si>
    <t>ACHINT1A    11.000</t>
  </si>
  <si>
    <t>NOSTIE1A    11.000</t>
  </si>
  <si>
    <t>KYLE1A      11.000</t>
  </si>
  <si>
    <t>SKULAM1A    11.000</t>
  </si>
  <si>
    <t>LOWERO1A    11.000</t>
  </si>
  <si>
    <t>HELMSD1A    11.000</t>
  </si>
  <si>
    <t>BRORA1A     11.000</t>
  </si>
  <si>
    <t>GOLSPI1A    11.000</t>
  </si>
  <si>
    <t>DORNOC1A    11.000</t>
  </si>
  <si>
    <t>REDGOR1A    11.000</t>
  </si>
  <si>
    <t>GOODLY1A    11.000</t>
  </si>
  <si>
    <t>THIMBL1A    11.000</t>
  </si>
  <si>
    <t>BURGHM1A    11.000</t>
  </si>
  <si>
    <t>BRODIC1A    11.000</t>
  </si>
  <si>
    <t>WHITIN1A    11.000</t>
  </si>
  <si>
    <t>MACHRI1A    11.000</t>
  </si>
  <si>
    <t>BALLIE1A    11.000</t>
  </si>
  <si>
    <t>DIPPEN1A    11.000</t>
  </si>
  <si>
    <t>CAMPBE1A    11.000</t>
  </si>
  <si>
    <t>WESTPA1A    11.000</t>
  </si>
  <si>
    <t>CLAONA1A    11.000</t>
  </si>
  <si>
    <t>BALLUR1A    11.000</t>
  </si>
  <si>
    <t>OVERSC1A    11.000</t>
  </si>
  <si>
    <t>CASSLE1A    11.000</t>
  </si>
  <si>
    <t>DUCHAL1A    11.000</t>
  </si>
  <si>
    <t>RHICON1A    11.000</t>
  </si>
  <si>
    <t>GOURDI1A    11.000</t>
  </si>
  <si>
    <t>CHARLE1A    11.000</t>
  </si>
  <si>
    <t>MENZIE1A    11.000</t>
  </si>
  <si>
    <t>NINEWE1A    11.000</t>
  </si>
  <si>
    <t>COMMER1A    11.000</t>
  </si>
  <si>
    <t>BALNAGAS    11.000</t>
  </si>
  <si>
    <t>CLAYHI1A    11.000</t>
  </si>
  <si>
    <t>LEOCH1A     11.000</t>
  </si>
  <si>
    <t>BLAIRG1A    11.000</t>
  </si>
  <si>
    <t>ALYTH1A     11.000</t>
  </si>
  <si>
    <t>DALRUL1A    11.000</t>
  </si>
  <si>
    <t>CAPUTH1A    11.000</t>
  </si>
  <si>
    <t>COUPAR1A    11.000</t>
  </si>
  <si>
    <t>CRAIGI1A    11.000</t>
  </si>
  <si>
    <t>CRAIGT1A    11.000</t>
  </si>
  <si>
    <t>CULTER1A    11.000</t>
  </si>
  <si>
    <t>RUTHRI1A    11.000</t>
  </si>
  <si>
    <t>CONSTA1A    11.000</t>
  </si>
  <si>
    <t>ROSEBA1A    11.000</t>
  </si>
  <si>
    <t>DUNOON1A    11.000</t>
  </si>
  <si>
    <t>INNELL1A    11.000</t>
  </si>
  <si>
    <t>ROTHEY1A    11.000</t>
  </si>
  <si>
    <t>BRUCHG1A    11.000</t>
  </si>
  <si>
    <t>SANDBN1A    11.000</t>
  </si>
  <si>
    <t>NEWTON1A    11.000</t>
  </si>
  <si>
    <t>GLENDA1A    11.000</t>
  </si>
  <si>
    <t>COLINT1A    11.000</t>
  </si>
  <si>
    <t>KAMES1A     11.000</t>
  </si>
  <si>
    <t>OTTERF1A    11.000</t>
  </si>
  <si>
    <t>STONEY1A    11.000</t>
  </si>
  <si>
    <t>STONEY1C    11.000</t>
  </si>
  <si>
    <t>NORDYC1A    11.000</t>
  </si>
  <si>
    <t>KINGSE1A    11.000</t>
  </si>
  <si>
    <t>BALMED1A    11.000</t>
  </si>
  <si>
    <t>ELLON1A     11.000</t>
  </si>
  <si>
    <t>BILBOH1A    11.000</t>
  </si>
  <si>
    <t>FOCHAB1A    11.000</t>
  </si>
  <si>
    <t>KINLOS1A    11.000</t>
  </si>
  <si>
    <t>ASHGRO1A    11.000</t>
  </si>
  <si>
    <t>CUMMIN1A    11.000</t>
  </si>
  <si>
    <t>LHANBR1A    11.000</t>
  </si>
  <si>
    <t>LOSSIE1A    11.000</t>
  </si>
  <si>
    <t>BURGHE1A    11.000</t>
  </si>
  <si>
    <t>ELGIN1A     11.000</t>
  </si>
  <si>
    <t>FASN5L      11.000</t>
  </si>
  <si>
    <t>FASNAK1A    11.000</t>
  </si>
  <si>
    <t>DRUMNA1A    11.000</t>
  </si>
  <si>
    <t>ABERCA1A    11.000</t>
  </si>
  <si>
    <t>INVERG1A    11.000</t>
  </si>
  <si>
    <t>BUNOIC1A    11.000</t>
  </si>
  <si>
    <t>GLENDO1A    11.000</t>
  </si>
  <si>
    <t>STONEH1A    11.000</t>
  </si>
  <si>
    <t>EDZELL1A    11.000</t>
  </si>
  <si>
    <t>LAUREN1A    11.000</t>
  </si>
  <si>
    <t>INVERB1A    11.000</t>
  </si>
  <si>
    <t>FRASER1A    11.000</t>
  </si>
  <si>
    <t>STRONT1A    11.000</t>
  </si>
  <si>
    <t>SALEN1A     11.000</t>
  </si>
  <si>
    <t>GLENSA1A    11.000</t>
  </si>
  <si>
    <t>CORRAN1A    11.000</t>
  </si>
  <si>
    <t>PINEGR1A    11.000</t>
  </si>
  <si>
    <t>INVERL1A    11.000</t>
  </si>
  <si>
    <t>ANNAT1A     11.000</t>
  </si>
  <si>
    <t>ARISAI1A    11.000</t>
  </si>
  <si>
    <t>MALLAI1A    11.000</t>
  </si>
  <si>
    <t>LOCHAL1A    11.000</t>
  </si>
  <si>
    <t>BSWTMBR1    11.000</t>
  </si>
  <si>
    <t>MOIDAR1C    11.000</t>
  </si>
  <si>
    <t>OVERGA1A    11.000</t>
  </si>
  <si>
    <t>WALT11KV  11.000</t>
  </si>
  <si>
    <t>CULLOD1A    11.000</t>
  </si>
  <si>
    <t>RAIGMO1A    11.000</t>
  </si>
  <si>
    <t>HILTON1A    11.000</t>
  </si>
  <si>
    <t>DALNEI1A    11.000</t>
  </si>
  <si>
    <t>WATERL1A    11.000</t>
  </si>
  <si>
    <t>LOCAL1A     11.000</t>
  </si>
  <si>
    <t>INVERR1A    11.000</t>
  </si>
  <si>
    <t>DUNMAG1A    11.000</t>
  </si>
  <si>
    <t>ERROGI1A    11.000</t>
  </si>
  <si>
    <t>FOYERS1B    11.000</t>
  </si>
  <si>
    <t>FOYERS6A    6.6000</t>
  </si>
  <si>
    <t>WESTER1A    11.000</t>
  </si>
  <si>
    <t>KEITH1A     11.000</t>
  </si>
  <si>
    <t>ROTHES1A    11.000</t>
  </si>
  <si>
    <t>ABERLO1A    11.000</t>
  </si>
  <si>
    <t>DUFFTO1A    11.000</t>
  </si>
  <si>
    <t>HUNTLY1A    11.000</t>
  </si>
  <si>
    <t>INSCH1A     11.000</t>
  </si>
  <si>
    <t>NETHDA1A    11.000</t>
  </si>
  <si>
    <t>CULLEN1A    11.000</t>
  </si>
  <si>
    <t>LIMEHI1A    11.000</t>
  </si>
  <si>
    <t>MARNOC1A    11.000</t>
  </si>
  <si>
    <t>MARNOC1B    11.000</t>
  </si>
  <si>
    <t>MACDUF1A    11.000</t>
  </si>
  <si>
    <t>PORTSO1A    11.000</t>
  </si>
  <si>
    <t>TURRIF1A    11.000</t>
  </si>
  <si>
    <t>GLENFI1C    11.000</t>
  </si>
  <si>
    <t>LOCHLU1C    11.000</t>
  </si>
  <si>
    <t>LOCHEA1A    11.000</t>
  </si>
  <si>
    <t>KILLTO1C    11.000</t>
  </si>
  <si>
    <t>LOCHAY1C    11.000</t>
  </si>
  <si>
    <t>LUBREO1B    11.000</t>
  </si>
  <si>
    <t>CASHLI1B    11.000</t>
  </si>
  <si>
    <t>CASHLI1D    11.000</t>
  </si>
  <si>
    <t>TORRYB1A    11.000</t>
  </si>
  <si>
    <t>BANCHO1A    11.000</t>
  </si>
  <si>
    <t>MIDMAR1A    11.000</t>
  </si>
  <si>
    <t>KEMNAY1A    11.000</t>
  </si>
  <si>
    <t>SKENE1A     11.000</t>
  </si>
  <si>
    <t>INVERU1A    11.000</t>
  </si>
  <si>
    <t>BALQUHW-    11.000</t>
  </si>
  <si>
    <t>OLDMEL1A    11.000</t>
  </si>
  <si>
    <t>FYVIE1A     11.000</t>
  </si>
  <si>
    <t>PARK1A      11.000</t>
  </si>
  <si>
    <t>TORBOL1A    11.000</t>
  </si>
  <si>
    <t>TRESSA1A    11.000</t>
  </si>
  <si>
    <t>LAIRGL1A    11.000</t>
  </si>
  <si>
    <t>LUNLOC1A    11.000</t>
  </si>
  <si>
    <t>LOCHSI1A    11.000</t>
  </si>
  <si>
    <t>MARYTO1A    11.000</t>
  </si>
  <si>
    <t>INVITY1A    11.000</t>
  </si>
  <si>
    <t>FRIOCK1A    11.000</t>
  </si>
  <si>
    <t>LYNDHU1A    11.000</t>
  </si>
  <si>
    <t>MACALP1A    11.000</t>
  </si>
  <si>
    <t>WESTKI1A    11.000</t>
  </si>
  <si>
    <t>LOCHEE1A    11.000</t>
  </si>
  <si>
    <t>MICHEL1A    11.000</t>
  </si>
  <si>
    <t>LONHAU1A    11.000</t>
  </si>
  <si>
    <t>OLDCRA1A    11.000</t>
  </si>
  <si>
    <t>KNOWE1A     11.000</t>
  </si>
  <si>
    <t>MILCLO1A    11.000</t>
  </si>
  <si>
    <t>EDZLST1A    11.000</t>
  </si>
  <si>
    <t>BROFER1A    11.000</t>
  </si>
  <si>
    <t>WICK1A      11.000</t>
  </si>
  <si>
    <t>MELVIC1A    11.000</t>
  </si>
  <si>
    <t>BETTYH1A    11.000</t>
  </si>
  <si>
    <t>COLDBA1A    11.000</t>
  </si>
  <si>
    <t>LATHER1A    11.000</t>
  </si>
  <si>
    <t>LETHEN1A    11.000</t>
  </si>
  <si>
    <t>FORRES1B    11.000</t>
  </si>
  <si>
    <t>NAIRCN1B    11.000</t>
  </si>
  <si>
    <t>MACDER1A    11.000</t>
  </si>
  <si>
    <t>ARDSER1B    11.000</t>
  </si>
  <si>
    <t>DALCRS1B    11.000</t>
  </si>
  <si>
    <t>GRANGE1A    11.000</t>
  </si>
  <si>
    <t>NORTHS1A    11.000</t>
  </si>
  <si>
    <t>STMACH1A    11.000</t>
  </si>
  <si>
    <t>BRIDGD1A    11.000</t>
  </si>
  <si>
    <t>WHITES1A    11.000</t>
  </si>
  <si>
    <t>HAUDAG1A    11.000</t>
  </si>
  <si>
    <t>TARBER1A    11.000</t>
  </si>
  <si>
    <t>FURNAC1A    11.000</t>
  </si>
  <si>
    <t>INVERN1A    11.000</t>
  </si>
  <si>
    <t>LOCHGI1A    11.000</t>
  </si>
  <si>
    <t>LOCG5-      11.000</t>
  </si>
  <si>
    <t>CRINAN1A    11.000</t>
  </si>
  <si>
    <t>LUSSAG1A    11.000</t>
  </si>
  <si>
    <t>TARBER1E    11.000</t>
  </si>
  <si>
    <t>PORTAS1A    11.000</t>
  </si>
  <si>
    <t>BOWMOR1A    11.000</t>
  </si>
  <si>
    <t>PORTEL1A    11.000</t>
  </si>
  <si>
    <t>ARIGH1B     11.000</t>
  </si>
  <si>
    <t>RANN5-      11.000</t>
  </si>
  <si>
    <t>GLENET1A    11.000</t>
  </si>
  <si>
    <t>BLACKM1A    11.000</t>
  </si>
  <si>
    <t>TYNDRU1A    11.000</t>
  </si>
  <si>
    <t>BRIDGG1A    11.000</t>
  </si>
  <si>
    <t>GAUR1A      11.000</t>
  </si>
  <si>
    <t>GAUR1B      11.000</t>
  </si>
  <si>
    <t>LOCHER1A    11.000</t>
  </si>
  <si>
    <t>CRAIGN1A    11.000</t>
  </si>
  <si>
    <t>NEWTONH1A    11.000</t>
  </si>
  <si>
    <t>REDMOS1A    11.000</t>
  </si>
  <si>
    <t>KINCOR1A    11.000</t>
  </si>
  <si>
    <t>SFIL5-      11.000</t>
  </si>
  <si>
    <t>DALCHO1A    11.000</t>
  </si>
  <si>
    <t>NEWPIT1A    11.000</t>
  </si>
  <si>
    <t>STRICH1A    11.000</t>
  </si>
  <si>
    <t>MINTLA1A    11.000</t>
  </si>
  <si>
    <t>BODDAM1C    11.000</t>
  </si>
  <si>
    <t>HATTON1A    11.000</t>
  </si>
  <si>
    <t>MAUD1A      11.000</t>
  </si>
  <si>
    <t>INAW5-      11.000</t>
  </si>
  <si>
    <t>TAYNUI1A    11.000</t>
  </si>
  <si>
    <t>BONAWE1A    11.000</t>
  </si>
  <si>
    <t>KENMOR1A    11.000</t>
  </si>
  <si>
    <t>BARCAL1A    11.000</t>
  </si>
  <si>
    <t>CONNEL1A    11.000</t>
  </si>
  <si>
    <t>OBAN1A      11.000</t>
  </si>
  <si>
    <t>DERVAI1A    11.000</t>
  </si>
  <si>
    <t>KILNIN1A    11.000</t>
  </si>
  <si>
    <t>SCAMMA1A    11.000</t>
  </si>
  <si>
    <t>KERRAR1A    11.000</t>
  </si>
  <si>
    <t>LOCHDO1A    11.000</t>
  </si>
  <si>
    <t>TIRORA1A    11.000</t>
  </si>
  <si>
    <t>KINLOR1A    11.000</t>
  </si>
  <si>
    <t>SALEN1X     11.000</t>
  </si>
  <si>
    <t>KILCHR1A    11.000</t>
  </si>
  <si>
    <t>AWEBAR1A    11.000</t>
  </si>
  <si>
    <t>DALMAL1A    11.000</t>
  </si>
  <si>
    <t>EREDIN1A    11.000</t>
  </si>
  <si>
    <t>KIEL5-      11.000</t>
  </si>
  <si>
    <t>HASTIG1A    11.000</t>
  </si>
  <si>
    <t>ORMLIE1A    11.000</t>
  </si>
  <si>
    <t>FORSS1A     11.000</t>
  </si>
  <si>
    <t>HALKIR1A    11.000</t>
  </si>
  <si>
    <t>STROMN1A    11.000</t>
  </si>
  <si>
    <t>BURGAR1A    11.000</t>
  </si>
  <si>
    <t>ROUSAY1A    11.000</t>
  </si>
  <si>
    <t>WESTRY1A    11.000</t>
  </si>
  <si>
    <t>EDAY1A      11.000</t>
  </si>
  <si>
    <t>SANDAY1A    11.000</t>
  </si>
  <si>
    <t>STRONS1A    11.000</t>
  </si>
  <si>
    <t>SHAPIN1A    11.000</t>
  </si>
  <si>
    <t>KIRKWA1A    11.000</t>
  </si>
  <si>
    <t>STMARY1A    11.000</t>
  </si>
  <si>
    <t>NTHHOY1A    11.000</t>
  </si>
  <si>
    <t>LYNESS1A    11.000</t>
  </si>
  <si>
    <t>FLOTTA1A    11.000</t>
  </si>
  <si>
    <t>FLTOCC1C    11.000</t>
  </si>
  <si>
    <t>NEWBIG1A    11.000</t>
  </si>
  <si>
    <t>TUMB5-      11.000</t>
  </si>
  <si>
    <t>COSHIE1-    11.000</t>
  </si>
  <si>
    <t>BONSKI1A    11.000</t>
  </si>
  <si>
    <t>PITLOC1A    11.000</t>
  </si>
  <si>
    <t>KINLOCHR1A    11.000</t>
  </si>
  <si>
    <t>FINCAS1A    11.000</t>
  </si>
  <si>
    <t>CALVIN1A    11.000</t>
  </si>
  <si>
    <t>ABERFE1A    11.000</t>
  </si>
  <si>
    <t>TUMB1A      11.000</t>
  </si>
  <si>
    <t>HAYTON1A    11.000</t>
  </si>
  <si>
    <t>GREYFR1A    11.000</t>
  </si>
  <si>
    <t>DENBUR1A    11.000</t>
  </si>
  <si>
    <t>STNICH1A    11.000</t>
  </si>
  <si>
    <t>QUEENS1A    11.000</t>
  </si>
  <si>
    <t>WOODHI1A    11.000</t>
  </si>
  <si>
    <t>SPRING1A    11.000</t>
  </si>
  <si>
    <t>DRIMOR1A    11.000</t>
  </si>
  <si>
    <t>AIRD1A      11.000</t>
  </si>
  <si>
    <t>AIRD1B      11.000</t>
  </si>
  <si>
    <t>CLACHN1A    11.000</t>
  </si>
  <si>
    <t>POLLAC1A    11.000</t>
  </si>
  <si>
    <t>LOCHCA1A    11.000</t>
  </si>
  <si>
    <t>STOCKI1A    11.000</t>
  </si>
  <si>
    <t>TARBET1A    11.000</t>
  </si>
  <si>
    <t>DRYNOC1A    11.000</t>
  </si>
  <si>
    <t>PORTRE1A    11.000</t>
  </si>
  <si>
    <t>UIG1A       11.000</t>
  </si>
  <si>
    <t>DUNVEG1A    11.000</t>
  </si>
  <si>
    <t>ABBOYN1A    11.000</t>
  </si>
  <si>
    <t>BALLAT1A    11.000</t>
  </si>
  <si>
    <t>MOSSAT1A    11.000</t>
  </si>
  <si>
    <t>STRATH1A    11.000</t>
  </si>
  <si>
    <t>WHITEH1A    11.000</t>
  </si>
  <si>
    <t>KILO5A      6.6000</t>
  </si>
  <si>
    <t>KILO5B      6.6000</t>
  </si>
  <si>
    <t>KILO5C      6.6000</t>
  </si>
  <si>
    <t>KINLOC1A    11.000</t>
  </si>
  <si>
    <t>KINLOC1B    11.000</t>
  </si>
  <si>
    <t>GLENCO1A    11.000</t>
  </si>
  <si>
    <t>ABERFO1A    11.000</t>
  </si>
  <si>
    <t>KEPCUL1A    11.000</t>
  </si>
  <si>
    <t>DRYMEN1A    11.000</t>
  </si>
  <si>
    <t>BLAIRL1A    11.000</t>
  </si>
  <si>
    <t>ROSSPR1A    11.000</t>
  </si>
  <si>
    <t>KILLEA1A    11.000</t>
  </si>
  <si>
    <t>AUCHEN1A    11.000</t>
  </si>
  <si>
    <t>CEAN5-      11.000</t>
  </si>
  <si>
    <t>CLAC5J      11.000</t>
  </si>
  <si>
    <t>SRONMH1A    11.000</t>
  </si>
  <si>
    <t>BUTTEB1A    11.000</t>
  </si>
  <si>
    <t>LOCHGO1A    11.000</t>
  </si>
  <si>
    <t>DOUGLA1A    11.000</t>
  </si>
  <si>
    <t>STRACH1A    11.000</t>
  </si>
  <si>
    <t>INVERA1A    11.000</t>
  </si>
  <si>
    <t>QUOI5-      11.000</t>
  </si>
  <si>
    <t>GRUB5-      11.000</t>
  </si>
  <si>
    <t>KERRYF1A    11.000</t>
  </si>
  <si>
    <t>AULTBE1A    11.000</t>
  </si>
  <si>
    <t>VAICHT1A    11.000</t>
  </si>
  <si>
    <t>INVERM1A    11.000</t>
  </si>
  <si>
    <t>ULLAPO1A    11.000</t>
  </si>
  <si>
    <t>LOCHDU1A    11.000</t>
  </si>
  <si>
    <t>DRUMRU1A    11.000</t>
  </si>
  <si>
    <t>ACHILT1A    11.000</t>
  </si>
  <si>
    <t>LOCHIN1A    11.000</t>
  </si>
  <si>
    <t>KINLOW1A    11.000</t>
  </si>
  <si>
    <t>MINORG1A    11.000</t>
  </si>
  <si>
    <t>LETEWE1A    11.000</t>
  </si>
  <si>
    <t>SHIN5-      11.000</t>
  </si>
  <si>
    <t>SHIN1C      11.000</t>
  </si>
  <si>
    <t>GLEDFI1A    11.000</t>
  </si>
  <si>
    <t>MAARUI1A    11.000</t>
  </si>
  <si>
    <t>LAXAY1A     11.000</t>
  </si>
  <si>
    <t>CALLAD1A    11.000</t>
  </si>
  <si>
    <t>GISLA1A     11.000</t>
  </si>
  <si>
    <t>ARNISH1A    11.000</t>
  </si>
  <si>
    <t>BATTER1A    11.000</t>
  </si>
  <si>
    <t>COLL1A      11.000</t>
  </si>
  <si>
    <t>BARVAS1A    11.000</t>
  </si>
  <si>
    <t>TARBER1B    11.000</t>
  </si>
  <si>
    <t>Shetland</t>
  </si>
  <si>
    <t>LERWCK5J    11.000</t>
  </si>
  <si>
    <t>LERWCK5S    11.000</t>
  </si>
  <si>
    <t>LERWCK5T    11.000</t>
  </si>
  <si>
    <t>LERWCK5R    11.000</t>
  </si>
  <si>
    <t>SVOETM5J    11.000</t>
  </si>
  <si>
    <t>SVOETM5K    11.000</t>
  </si>
  <si>
    <t>SVOETM5L    11.000</t>
  </si>
  <si>
    <t>SVT51       11.000</t>
  </si>
  <si>
    <t>SVOETM5M    11.000</t>
  </si>
  <si>
    <t>SVT53       11.000</t>
  </si>
  <si>
    <t>BRAE5-      11.000</t>
  </si>
  <si>
    <t>SUMBRG5-    11.000</t>
  </si>
  <si>
    <t>FIRTH5-     11.000</t>
  </si>
  <si>
    <t>GUTCHR5-    11.000</t>
  </si>
  <si>
    <t>UNST5-      11.000</t>
  </si>
  <si>
    <t>MIDYEL5-    11.000</t>
  </si>
  <si>
    <t>TUMLIN5-    11.000</t>
  </si>
  <si>
    <t>SCALWY5-    11.000</t>
  </si>
  <si>
    <t>SNDWCK5-    11.000</t>
  </si>
  <si>
    <t>VOE5L       11.000</t>
  </si>
  <si>
    <t>Berryburn</t>
  </si>
  <si>
    <t>Orrin</t>
  </si>
  <si>
    <t>SLOY33B     11.000</t>
  </si>
  <si>
    <t>SLOY33A     11.000</t>
  </si>
  <si>
    <t>DOUN4-</t>
  </si>
  <si>
    <t>PEHS5-      11.000</t>
  </si>
  <si>
    <t>SFEG5-      11.000</t>
  </si>
  <si>
    <t>DOUN3-</t>
  </si>
  <si>
    <t>Sloy</t>
  </si>
  <si>
    <t>Peterhead Shell</t>
  </si>
  <si>
    <t>St Fergus Gas</t>
  </si>
  <si>
    <t>Fetteresso</t>
  </si>
  <si>
    <t>Cairnford</t>
  </si>
  <si>
    <t>MacDuff</t>
  </si>
  <si>
    <t>Mybster 2</t>
  </si>
  <si>
    <t>CHAOR1A     11.000</t>
  </si>
  <si>
    <t>INVERCRO3A  11.000</t>
  </si>
  <si>
    <t>Carradale 2</t>
  </si>
  <si>
    <t>Keith 2</t>
  </si>
  <si>
    <t>Rothienorman</t>
  </si>
  <si>
    <t>Inveralmond Primary</t>
  </si>
  <si>
    <t>Loch Carron</t>
  </si>
  <si>
    <t>Aecc</t>
  </si>
  <si>
    <t>Harvest Avenue</t>
  </si>
  <si>
    <t>SALEN1Y'    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</si>
  <si>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</si>
  <si>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</si>
  <si>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</si>
  <si>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</si>
  <si>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</si>
  <si>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</si>
  <si>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</si>
  <si>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</si>
  <si>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</si>
  <si>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</si>
  <si>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</si>
  <si>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</si>
  <si>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</si>
  <si>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</si>
  <si>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</si>
  <si>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</si>
  <si>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</si>
  <si>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</si>
  <si>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</si>
  <si>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</si>
  <si>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</si>
  <si>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</si>
  <si>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</si>
  <si>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</si>
  <si>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</si>
  <si>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</si>
  <si>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</si>
  <si>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</si>
  <si>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</si>
  <si>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</si>
  <si>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</si>
  <si>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</si>
  <si>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</si>
  <si>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</si>
  <si>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</si>
  <si>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</si>
  <si>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</si>
  <si>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</si>
  <si>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</si>
  <si>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</si>
  <si>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</si>
  <si>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</si>
  <si>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</si>
  <si>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</si>
  <si>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</si>
  <si>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</si>
  <si>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</si>
  <si>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</si>
  <si>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</si>
  <si>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</si>
  <si>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</si>
  <si>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</si>
  <si>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</si>
  <si>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</si>
  <si>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</si>
  <si>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</si>
  <si>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</si>
  <si>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</si>
  <si>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</si>
  <si>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</si>
  <si>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</si>
  <si>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</si>
  <si>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</si>
  <si>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</si>
  <si>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</si>
  <si>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</si>
  <si>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</si>
  <si>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</si>
  <si>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</si>
  <si>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</si>
  <si>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</si>
  <si>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</si>
  <si>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</si>
  <si>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</si>
  <si>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</si>
  <si>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</si>
  <si>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</si>
  <si>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</si>
  <si>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</si>
  <si>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</si>
  <si>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</si>
  <si>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</si>
  <si>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</si>
  <si>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</si>
  <si>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</si>
  <si>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</si>
  <si>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</si>
  <si>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</si>
  <si>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</si>
  <si>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</si>
  <si>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</si>
  <si>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</si>
  <si>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</si>
  <si>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</si>
  <si>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</si>
  <si>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</si>
  <si>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</si>
  <si>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</si>
  <si>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</si>
  <si>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</si>
  <si>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</si>
  <si>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</si>
  <si>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</si>
  <si>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</si>
  <si>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</si>
  <si>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</si>
  <si>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</si>
  <si>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</si>
  <si>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</si>
  <si>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</si>
  <si>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</si>
  <si>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</si>
  <si>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</si>
  <si>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</si>
  <si>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</si>
  <si>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</si>
  <si>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</si>
  <si>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</si>
  <si>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</si>
  <si>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</si>
  <si>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</si>
  <si>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</si>
  <si>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</si>
  <si>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</si>
  <si>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</si>
  <si>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</si>
  <si>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</si>
  <si>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</si>
  <si>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</si>
  <si>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</si>
  <si>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</si>
  <si>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</si>
  <si>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</si>
  <si>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</si>
  <si>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</si>
  <si>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</si>
  <si>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</si>
  <si>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</si>
  <si>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</si>
  <si>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</si>
  <si>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</si>
  <si>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</si>
  <si>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</si>
  <si>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</si>
  <si>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</si>
  <si>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</si>
  <si>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</si>
  <si>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</si>
  <si>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</si>
  <si>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</si>
  <si>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</si>
  <si>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</si>
  <si>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</si>
  <si>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</si>
  <si>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</si>
  <si>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</si>
  <si>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</si>
  <si>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</si>
  <si>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</si>
  <si>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</si>
  <si>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</si>
  <si>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</si>
  <si>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</si>
  <si>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</si>
  <si>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</si>
  <si>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</si>
  <si>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</si>
  <si>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</si>
  <si>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</si>
  <si>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</si>
  <si>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</si>
  <si>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</si>
  <si>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</si>
  <si>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</si>
  <si>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</si>
  <si>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</si>
  <si>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</si>
  <si>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</si>
  <si>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</si>
  <si>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</si>
  <si>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</si>
  <si>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</si>
  <si>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</si>
  <si>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</si>
  <si>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</si>
  <si>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</si>
  <si>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</si>
  <si>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</si>
  <si>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</si>
  <si>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</si>
  <si>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</si>
  <si>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</si>
  <si>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</si>
  <si>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</si>
  <si>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</si>
  <si>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</si>
  <si>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</si>
  <si>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</si>
  <si>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</si>
  <si>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</si>
  <si>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</si>
  <si>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</si>
  <si>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</si>
  <si>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</si>
  <si>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</si>
  <si>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</si>
  <si>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</si>
  <si>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</si>
  <si>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</si>
  <si>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</si>
  <si>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</si>
  <si>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</si>
  <si>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</si>
  <si>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</si>
  <si>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</si>
  <si>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</si>
  <si>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</si>
  <si>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</si>
  <si>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</si>
  <si>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</si>
  <si>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</si>
  <si>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</si>
  <si>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</si>
  <si>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</si>
  <si>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</si>
  <si>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</si>
  <si>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</si>
  <si>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</si>
  <si>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</si>
  <si>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</si>
  <si>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</si>
  <si>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</si>
  <si>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</si>
  <si>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</si>
  <si>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</si>
  <si>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</si>
  <si>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</si>
  <si>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</si>
  <si>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</si>
  <si>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</si>
  <si>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</si>
  <si>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</si>
  <si>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</si>
  <si>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</si>
  <si>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</si>
  <si>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</si>
  <si>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</si>
  <si>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</si>
  <si>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Domestic Aggregated</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</si>
  <si>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</si>
  <si>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</si>
  <si>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</si>
  <si>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</si>
  <si>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</si>
  <si>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</si>
  <si>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</si>
  <si>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</si>
  <si>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</si>
  <si>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DUoS Tariff name</t>
  </si>
  <si>
    <t>TNUoS Site Charging Band</t>
  </si>
  <si>
    <t>Domestic</t>
  </si>
  <si>
    <t>n/a (Non-Final Demand Site)</t>
  </si>
  <si>
    <t>LV_NoMIC_1</t>
  </si>
  <si>
    <t>LV_NoMIC_2</t>
  </si>
  <si>
    <t>LV_NoMIC_3</t>
  </si>
  <si>
    <t>LV_NoMIC_4</t>
  </si>
  <si>
    <t>LV1</t>
  </si>
  <si>
    <t>LV2</t>
  </si>
  <si>
    <t>LV3</t>
  </si>
  <si>
    <t>LV4</t>
  </si>
  <si>
    <t>HV1</t>
  </si>
  <si>
    <t>HV2</t>
  </si>
  <si>
    <t>HV3</t>
  </si>
  <si>
    <t>HV4</t>
  </si>
  <si>
    <t>n/a (p/kWh charge)</t>
  </si>
  <si>
    <t>Designated EHV Site Specific No Residual</t>
  </si>
  <si>
    <t>Designated EHV Site Specific Band 1</t>
  </si>
  <si>
    <t>EHV1</t>
  </si>
  <si>
    <t>Designated EHV Site Specific Band 2</t>
  </si>
  <si>
    <t>EHV2</t>
  </si>
  <si>
    <t>Designated EHV Site Specific Band 3</t>
  </si>
  <si>
    <t>EHV3</t>
  </si>
  <si>
    <t>Designated EHV Site Specific Band 4</t>
  </si>
  <si>
    <t>EHV4</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</si>
  <si>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</si>
  <si>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</si>
  <si>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</si>
  <si>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</si>
  <si>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</si>
  <si>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</si>
  <si>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</si>
  <si>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</si>
  <si>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</si>
  <si>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</si>
  <si>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</si>
  <si>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</si>
  <si>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</si>
  <si>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</si>
  <si>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</si>
  <si>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</si>
  <si>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</si>
  <si>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</si>
  <si>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</si>
  <si>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</si>
  <si>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</si>
  <si>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</si>
  <si>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</si>
  <si>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</si>
  <si>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</si>
  <si>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</si>
  <si>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</si>
  <si>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</si>
  <si>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</si>
  <si>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</si>
  <si>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</si>
  <si>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</si>
  <si>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</si>
  <si>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</si>
  <si>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</si>
  <si>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</si>
  <si>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</si>
  <si>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</si>
  <si>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</si>
  <si>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</si>
  <si>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</si>
  <si>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</si>
  <si>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</si>
  <si>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</si>
  <si>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</si>
  <si>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</si>
  <si>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</si>
  <si>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</si>
  <si>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</si>
  <si>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</si>
  <si>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</si>
  <si>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</si>
  <si>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</si>
  <si>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</si>
  <si>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</si>
  <si>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</si>
  <si>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</si>
  <si>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Import LLFC / DUoS Tariff ID</t>
  </si>
  <si>
    <t>Export LLFC / DUoS Tariff ID</t>
  </si>
  <si>
    <t>Associated LLFC / DUoS Tariff ID</t>
  </si>
  <si>
    <t>Open LLFCs / DUoS Tariff IDs</t>
  </si>
  <si>
    <t>Closed LLFCs / DUoS Tariff IDs</t>
  </si>
  <si>
    <t>Metered voltage, respective periods and associated LLFCs / DUoS Tariff IDs</t>
  </si>
  <si>
    <t>Supercustomer preserved charges / additional LLFCs / DUoS Tariff IDs</t>
  </si>
  <si>
    <t>Site Specific preserved charges / additional LLFCs / DUoS Tariff IDs</t>
  </si>
  <si>
    <t>Open LLFCs / DUoS Tariff IDs / LDNO unique billing identifier</t>
  </si>
  <si>
    <t>Annex 2 and Annex 6 - Import/Export unique identifier columns removed.</t>
  </si>
  <si>
    <t>Where Annex 6 specifies ‘Effective From’ dates post 1 April 2025, should the mpans energise earlier than forecast, the charging rates as stated will apply.</t>
  </si>
  <si>
    <t>15, 18, 25, 27, 33, 100-101, 105-106, 110-111, 120-121, 125-128, 300-301, 305, 320-321, 325, 506</t>
  </si>
  <si>
    <t>34, P60, P65, P70, P00, R35, R40, P05, P10, P15, P20, P25, P30, P35, P40, R45, P45, P50, P55, R50, P75, R55, R60, R65, R70, R75, R80, R85, R90, R95, S05, S10</t>
  </si>
  <si>
    <t>35, P61, P66, P71, P01, R36, R41, P06, P11, P16, P21, P26, P31, P36, P41, R46, P46, P51, P56, R51, P76, R56, R61, R66, R71, R76, R81, R86, R91, R96, S06, S11</t>
  </si>
  <si>
    <t>36, P62, P67, P72, P02, R37, R42, P07, P12, P17, P22, P27, P32, P37, P42, R47, P47, P52, P57, R52, P77, R57, R62, R67, R72, R77, R82, R87, R92, R97, S07, S12</t>
  </si>
  <si>
    <t>37, P63, P68, P73, P03, R38, R43, P08, P13, P18, P23, P28, P33, P38, P43, R48, P48, P53, P58, R53, P78, R58, R63, R68, R73, R78, R83, R88, R93, R98, S08, S13</t>
  </si>
  <si>
    <t>38, P64, P69, P74, P04, R39, R44, P09, P14, P19, P24, P29, P34, P39, P44, R49, P49, P54, P59, R54, P79, R59, R64, R69, R74, R79, R84, R89, R94, R99, S09, S14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</si>
</sst>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2" formatCode="_-&quot;£&quot;* #,##0_-;\-&quot;£&quot;* #,##0_-;_-&quot;£&quot;* &quot;-&quot;_-;_-@_-"/>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0.00;\(0.00\);"/>
    <numFmt numFmtId="181" formatCode="&quot;£&quot;#,##0.00"/>
    <numFmt numFmtId="182" formatCode="\L\o\c\a\t\i\o\n\ 0"/>
    <numFmt numFmtId="183" formatCode="#,##0;\-#,##0;\-"/>
  </numFmts>
  <fonts count="5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color rgb="FF000000"/>
      <name val="Arial"/>
      <family val="2"/>
    </font>
    <font>
      <b/>
      <sz val="11"/>
      <color theme="1"/>
      <name val="Calibri"/>
      <family val="2"/>
      <scheme val="minor"/>
    </font>
    <font>
      <sz val="10"/>
      <name val="Arial"/>
      <family val="2"/>
    </font>
    <font>
      <b/>
      <sz val="11"/>
      <color theme="0"/>
      <name val="Calibri"/>
      <family val="2"/>
      <scheme val="minor"/>
    </font>
    <font>
      <sz val="11"/>
      <color theme="1"/>
      <name val="Arial"/>
      <family val="2"/>
    </font>
    <font>
      <i/>
      <sz val="11"/>
      <color theme="3" tint="-0.24994659260841701"/>
      <name val="Calibri"/>
      <family val="2"/>
      <scheme val="minor"/>
    </font>
    <font>
      <u/>
      <sz val="11"/>
      <color theme="5"/>
      <name val="Calibri"/>
      <family val="2"/>
      <scheme val="minor"/>
    </font>
    <font>
      <b/>
      <sz val="11"/>
      <color theme="4"/>
      <name val="Calibri"/>
      <family val="2"/>
      <scheme val="minor"/>
    </font>
    <font>
      <sz val="11"/>
      <color rgb="FF006100"/>
      <name val="Calibri"/>
      <family val="2"/>
      <scheme val="minor"/>
    </font>
    <font>
      <sz val="11"/>
      <color rgb="FF006100"/>
      <name val="Arial"/>
      <family val="2"/>
    </font>
    <font>
      <sz val="11"/>
      <color rgb="FF9C0006"/>
      <name val="Arial"/>
      <family val="2"/>
    </font>
    <font>
      <b/>
      <sz val="11"/>
      <color rgb="FFFA7D00"/>
      <name val="Arial"/>
      <family val="2"/>
    </font>
    <font>
      <i/>
      <sz val="11"/>
      <color rgb="FF7F7F7F"/>
      <name val="Arial"/>
      <family val="2"/>
    </font>
    <font>
      <u/>
      <sz val="10"/>
      <color indexed="12"/>
      <name val="Arial"/>
      <family val="2"/>
    </font>
    <font>
      <sz val="11"/>
      <color rgb="FF9C6500"/>
      <name val="Arial"/>
      <family val="2"/>
    </font>
    <font>
      <sz val="11"/>
      <color theme="1"/>
      <name val="Tahoma"/>
      <family val="2"/>
    </font>
    <font>
      <b/>
      <sz val="11"/>
      <name val="Calibri"/>
      <family val="2"/>
      <scheme val="minor"/>
    </font>
    <font>
      <sz val="18"/>
      <color theme="3"/>
      <name val="Cambria"/>
      <family val="2"/>
      <scheme val="major"/>
    </font>
    <font>
      <b/>
      <sz val="11"/>
      <color rgb="FF3F3F3F"/>
      <name val="Calibri"/>
      <family val="2"/>
      <scheme val="minor"/>
    </font>
    <font>
      <sz val="11"/>
      <name val="CG Omega"/>
      <family val="2"/>
    </font>
    <font>
      <sz val="10"/>
      <color theme="1"/>
      <name val="Verdana"/>
      <family val="2"/>
    </font>
  </fonts>
  <fills count="50">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rgb="FFCCFFFF"/>
        <bgColor indexed="64"/>
      </patternFill>
    </fill>
    <fill>
      <patternFill patternType="solid">
        <fgColor rgb="FFD9D9D9"/>
        <bgColor indexed="64"/>
      </patternFill>
    </fill>
    <fill>
      <patternFill patternType="solid">
        <fgColor rgb="FFFFFFCC"/>
        <bgColor indexed="64"/>
      </patternFill>
    </fill>
    <fill>
      <patternFill patternType="solid">
        <fgColor theme="0" tint="-0.249977111117893"/>
        <bgColor indexed="64"/>
      </patternFill>
    </fill>
    <fill>
      <patternFill patternType="solid">
        <fgColor rgb="FF4B86CD"/>
        <bgColor indexed="64"/>
      </patternFill>
    </fill>
    <fill>
      <patternFill patternType="solid">
        <fgColor rgb="FFC6EFCE"/>
      </patternFill>
    </fill>
    <fill>
      <patternFill patternType="solid">
        <fgColor rgb="FFFFC7CE"/>
      </patternFill>
    </fill>
    <fill>
      <patternFill patternType="solid">
        <fgColor rgb="FFF2F2F2"/>
      </patternFill>
    </fill>
    <fill>
      <patternFill patternType="lightUp">
        <fgColor theme="0" tint="-0.499984740745262"/>
        <bgColor rgb="FFFFFFFF"/>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rgb="FFFFFFCC"/>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000000"/>
      </left>
      <right/>
      <top/>
      <bottom/>
      <diagonal/>
    </border>
    <border>
      <left style="hair">
        <color indexed="64"/>
      </left>
      <right style="hair">
        <color indexed="64"/>
      </right>
      <top style="hair">
        <color indexed="64"/>
      </top>
      <bottom style="hair">
        <color indexed="64"/>
      </bottom>
      <diagonal/>
    </border>
    <border>
      <left style="thin">
        <color rgb="FF999999"/>
      </left>
      <right/>
      <top/>
      <bottom/>
      <diagonal/>
    </border>
    <border>
      <left style="medium">
        <color indexed="64"/>
      </left>
      <right style="thin">
        <color indexed="64"/>
      </right>
      <top style="medium">
        <color indexed="64"/>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140">
    <xf numFmtId="0" fontId="0" fillId="0" borderId="0"/>
    <xf numFmtId="0" fontId="14" fillId="0" borderId="0" applyNumberFormat="0" applyFill="0" applyBorder="0" applyAlignment="0" applyProtection="0"/>
    <xf numFmtId="0" fontId="15" fillId="5" borderId="7" applyNumberFormat="0" applyAlignment="0" applyProtection="0"/>
    <xf numFmtId="0" fontId="16" fillId="0" borderId="0" applyNumberFormat="0" applyFill="0" applyBorder="0" applyAlignment="0" applyProtection="0">
      <alignment vertical="top"/>
      <protection locked="0"/>
    </xf>
    <xf numFmtId="0" fontId="21" fillId="0" borderId="9" applyNumberFormat="0" applyFill="0" applyAlignment="0" applyProtection="0"/>
    <xf numFmtId="0" fontId="14" fillId="0" borderId="10" applyNumberFormat="0" applyFill="0" applyAlignment="0" applyProtection="0"/>
    <xf numFmtId="0" fontId="9" fillId="0" borderId="0"/>
    <xf numFmtId="43" fontId="9" fillId="0" borderId="0" applyFont="0" applyFill="0" applyBorder="0" applyAlignment="0" applyProtection="0"/>
    <xf numFmtId="0" fontId="26" fillId="24" borderId="0" applyNumberFormat="0" applyBorder="0" applyAlignment="0" applyProtection="0"/>
    <xf numFmtId="0" fontId="6" fillId="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6" fillId="27" borderId="0" applyNumberFormat="0" applyBorder="0" applyAlignment="0" applyProtection="0"/>
    <xf numFmtId="0" fontId="26" fillId="28" borderId="0" applyNumberFormat="0" applyBorder="0" applyAlignment="0" applyProtection="0"/>
    <xf numFmtId="0" fontId="30" fillId="0" borderId="0"/>
    <xf numFmtId="0" fontId="32" fillId="35" borderId="0" applyNumberFormat="0" applyBorder="0" applyAlignment="0" applyProtection="0"/>
    <xf numFmtId="0" fontId="7" fillId="0" borderId="0"/>
    <xf numFmtId="0" fontId="5" fillId="6" borderId="0" applyNumberFormat="0" applyBorder="0" applyAlignment="0" applyProtection="0"/>
    <xf numFmtId="0" fontId="5" fillId="27" borderId="0" applyNumberFormat="0" applyBorder="0" applyAlignment="0" applyProtection="0"/>
    <xf numFmtId="0" fontId="4" fillId="0" borderId="0" applyNumberFormat="0" applyFill="0" applyBorder="0" applyAlignment="0" applyProtection="0">
      <alignment horizontal="left"/>
    </xf>
    <xf numFmtId="0" fontId="4" fillId="0" borderId="0"/>
    <xf numFmtId="0" fontId="4" fillId="39" borderId="18" applyNumberFormat="0" applyBorder="0" applyAlignment="0">
      <protection locked="0"/>
    </xf>
    <xf numFmtId="0" fontId="38" fillId="0" borderId="0"/>
    <xf numFmtId="0" fontId="40" fillId="0" borderId="0"/>
    <xf numFmtId="49" fontId="37" fillId="0" borderId="0" applyBorder="0" applyAlignment="0" applyProtection="0"/>
    <xf numFmtId="49" fontId="41" fillId="0" borderId="0" applyFill="0" applyBorder="0" applyAlignment="0" applyProtection="0">
      <alignment vertical="center"/>
    </xf>
    <xf numFmtId="0" fontId="3" fillId="0" borderId="0" applyNumberFormat="0" applyFont="0" applyBorder="0" applyAlignment="0" applyProtection="0"/>
    <xf numFmtId="0" fontId="42" fillId="0" borderId="18" applyNumberFormat="0" applyFill="0" applyBorder="0" applyAlignment="0" applyProtection="0"/>
    <xf numFmtId="2" fontId="43" fillId="0" borderId="0" applyNumberFormat="0" applyFill="0" applyBorder="0" applyAlignment="0" applyProtection="0"/>
    <xf numFmtId="49" fontId="39" fillId="41" borderId="0" applyBorder="0" applyAlignment="0" applyProtection="0">
      <alignment horizontal="left" vertical="center" wrapText="1"/>
    </xf>
    <xf numFmtId="0" fontId="46" fillId="43" borderId="0" applyNumberFormat="0" applyBorder="0" applyAlignment="0" applyProtection="0"/>
    <xf numFmtId="0" fontId="2" fillId="45" borderId="18" applyNumberFormat="0" applyBorder="0" applyAlignment="0" applyProtection="0">
      <alignment vertical="center"/>
    </xf>
    <xf numFmtId="0" fontId="47" fillId="44" borderId="7"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48" fillId="0" borderId="0" applyNumberFormat="0" applyFill="0" applyBorder="0" applyAlignment="0" applyProtection="0"/>
    <xf numFmtId="0" fontId="2" fillId="46" borderId="0" applyNumberFormat="0" applyBorder="0" applyAlignment="0">
      <alignment horizontal="center"/>
      <protection locked="0"/>
    </xf>
    <xf numFmtId="0" fontId="45" fillId="42" borderId="0" applyNumberFormat="0" applyBorder="0" applyAlignment="0" applyProtection="0"/>
    <xf numFmtId="0" fontId="44" fillId="42" borderId="0" applyNumberFormat="0" applyBorder="0" applyAlignment="0" applyProtection="0"/>
    <xf numFmtId="0" fontId="49" fillId="0" borderId="0" applyNumberFormat="0" applyFill="0" applyBorder="0" applyAlignment="0" applyProtection="0">
      <alignment vertical="top"/>
      <protection locked="0"/>
    </xf>
    <xf numFmtId="0" fontId="50" fillId="35" borderId="0" applyNumberFormat="0" applyBorder="0" applyAlignment="0" applyProtection="0"/>
    <xf numFmtId="0" fontId="9" fillId="0" borderId="0"/>
    <xf numFmtId="0" fontId="9" fillId="0" borderId="0"/>
    <xf numFmtId="0" fontId="51" fillId="0" borderId="0"/>
    <xf numFmtId="0" fontId="2"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40"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2" fillId="0" borderId="0"/>
    <xf numFmtId="0" fontId="9" fillId="0" borderId="0"/>
    <xf numFmtId="0" fontId="9" fillId="0" borderId="0"/>
    <xf numFmtId="0" fontId="9" fillId="0" borderId="0"/>
    <xf numFmtId="9" fontId="9" fillId="0" borderId="0" applyFont="0" applyFill="0" applyBorder="0" applyAlignment="0" applyProtection="0"/>
    <xf numFmtId="9" fontId="2" fillId="0" borderId="0" applyFont="0" applyFill="0" applyBorder="0" applyAlignment="0" applyProtection="0"/>
    <xf numFmtId="49" fontId="39" fillId="47" borderId="0" applyBorder="0" applyAlignment="0" applyProtection="0"/>
    <xf numFmtId="0" fontId="10" fillId="9" borderId="19" applyFont="0">
      <alignment horizontal="center"/>
    </xf>
    <xf numFmtId="49" fontId="52" fillId="48" borderId="0" applyAlignment="0" applyProtection="0">
      <alignment vertical="center"/>
    </xf>
    <xf numFmtId="43" fontId="9" fillId="0" borderId="0" applyFont="0" applyFill="0" applyBorder="0" applyAlignment="0" applyProtection="0"/>
    <xf numFmtId="0" fontId="1"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9" fillId="0" borderId="0" applyFont="0" applyFill="0" applyBorder="0" applyAlignment="0" applyProtection="0"/>
    <xf numFmtId="0" fontId="1" fillId="0" borderId="0"/>
    <xf numFmtId="43"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4" fontId="9" fillId="0" borderId="0" applyFont="0" applyFill="0" applyBorder="0" applyAlignment="0" applyProtection="0"/>
    <xf numFmtId="0" fontId="1" fillId="0" borderId="0"/>
    <xf numFmtId="0" fontId="1" fillId="0" borderId="0"/>
    <xf numFmtId="0" fontId="55" fillId="0" borderId="0"/>
    <xf numFmtId="0" fontId="5" fillId="6" borderId="0" applyNumberFormat="0" applyBorder="0" applyAlignment="0" applyProtection="0"/>
    <xf numFmtId="0" fontId="5" fillId="27" borderId="0" applyNumberFormat="0" applyBorder="0" applyAlignment="0" applyProtection="0"/>
    <xf numFmtId="0" fontId="26" fillId="25" borderId="0" applyNumberFormat="0" applyBorder="0" applyAlignment="0" applyProtection="0"/>
    <xf numFmtId="0" fontId="26" fillId="24" borderId="0" applyNumberFormat="0" applyBorder="0" applyAlignment="0" applyProtection="0"/>
    <xf numFmtId="0" fontId="26" fillId="26" borderId="0" applyNumberFormat="0" applyBorder="0" applyAlignment="0" applyProtection="0"/>
    <xf numFmtId="0" fontId="26" fillId="28" borderId="0" applyNumberFormat="0" applyBorder="0" applyAlignment="0" applyProtection="0"/>
    <xf numFmtId="44" fontId="9" fillId="0" borderId="0" applyFont="0" applyFill="0" applyBorder="0" applyAlignment="0" applyProtection="0"/>
    <xf numFmtId="0" fontId="21" fillId="0" borderId="9" applyNumberFormat="0" applyFill="0" applyAlignment="0" applyProtection="0"/>
    <xf numFmtId="0" fontId="14" fillId="0" borderId="10" applyNumberFormat="0" applyFill="0" applyAlignment="0" applyProtection="0"/>
    <xf numFmtId="0" fontId="14" fillId="0" borderId="0" applyNumberFormat="0" applyFill="0" applyBorder="0" applyAlignment="0" applyProtection="0"/>
    <xf numFmtId="0" fontId="15" fillId="5" borderId="7"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56" fillId="0" borderId="0"/>
    <xf numFmtId="0" fontId="7" fillId="0" borderId="0"/>
    <xf numFmtId="0" fontId="7" fillId="0" borderId="0"/>
    <xf numFmtId="0" fontId="1" fillId="0" borderId="0"/>
    <xf numFmtId="0" fontId="56" fillId="0" borderId="0"/>
    <xf numFmtId="0" fontId="1" fillId="0" borderId="0"/>
    <xf numFmtId="0" fontId="1" fillId="49" borderId="21" applyNumberFormat="0" applyFont="0" applyAlignment="0" applyProtection="0"/>
    <xf numFmtId="0" fontId="54" fillId="44" borderId="20" applyNumberFormat="0" applyAlignment="0" applyProtection="0"/>
    <xf numFmtId="9" fontId="1" fillId="0" borderId="0" applyFont="0" applyFill="0" applyBorder="0" applyAlignment="0" applyProtection="0"/>
    <xf numFmtId="9" fontId="1" fillId="0" borderId="0" applyFont="0" applyFill="0" applyBorder="0" applyAlignment="0" applyProtection="0"/>
    <xf numFmtId="0" fontId="53" fillId="0" borderId="0" applyNumberFormat="0" applyFill="0" applyBorder="0" applyAlignment="0" applyProtection="0"/>
  </cellStyleXfs>
  <cellXfs count="300">
    <xf numFmtId="0" fontId="0" fillId="0" borderId="0" xfId="0"/>
    <xf numFmtId="0" fontId="9"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1" fillId="2" borderId="0" xfId="0" applyFont="1" applyFill="1" applyAlignment="1">
      <alignment vertical="center"/>
    </xf>
    <xf numFmtId="0" fontId="9" fillId="0" borderId="0" xfId="0" applyFont="1" applyAlignment="1">
      <alignment wrapText="1"/>
    </xf>
    <xf numFmtId="0" fontId="10" fillId="0" borderId="0" xfId="0" applyFont="1" applyAlignment="1">
      <alignment vertical="top" wrapText="1"/>
    </xf>
    <xf numFmtId="0" fontId="10" fillId="7" borderId="1" xfId="0" applyFont="1" applyFill="1" applyBorder="1" applyAlignment="1">
      <alignment horizontal="center" vertical="center" wrapText="1"/>
    </xf>
    <xf numFmtId="0" fontId="9" fillId="0" borderId="1" xfId="0" quotePrefix="1" applyFont="1" applyBorder="1" applyAlignment="1">
      <alignment horizontal="left" vertical="top" wrapText="1"/>
    </xf>
    <xf numFmtId="0" fontId="10" fillId="7" borderId="1" xfId="0" applyFont="1" applyFill="1" applyBorder="1" applyAlignment="1" applyProtection="1">
      <alignment vertical="center" wrapText="1"/>
      <protection locked="0"/>
    </xf>
    <xf numFmtId="0" fontId="17"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9" fillId="0" borderId="1" xfId="0" quotePrefix="1" applyFont="1" applyBorder="1" applyAlignment="1">
      <alignment horizontal="center" vertical="center" wrapText="1"/>
    </xf>
    <xf numFmtId="0" fontId="9" fillId="0" borderId="6" xfId="0" applyFont="1" applyBorder="1" applyAlignment="1">
      <alignment horizontal="center" vertical="center" wrapText="1"/>
    </xf>
    <xf numFmtId="0" fontId="9" fillId="2" borderId="0" xfId="0" applyFont="1" applyFill="1" applyAlignment="1">
      <alignment vertical="center"/>
    </xf>
    <xf numFmtId="0" fontId="0" fillId="0" borderId="0" xfId="0" applyProtection="1">
      <protection locked="0"/>
    </xf>
    <xf numFmtId="169" fontId="9" fillId="3" borderId="1" xfId="0" applyNumberFormat="1" applyFont="1" applyFill="1" applyBorder="1" applyAlignment="1" applyProtection="1">
      <alignment horizontal="center" vertical="center"/>
      <protection locked="0"/>
    </xf>
    <xf numFmtId="49" fontId="17" fillId="8" borderId="1" xfId="0" applyNumberFormat="1" applyFont="1" applyFill="1" applyBorder="1" applyAlignment="1" applyProtection="1">
      <alignment horizontal="center" vertical="center" wrapText="1"/>
      <protection locked="0"/>
    </xf>
    <xf numFmtId="0" fontId="10" fillId="7" borderId="1" xfId="0" quotePrefix="1" applyFont="1" applyFill="1" applyBorder="1" applyAlignment="1">
      <alignment horizontal="center" vertical="center" wrapText="1"/>
    </xf>
    <xf numFmtId="49" fontId="18" fillId="5" borderId="7" xfId="2" applyNumberFormat="1" applyFont="1" applyAlignment="1" applyProtection="1">
      <alignment horizontal="center" vertical="center" wrapText="1"/>
      <protection locked="0"/>
    </xf>
    <xf numFmtId="170" fontId="20" fillId="14" borderId="1" xfId="0" applyNumberFormat="1" applyFont="1" applyFill="1" applyBorder="1" applyAlignment="1" applyProtection="1">
      <alignment horizontal="center" vertical="center"/>
      <protection locked="0"/>
    </xf>
    <xf numFmtId="171" fontId="20" fillId="14" borderId="1" xfId="0" applyNumberFormat="1" applyFont="1" applyFill="1" applyBorder="1" applyAlignment="1" applyProtection="1">
      <alignment horizontal="center" vertical="center"/>
      <protection locked="0"/>
    </xf>
    <xf numFmtId="0" fontId="10" fillId="13" borderId="1" xfId="0" quotePrefix="1" applyFont="1" applyFill="1" applyBorder="1" applyAlignment="1">
      <alignment horizontal="center" vertical="center" wrapText="1"/>
    </xf>
    <xf numFmtId="171" fontId="20" fillId="15" borderId="1" xfId="0" applyNumberFormat="1" applyFont="1" applyFill="1" applyBorder="1" applyAlignment="1" applyProtection="1">
      <alignment horizontal="center" vertical="center"/>
      <protection locked="0"/>
    </xf>
    <xf numFmtId="0" fontId="10" fillId="16" borderId="1" xfId="0" quotePrefix="1" applyFont="1" applyFill="1" applyBorder="1" applyAlignment="1">
      <alignment horizontal="center" vertical="center" wrapText="1"/>
    </xf>
    <xf numFmtId="49" fontId="9"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49" fontId="0" fillId="14" borderId="1" xfId="0" applyNumberFormat="1" applyFill="1" applyBorder="1" applyAlignment="1" applyProtection="1">
      <alignment horizontal="left" vertical="top" wrapText="1"/>
      <protection locked="0"/>
    </xf>
    <xf numFmtId="49" fontId="23" fillId="8" borderId="1" xfId="0" applyNumberFormat="1" applyFont="1" applyFill="1" applyBorder="1" applyAlignment="1" applyProtection="1">
      <alignment horizontal="center" vertical="center" wrapText="1"/>
      <protection locked="0"/>
    </xf>
    <xf numFmtId="172" fontId="23" fillId="9" borderId="1" xfId="0" applyNumberFormat="1" applyFont="1" applyFill="1" applyBorder="1" applyAlignment="1" applyProtection="1">
      <alignment horizontal="center" vertical="center"/>
      <protection locked="0"/>
    </xf>
    <xf numFmtId="172" fontId="23" fillId="3" borderId="1" xfId="0" applyNumberFormat="1" applyFont="1" applyFill="1" applyBorder="1" applyAlignment="1" applyProtection="1">
      <alignment horizontal="center" vertical="center"/>
      <protection locked="0"/>
    </xf>
    <xf numFmtId="0" fontId="23" fillId="8" borderId="1" xfId="0" applyFont="1" applyFill="1" applyBorder="1" applyAlignment="1" applyProtection="1">
      <alignment horizontal="center" vertical="center" wrapText="1"/>
      <protection locked="0"/>
    </xf>
    <xf numFmtId="3" fontId="23" fillId="8" borderId="1" xfId="0" applyNumberFormat="1" applyFont="1" applyFill="1" applyBorder="1" applyAlignment="1" applyProtection="1">
      <alignment horizontal="center" vertical="center" wrapText="1"/>
      <protection locked="0"/>
    </xf>
    <xf numFmtId="164" fontId="23" fillId="10" borderId="1" xfId="0" applyNumberFormat="1" applyFont="1" applyFill="1" applyBorder="1" applyAlignment="1" applyProtection="1">
      <alignment horizontal="center" vertical="center"/>
      <protection locked="0"/>
    </xf>
    <xf numFmtId="164" fontId="23" fillId="3" borderId="1" xfId="0" applyNumberFormat="1" applyFont="1" applyFill="1" applyBorder="1" applyAlignment="1" applyProtection="1">
      <alignment horizontal="center" vertical="center"/>
      <protection locked="0"/>
    </xf>
    <xf numFmtId="49" fontId="9" fillId="9" borderId="1" xfId="0" quotePrefix="1" applyNumberFormat="1" applyFont="1" applyFill="1" applyBorder="1" applyAlignment="1" applyProtection="1">
      <alignment horizontal="left" vertical="center" wrapText="1"/>
      <protection locked="0"/>
    </xf>
    <xf numFmtId="0" fontId="0" fillId="17" borderId="0" xfId="0" applyFill="1"/>
    <xf numFmtId="0" fontId="16" fillId="2" borderId="0" xfId="3" applyFill="1" applyAlignment="1" applyProtection="1">
      <alignment vertical="center"/>
    </xf>
    <xf numFmtId="0" fontId="9" fillId="2" borderId="0" xfId="6" applyFill="1" applyAlignment="1">
      <alignment vertical="center"/>
    </xf>
    <xf numFmtId="0" fontId="11" fillId="2" borderId="0" xfId="6" applyFont="1" applyFill="1" applyAlignment="1">
      <alignment vertical="center"/>
    </xf>
    <xf numFmtId="0" fontId="10" fillId="7" borderId="1" xfId="6" quotePrefix="1" applyFont="1" applyFill="1" applyBorder="1" applyAlignment="1">
      <alignment horizontal="center" vertical="center" wrapText="1"/>
    </xf>
    <xf numFmtId="0" fontId="10" fillId="7" borderId="1" xfId="6" applyFont="1" applyFill="1" applyBorder="1" applyAlignment="1">
      <alignment horizontal="center" vertical="center" wrapText="1"/>
    </xf>
    <xf numFmtId="49" fontId="25" fillId="7" borderId="1" xfId="6" applyNumberFormat="1" applyFont="1" applyFill="1" applyBorder="1" applyAlignment="1">
      <alignment horizontal="center" vertical="center" wrapText="1"/>
    </xf>
    <xf numFmtId="49" fontId="10" fillId="7" borderId="1" xfId="6" applyNumberFormat="1" applyFont="1" applyFill="1" applyBorder="1" applyAlignment="1">
      <alignment horizontal="center" vertical="center" wrapText="1"/>
    </xf>
    <xf numFmtId="1" fontId="9" fillId="9" borderId="1" xfId="6" applyNumberFormat="1" applyFill="1" applyBorder="1" applyAlignment="1" applyProtection="1">
      <alignment horizontal="left" vertical="center" wrapText="1"/>
      <protection locked="0"/>
    </xf>
    <xf numFmtId="0" fontId="9" fillId="2" borderId="0" xfId="6" applyFill="1" applyAlignment="1">
      <alignment horizontal="center" vertical="center"/>
    </xf>
    <xf numFmtId="166" fontId="9" fillId="2" borderId="0" xfId="6" applyNumberFormat="1" applyFill="1" applyAlignment="1">
      <alignment horizontal="center" vertical="center"/>
    </xf>
    <xf numFmtId="0" fontId="9" fillId="2" borderId="0" xfId="6" applyFill="1"/>
    <xf numFmtId="172" fontId="7" fillId="12" borderId="1" xfId="6" applyNumberFormat="1" applyFont="1" applyFill="1" applyBorder="1" applyAlignment="1" applyProtection="1">
      <alignment horizontal="center" vertical="center"/>
      <protection locked="0"/>
    </xf>
    <xf numFmtId="164" fontId="7" fillId="12" borderId="1" xfId="6" applyNumberFormat="1" applyFont="1" applyFill="1" applyBorder="1" applyAlignment="1" applyProtection="1">
      <alignment horizontal="center" vertical="center"/>
      <protection locked="0"/>
    </xf>
    <xf numFmtId="172" fontId="7" fillId="9" borderId="1" xfId="6" applyNumberFormat="1" applyFont="1" applyFill="1" applyBorder="1" applyAlignment="1" applyProtection="1">
      <alignment horizontal="center" vertical="center"/>
      <protection locked="0"/>
    </xf>
    <xf numFmtId="164" fontId="7" fillId="9" borderId="1" xfId="6" applyNumberFormat="1" applyFont="1" applyFill="1" applyBorder="1" applyAlignment="1" applyProtection="1">
      <alignment horizontal="center" vertical="center"/>
      <protection locked="0"/>
    </xf>
    <xf numFmtId="0" fontId="9" fillId="0" borderId="0" xfId="0" applyFont="1" applyProtection="1">
      <protection locked="0"/>
    </xf>
    <xf numFmtId="49" fontId="14" fillId="6" borderId="0" xfId="1" quotePrefix="1" applyNumberFormat="1" applyFill="1" applyAlignment="1" applyProtection="1">
      <alignment horizontal="left" vertical="center" wrapText="1"/>
      <protection locked="0"/>
    </xf>
    <xf numFmtId="49" fontId="14" fillId="6" borderId="0" xfId="1" applyNumberFormat="1" applyFill="1" applyAlignment="1" applyProtection="1">
      <alignment vertical="center" wrapText="1"/>
      <protection locked="0"/>
    </xf>
    <xf numFmtId="49" fontId="21" fillId="0" borderId="0" xfId="4" applyNumberFormat="1" applyBorder="1" applyAlignment="1" applyProtection="1">
      <alignment vertical="center"/>
      <protection locked="0"/>
    </xf>
    <xf numFmtId="49" fontId="14" fillId="6" borderId="0" xfId="1" applyNumberFormat="1" applyFill="1" applyBorder="1" applyAlignment="1" applyProtection="1">
      <alignment vertical="center" wrapText="1"/>
      <protection locked="0"/>
    </xf>
    <xf numFmtId="49" fontId="14" fillId="0" borderId="0" xfId="5" applyNumberFormat="1" applyBorder="1" applyAlignment="1" applyProtection="1">
      <alignment vertical="center"/>
      <protection locked="0"/>
    </xf>
    <xf numFmtId="49" fontId="14" fillId="0" borderId="0" xfId="5" quotePrefix="1" applyNumberFormat="1" applyBorder="1" applyAlignment="1" applyProtection="1">
      <alignment horizontal="left" vertical="center"/>
      <protection locked="0"/>
    </xf>
    <xf numFmtId="49" fontId="25" fillId="7" borderId="1" xfId="0" applyNumberFormat="1" applyFont="1" applyFill="1" applyBorder="1" applyAlignment="1">
      <alignment horizontal="center" vertical="center" wrapText="1"/>
    </xf>
    <xf numFmtId="0" fontId="16" fillId="0" borderId="0" xfId="3" applyAlignment="1" applyProtection="1">
      <alignment horizontal="left" vertical="top"/>
    </xf>
    <xf numFmtId="0" fontId="10" fillId="7" borderId="6" xfId="0" applyFont="1" applyFill="1" applyBorder="1" applyAlignment="1" applyProtection="1">
      <alignment vertical="center" wrapText="1"/>
      <protection locked="0"/>
    </xf>
    <xf numFmtId="0" fontId="0" fillId="17" borderId="0" xfId="0" applyFill="1" applyAlignment="1">
      <alignment vertical="center"/>
    </xf>
    <xf numFmtId="0" fontId="27" fillId="20" borderId="1" xfId="0" applyFont="1" applyFill="1" applyBorder="1" applyAlignment="1" applyProtection="1">
      <alignment horizontal="center" vertical="center" wrapText="1"/>
      <protection locked="0"/>
    </xf>
    <xf numFmtId="0" fontId="10" fillId="0" borderId="6" xfId="0" applyFont="1" applyBorder="1" applyAlignment="1">
      <alignment vertical="center" wrapText="1"/>
    </xf>
    <xf numFmtId="0" fontId="10" fillId="0" borderId="1" xfId="0" applyFont="1" applyBorder="1" applyAlignment="1">
      <alignment vertical="center" wrapText="1"/>
    </xf>
    <xf numFmtId="0" fontId="27" fillId="18" borderId="1" xfId="0" applyFont="1" applyFill="1" applyBorder="1" applyAlignment="1" applyProtection="1">
      <alignment horizontal="center" vertical="center" wrapText="1"/>
      <protection locked="0"/>
    </xf>
    <xf numFmtId="0" fontId="27" fillId="21" borderId="1" xfId="0" applyFont="1" applyFill="1" applyBorder="1" applyAlignment="1" applyProtection="1">
      <alignment horizontal="center" vertical="center" wrapText="1"/>
      <protection locked="0"/>
    </xf>
    <xf numFmtId="0" fontId="10" fillId="22" borderId="1" xfId="0" applyFont="1" applyFill="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19" fillId="17" borderId="0" xfId="1" applyNumberFormat="1" applyFont="1" applyFill="1" applyBorder="1" applyAlignment="1">
      <alignment horizontal="center" vertical="center" wrapText="1"/>
    </xf>
    <xf numFmtId="0" fontId="11" fillId="17" borderId="0" xfId="6" applyFont="1" applyFill="1" applyAlignment="1">
      <alignment vertical="center"/>
    </xf>
    <xf numFmtId="0" fontId="19" fillId="17" borderId="0" xfId="1" applyNumberFormat="1" applyFont="1" applyFill="1" applyBorder="1" applyAlignment="1" applyProtection="1">
      <alignment horizontal="center" vertical="center" wrapText="1"/>
    </xf>
    <xf numFmtId="0" fontId="19" fillId="17" borderId="12" xfId="1" applyNumberFormat="1" applyFont="1" applyFill="1" applyBorder="1" applyAlignment="1">
      <alignment horizontal="center" vertical="center" wrapText="1"/>
    </xf>
    <xf numFmtId="0" fontId="19" fillId="17" borderId="0" xfId="1" applyNumberFormat="1" applyFont="1" applyFill="1" applyBorder="1" applyAlignment="1">
      <alignment vertical="center" wrapText="1"/>
    </xf>
    <xf numFmtId="0" fontId="10" fillId="17" borderId="4" xfId="0" applyFont="1" applyFill="1" applyBorder="1" applyAlignment="1">
      <alignment horizontal="left" vertical="center" wrapText="1"/>
    </xf>
    <xf numFmtId="0" fontId="9" fillId="17" borderId="4" xfId="0" applyFont="1" applyFill="1" applyBorder="1" applyAlignment="1">
      <alignment horizontal="center" vertical="center" wrapText="1"/>
    </xf>
    <xf numFmtId="0" fontId="9" fillId="17" borderId="8" xfId="0" applyFont="1" applyFill="1" applyBorder="1" applyAlignment="1">
      <alignment horizontal="center" vertical="center" wrapText="1"/>
    </xf>
    <xf numFmtId="0" fontId="19" fillId="17" borderId="8" xfId="1" applyNumberFormat="1" applyFont="1" applyFill="1" applyBorder="1" applyAlignment="1">
      <alignment horizontal="center" vertical="center" wrapText="1"/>
    </xf>
    <xf numFmtId="172" fontId="23" fillId="19" borderId="3" xfId="0" applyNumberFormat="1" applyFont="1" applyFill="1" applyBorder="1" applyAlignment="1" applyProtection="1">
      <alignment horizontal="center" vertical="center" wrapText="1"/>
      <protection locked="0"/>
    </xf>
    <xf numFmtId="0" fontId="16" fillId="0" borderId="0" xfId="3" applyAlignment="1" applyProtection="1"/>
    <xf numFmtId="0" fontId="16" fillId="2" borderId="0" xfId="3" applyFill="1" applyAlignment="1" applyProtection="1">
      <alignment vertical="center"/>
      <protection hidden="1"/>
    </xf>
    <xf numFmtId="175" fontId="9" fillId="9" borderId="1" xfId="6" applyNumberFormat="1" applyFill="1" applyBorder="1" applyAlignment="1">
      <alignment horizontal="center" vertical="center" wrapText="1"/>
    </xf>
    <xf numFmtId="172" fontId="7" fillId="23" borderId="1" xfId="6" applyNumberFormat="1" applyFont="1" applyFill="1" applyBorder="1" applyAlignment="1">
      <alignment horizontal="center" vertical="center"/>
    </xf>
    <xf numFmtId="164" fontId="7" fillId="23" borderId="1" xfId="6" applyNumberFormat="1" applyFont="1" applyFill="1" applyBorder="1" applyAlignment="1">
      <alignment horizontal="center" vertical="center"/>
    </xf>
    <xf numFmtId="165" fontId="7" fillId="12" borderId="1" xfId="6" applyNumberFormat="1" applyFont="1" applyFill="1" applyBorder="1" applyAlignment="1">
      <alignment horizontal="center" vertical="center"/>
    </xf>
    <xf numFmtId="164" fontId="7" fillId="12" borderId="1" xfId="6" applyNumberFormat="1" applyFont="1" applyFill="1" applyBorder="1" applyAlignment="1">
      <alignment horizontal="center" vertical="center"/>
    </xf>
    <xf numFmtId="0" fontId="9" fillId="11" borderId="1" xfId="13" applyFont="1" applyFill="1" applyBorder="1" applyAlignment="1" applyProtection="1">
      <alignment vertical="center"/>
      <protection locked="0"/>
    </xf>
    <xf numFmtId="174" fontId="9" fillId="31" borderId="1" xfId="10" applyNumberFormat="1" applyFont="1" applyFill="1" applyBorder="1" applyAlignment="1" applyProtection="1">
      <alignment vertical="center"/>
      <protection locked="0"/>
    </xf>
    <xf numFmtId="173" fontId="6" fillId="30" borderId="1" xfId="9" applyNumberFormat="1" applyFill="1" applyBorder="1" applyAlignment="1" applyProtection="1">
      <alignment vertical="center"/>
    </xf>
    <xf numFmtId="174" fontId="9" fillId="30" borderId="1" xfId="9" applyNumberFormat="1" applyFont="1" applyFill="1" applyBorder="1" applyAlignment="1" applyProtection="1">
      <alignment vertical="center"/>
      <protection locked="0"/>
    </xf>
    <xf numFmtId="174" fontId="9" fillId="33" borderId="1" xfId="9" applyNumberFormat="1" applyFont="1" applyFill="1" applyBorder="1" applyAlignment="1" applyProtection="1">
      <alignment vertical="center"/>
      <protection locked="0"/>
    </xf>
    <xf numFmtId="174" fontId="9" fillId="34" borderId="1" xfId="10" applyNumberFormat="1" applyFont="1" applyFill="1" applyBorder="1" applyAlignment="1" applyProtection="1">
      <alignment vertical="center"/>
      <protection locked="0"/>
    </xf>
    <xf numFmtId="0" fontId="19"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10" fillId="7" borderId="6" xfId="0" applyFont="1" applyFill="1" applyBorder="1" applyAlignment="1">
      <alignment horizontal="left" vertical="center" wrapText="1"/>
    </xf>
    <xf numFmtId="0" fontId="9" fillId="11" borderId="1" xfId="8" quotePrefix="1" applyFont="1" applyFill="1" applyBorder="1" applyAlignment="1" applyProtection="1">
      <alignment horizontal="center" vertical="center" wrapText="1"/>
    </xf>
    <xf numFmtId="0" fontId="9" fillId="32" borderId="1" xfId="11" quotePrefix="1" applyFont="1" applyFill="1" applyBorder="1" applyAlignment="1" applyProtection="1">
      <alignment horizontal="center" vertical="center" wrapText="1"/>
    </xf>
    <xf numFmtId="173" fontId="6" fillId="33" borderId="1" xfId="12" applyNumberFormat="1" applyFill="1" applyBorder="1" applyAlignment="1" applyProtection="1">
      <alignment vertical="center"/>
    </xf>
    <xf numFmtId="0" fontId="10" fillId="7" borderId="1" xfId="0" applyFont="1" applyFill="1" applyBorder="1" applyAlignment="1">
      <alignment horizontal="left" vertical="center" wrapText="1"/>
    </xf>
    <xf numFmtId="0" fontId="9" fillId="11" borderId="1" xfId="13" applyFont="1" applyFill="1" applyBorder="1" applyAlignment="1" applyProtection="1">
      <alignment vertical="center" wrapText="1"/>
    </xf>
    <xf numFmtId="0" fontId="9" fillId="29" borderId="1" xfId="13" applyFont="1" applyFill="1" applyBorder="1" applyAlignment="1" applyProtection="1">
      <alignment vertical="center" wrapText="1"/>
    </xf>
    <xf numFmtId="0" fontId="5" fillId="11" borderId="1" xfId="13" applyFont="1" applyFill="1" applyBorder="1" applyAlignment="1" applyProtection="1">
      <alignment vertical="center" wrapText="1"/>
    </xf>
    <xf numFmtId="0" fontId="5" fillId="29" borderId="1" xfId="13" applyFont="1" applyFill="1" applyBorder="1" applyAlignment="1" applyProtection="1">
      <alignment vertical="center" wrapText="1"/>
    </xf>
    <xf numFmtId="0" fontId="9" fillId="7" borderId="1" xfId="0" applyFont="1" applyFill="1" applyBorder="1" applyAlignment="1">
      <alignment horizontal="center" vertical="center" wrapText="1"/>
    </xf>
    <xf numFmtId="174" fontId="6" fillId="30" borderId="1" xfId="9" applyNumberFormat="1" applyFill="1" applyBorder="1" applyAlignment="1" applyProtection="1">
      <alignment vertical="center"/>
      <protection locked="0"/>
    </xf>
    <xf numFmtId="176" fontId="6" fillId="30" borderId="1" xfId="9" applyNumberFormat="1" applyFill="1" applyBorder="1" applyAlignment="1" applyProtection="1">
      <alignment vertical="center"/>
    </xf>
    <xf numFmtId="176" fontId="6" fillId="33" borderId="1" xfId="9" applyNumberFormat="1" applyFill="1" applyBorder="1" applyAlignment="1" applyProtection="1">
      <alignment vertical="center"/>
    </xf>
    <xf numFmtId="176" fontId="9" fillId="31" borderId="1" xfId="10" applyNumberFormat="1" applyFont="1" applyFill="1" applyBorder="1" applyAlignment="1" applyProtection="1">
      <alignment vertical="center"/>
    </xf>
    <xf numFmtId="176" fontId="9" fillId="34" borderId="1" xfId="10" applyNumberFormat="1" applyFont="1" applyFill="1" applyBorder="1" applyAlignment="1" applyProtection="1">
      <alignment vertical="center"/>
    </xf>
    <xf numFmtId="177" fontId="6" fillId="30" borderId="5" xfId="9" applyNumberFormat="1" applyFill="1" applyBorder="1" applyAlignment="1" applyProtection="1">
      <alignment vertical="center"/>
    </xf>
    <xf numFmtId="177" fontId="6" fillId="30" borderId="1" xfId="9" applyNumberFormat="1" applyFill="1" applyBorder="1" applyAlignment="1" applyProtection="1">
      <alignment vertical="center"/>
    </xf>
    <xf numFmtId="2" fontId="10" fillId="7" borderId="1" xfId="6" applyNumberFormat="1" applyFont="1" applyFill="1" applyBorder="1" applyAlignment="1">
      <alignment horizontal="center" vertical="center" wrapText="1"/>
    </xf>
    <xf numFmtId="49" fontId="9" fillId="11" borderId="1" xfId="8" quotePrefix="1" applyNumberFormat="1" applyFont="1" applyFill="1" applyBorder="1" applyAlignment="1" applyProtection="1">
      <alignment horizontal="center" vertical="center" wrapText="1"/>
    </xf>
    <xf numFmtId="49" fontId="9" fillId="32" borderId="1" xfId="11" quotePrefix="1" applyNumberFormat="1" applyFont="1" applyFill="1" applyBorder="1" applyAlignment="1" applyProtection="1">
      <alignment horizontal="center" vertical="center" wrapText="1"/>
    </xf>
    <xf numFmtId="0" fontId="10" fillId="0" borderId="1" xfId="0" applyFont="1" applyBorder="1" applyAlignment="1">
      <alignment horizontal="left" vertical="center" wrapText="1"/>
    </xf>
    <xf numFmtId="49" fontId="14" fillId="6" borderId="0" xfId="1" applyNumberFormat="1" applyFill="1" applyAlignment="1" applyProtection="1">
      <alignment horizontal="center" vertical="center" wrapText="1"/>
      <protection locked="0"/>
    </xf>
    <xf numFmtId="49" fontId="14" fillId="6" borderId="0" xfId="1" quotePrefix="1" applyNumberFormat="1" applyFill="1" applyAlignment="1" applyProtection="1">
      <alignment horizontal="center" vertical="center" wrapText="1"/>
      <protection locked="0"/>
    </xf>
    <xf numFmtId="49" fontId="25" fillId="7" borderId="1" xfId="6" quotePrefix="1" applyNumberFormat="1" applyFont="1" applyFill="1" applyBorder="1" applyAlignment="1">
      <alignment horizontal="center" vertical="center" wrapText="1"/>
    </xf>
    <xf numFmtId="49" fontId="21" fillId="0" borderId="0" xfId="4" quotePrefix="1" applyNumberFormat="1" applyBorder="1" applyAlignment="1" applyProtection="1">
      <alignment horizontal="left" vertical="center"/>
      <protection locked="0"/>
    </xf>
    <xf numFmtId="164" fontId="23" fillId="10" borderId="1" xfId="0" applyNumberFormat="1" applyFont="1" applyFill="1" applyBorder="1" applyAlignment="1">
      <alignment horizontal="center" vertical="center"/>
    </xf>
    <xf numFmtId="178" fontId="24" fillId="18" borderId="1" xfId="0" applyNumberFormat="1" applyFont="1" applyFill="1" applyBorder="1" applyAlignment="1" applyProtection="1">
      <alignment horizontal="center" vertical="center"/>
      <protection locked="0"/>
    </xf>
    <xf numFmtId="178" fontId="23" fillId="19" borderId="1" xfId="0" applyNumberFormat="1" applyFont="1" applyFill="1" applyBorder="1" applyAlignment="1" applyProtection="1">
      <alignment horizontal="center" vertical="center"/>
      <protection locked="0"/>
    </xf>
    <xf numFmtId="178" fontId="24" fillId="20" borderId="1" xfId="0" applyNumberFormat="1" applyFont="1" applyFill="1" applyBorder="1" applyAlignment="1" applyProtection="1">
      <alignment horizontal="center" vertical="center"/>
      <protection locked="0"/>
    </xf>
    <xf numFmtId="178" fontId="24" fillId="21" borderId="1" xfId="0" applyNumberFormat="1" applyFont="1" applyFill="1" applyBorder="1" applyAlignment="1" applyProtection="1">
      <alignment horizontal="center" vertical="center"/>
      <protection locked="0"/>
    </xf>
    <xf numFmtId="178" fontId="23" fillId="22" borderId="1" xfId="0" applyNumberFormat="1" applyFont="1" applyFill="1" applyBorder="1" applyAlignment="1" applyProtection="1">
      <alignment horizontal="center" vertical="center"/>
      <protection locked="0"/>
    </xf>
    <xf numFmtId="178" fontId="33" fillId="18" borderId="1" xfId="0" applyNumberFormat="1" applyFont="1" applyFill="1" applyBorder="1" applyAlignment="1" applyProtection="1">
      <alignment horizontal="center" vertical="center" wrapText="1"/>
      <protection locked="0"/>
    </xf>
    <xf numFmtId="178" fontId="12" fillId="19" borderId="1" xfId="0" applyNumberFormat="1" applyFont="1" applyFill="1" applyBorder="1" applyAlignment="1" applyProtection="1">
      <alignment horizontal="center" vertical="center" wrapText="1"/>
      <protection locked="0"/>
    </xf>
    <xf numFmtId="178" fontId="33" fillId="20" borderId="1" xfId="0" applyNumberFormat="1" applyFont="1" applyFill="1" applyBorder="1" applyAlignment="1" applyProtection="1">
      <alignment horizontal="center" vertical="center" wrapText="1"/>
      <protection locked="0"/>
    </xf>
    <xf numFmtId="164" fontId="12" fillId="3" borderId="1" xfId="0" applyNumberFormat="1" applyFont="1" applyFill="1" applyBorder="1" applyAlignment="1" applyProtection="1">
      <alignment horizontal="center" vertical="center"/>
      <protection locked="0"/>
    </xf>
    <xf numFmtId="172" fontId="12" fillId="3" borderId="1" xfId="0" applyNumberFormat="1" applyFont="1" applyFill="1" applyBorder="1" applyAlignment="1" applyProtection="1">
      <alignment horizontal="center" vertical="center"/>
      <protection locked="0"/>
    </xf>
    <xf numFmtId="172" fontId="12" fillId="9" borderId="1" xfId="0" applyNumberFormat="1" applyFont="1" applyFill="1" applyBorder="1" applyAlignment="1" applyProtection="1">
      <alignment horizontal="center" vertical="center"/>
      <protection locked="0"/>
    </xf>
    <xf numFmtId="178" fontId="33" fillId="21" borderId="1" xfId="0" applyNumberFormat="1" applyFont="1" applyFill="1" applyBorder="1" applyAlignment="1" applyProtection="1">
      <alignment horizontal="center" vertical="center" wrapText="1"/>
      <protection locked="0"/>
    </xf>
    <xf numFmtId="178" fontId="12" fillId="22" borderId="1" xfId="0" applyNumberFormat="1" applyFont="1" applyFill="1" applyBorder="1" applyAlignment="1" applyProtection="1">
      <alignment horizontal="center" vertical="center" wrapText="1"/>
      <protection locked="0"/>
    </xf>
    <xf numFmtId="164" fontId="12" fillId="10" borderId="1" xfId="0" applyNumberFormat="1" applyFont="1" applyFill="1" applyBorder="1" applyAlignment="1" applyProtection="1">
      <alignment horizontal="center" vertical="center" wrapText="1"/>
      <protection locked="0"/>
    </xf>
    <xf numFmtId="164" fontId="12" fillId="10" borderId="1" xfId="0" applyNumberFormat="1" applyFont="1" applyFill="1" applyBorder="1" applyAlignment="1">
      <alignment horizontal="center" vertical="center" wrapText="1"/>
    </xf>
    <xf numFmtId="172" fontId="12" fillId="9" borderId="1" xfId="0" applyNumberFormat="1" applyFont="1" applyFill="1" applyBorder="1" applyAlignment="1" applyProtection="1">
      <alignment horizontal="center" vertical="center" wrapText="1"/>
      <protection locked="0"/>
    </xf>
    <xf numFmtId="0" fontId="9" fillId="0" borderId="0" xfId="6"/>
    <xf numFmtId="0" fontId="9" fillId="0" borderId="0" xfId="6" applyAlignment="1">
      <alignment horizontal="left"/>
    </xf>
    <xf numFmtId="0" fontId="34" fillId="0" borderId="0" xfId="6" applyFont="1"/>
    <xf numFmtId="0" fontId="16" fillId="0" borderId="0" xfId="3" applyFill="1" applyAlignment="1" applyProtection="1">
      <alignment horizontal="left" vertical="center"/>
    </xf>
    <xf numFmtId="0" fontId="9" fillId="0" borderId="0" xfId="6" applyAlignment="1">
      <alignment horizontal="center" vertical="center" wrapText="1"/>
    </xf>
    <xf numFmtId="0" fontId="9" fillId="0" borderId="0" xfId="6" applyAlignment="1">
      <alignment horizontal="center" vertical="top" wrapText="1"/>
    </xf>
    <xf numFmtId="0" fontId="9" fillId="36" borderId="0" xfId="6" applyFill="1" applyAlignment="1">
      <alignment horizontal="left"/>
    </xf>
    <xf numFmtId="14" fontId="9" fillId="0" borderId="0" xfId="6" applyNumberFormat="1"/>
    <xf numFmtId="0" fontId="9" fillId="0" borderId="0" xfId="6" quotePrefix="1" applyAlignment="1">
      <alignment horizontal="left"/>
    </xf>
    <xf numFmtId="0" fontId="9" fillId="36" borderId="0" xfId="6" applyFill="1" applyAlignment="1">
      <alignment horizontal="left" vertical="center"/>
    </xf>
    <xf numFmtId="179" fontId="9" fillId="36" borderId="0" xfId="6" applyNumberFormat="1" applyFill="1" applyAlignment="1">
      <alignment horizontal="left"/>
    </xf>
    <xf numFmtId="0" fontId="23" fillId="17" borderId="1" xfId="0" applyFont="1" applyFill="1" applyBorder="1" applyAlignment="1" applyProtection="1">
      <alignment horizontal="center" vertical="center" wrapText="1"/>
      <protection locked="0"/>
    </xf>
    <xf numFmtId="0" fontId="10" fillId="11" borderId="1" xfId="0" applyFont="1" applyFill="1" applyBorder="1" applyAlignment="1">
      <alignment vertical="center" wrapText="1"/>
    </xf>
    <xf numFmtId="0" fontId="35" fillId="0" borderId="1" xfId="16" applyFont="1" applyBorder="1" applyAlignment="1">
      <alignment horizontal="center" vertical="center" wrapText="1"/>
    </xf>
    <xf numFmtId="2" fontId="23" fillId="10" borderId="1" xfId="0" applyNumberFormat="1" applyFont="1" applyFill="1" applyBorder="1" applyAlignment="1" applyProtection="1">
      <alignment horizontal="center" vertical="center"/>
      <protection locked="0"/>
    </xf>
    <xf numFmtId="2" fontId="23" fillId="3" borderId="1" xfId="0" applyNumberFormat="1" applyFont="1" applyFill="1" applyBorder="1" applyAlignment="1" applyProtection="1">
      <alignment horizontal="center" vertical="center"/>
      <protection locked="0"/>
    </xf>
    <xf numFmtId="0" fontId="10" fillId="7" borderId="1" xfId="0" applyFont="1" applyFill="1" applyBorder="1" applyAlignment="1">
      <alignment vertical="center" wrapText="1"/>
    </xf>
    <xf numFmtId="2" fontId="23" fillId="3" borderId="1" xfId="0" applyNumberFormat="1" applyFont="1" applyFill="1" applyBorder="1" applyAlignment="1">
      <alignment horizontal="center" vertical="center"/>
    </xf>
    <xf numFmtId="2" fontId="23" fillId="10" borderId="1" xfId="0" applyNumberFormat="1" applyFont="1" applyFill="1" applyBorder="1" applyAlignment="1">
      <alignment horizontal="center" vertical="center"/>
    </xf>
    <xf numFmtId="0" fontId="23" fillId="0" borderId="1" xfId="0" applyFont="1" applyBorder="1" applyAlignment="1">
      <alignment horizontal="center" vertical="center" wrapText="1"/>
    </xf>
    <xf numFmtId="0" fontId="9" fillId="2" borderId="0" xfId="6" quotePrefix="1" applyFill="1" applyAlignment="1">
      <alignment horizontal="center" vertical="center" wrapText="1"/>
    </xf>
    <xf numFmtId="0" fontId="16" fillId="0" borderId="0" xfId="3" applyAlignment="1" applyProtection="1">
      <alignment horizontal="left" vertical="top" wrapText="1"/>
    </xf>
    <xf numFmtId="3" fontId="23" fillId="0" borderId="1" xfId="0" applyNumberFormat="1"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10" fillId="7" borderId="1" xfId="0" applyFont="1" applyFill="1" applyBorder="1" applyAlignment="1" applyProtection="1">
      <alignment horizontal="center" vertical="center"/>
      <protection locked="0"/>
    </xf>
    <xf numFmtId="0" fontId="10" fillId="7" borderId="1" xfId="0" applyFont="1" applyFill="1" applyBorder="1" applyAlignment="1" applyProtection="1">
      <alignment vertical="center"/>
      <protection locked="0"/>
    </xf>
    <xf numFmtId="0" fontId="17" fillId="8" borderId="1" xfId="0" applyFont="1" applyFill="1" applyBorder="1" applyAlignment="1" applyProtection="1">
      <alignment horizontal="center" vertical="center"/>
      <protection locked="0"/>
    </xf>
    <xf numFmtId="49" fontId="23" fillId="0" borderId="1" xfId="0" quotePrefix="1" applyNumberFormat="1" applyFont="1" applyBorder="1" applyAlignment="1" applyProtection="1">
      <alignment horizontal="center" vertical="center" wrapText="1"/>
      <protection locked="0"/>
    </xf>
    <xf numFmtId="164" fontId="23" fillId="9" borderId="1" xfId="0" applyNumberFormat="1" applyFont="1" applyFill="1" applyBorder="1" applyAlignment="1" applyProtection="1">
      <alignment horizontal="center" vertical="center"/>
      <protection locked="0"/>
    </xf>
    <xf numFmtId="180" fontId="23" fillId="3" borderId="1" xfId="0" applyNumberFormat="1" applyFont="1" applyFill="1" applyBorder="1" applyAlignment="1" applyProtection="1">
      <alignment horizontal="center" vertical="center"/>
      <protection locked="0"/>
    </xf>
    <xf numFmtId="181" fontId="23" fillId="8" borderId="1" xfId="0" applyNumberFormat="1" applyFont="1" applyFill="1" applyBorder="1" applyAlignment="1" applyProtection="1">
      <alignment horizontal="center" vertical="center"/>
      <protection locked="0"/>
    </xf>
    <xf numFmtId="3" fontId="17" fillId="8" borderId="1" xfId="0" applyNumberFormat="1" applyFont="1" applyFill="1" applyBorder="1" applyAlignment="1" applyProtection="1">
      <alignment horizontal="center" vertical="center"/>
      <protection locked="0"/>
    </xf>
    <xf numFmtId="3" fontId="17" fillId="37" borderId="1" xfId="0" applyNumberFormat="1" applyFont="1" applyFill="1" applyBorder="1" applyAlignment="1" applyProtection="1">
      <alignment horizontal="center" vertical="center"/>
      <protection locked="0"/>
    </xf>
    <xf numFmtId="0" fontId="0" fillId="0" borderId="1" xfId="0" applyBorder="1"/>
    <xf numFmtId="0" fontId="36" fillId="0" borderId="1" xfId="0" applyFont="1" applyBorder="1" applyAlignment="1">
      <alignment vertical="center"/>
    </xf>
    <xf numFmtId="0" fontId="36" fillId="38" borderId="1" xfId="0" applyFont="1" applyFill="1" applyBorder="1" applyAlignment="1">
      <alignment vertical="center"/>
    </xf>
    <xf numFmtId="0" fontId="16" fillId="0" borderId="0" xfId="3" applyFill="1" applyBorder="1" applyAlignment="1" applyProtection="1">
      <alignment vertical="center"/>
    </xf>
    <xf numFmtId="0" fontId="16" fillId="2" borderId="0" xfId="3" applyFill="1" applyAlignment="1" applyProtection="1">
      <alignment horizontal="center" vertical="center"/>
    </xf>
    <xf numFmtId="0" fontId="9" fillId="9" borderId="1" xfId="6" applyFill="1" applyBorder="1" applyAlignment="1">
      <alignment horizontal="center" vertical="center" wrapText="1"/>
    </xf>
    <xf numFmtId="1" fontId="9" fillId="9" borderId="1" xfId="6" applyNumberFormat="1" applyFill="1" applyBorder="1" applyAlignment="1">
      <alignment horizontal="center" vertical="center" wrapText="1"/>
    </xf>
    <xf numFmtId="0" fontId="12" fillId="0" borderId="1" xfId="0" applyFont="1" applyBorder="1" applyAlignment="1">
      <alignment vertical="top" wrapText="1"/>
    </xf>
    <xf numFmtId="0" fontId="9" fillId="9" borderId="1" xfId="6" applyFill="1" applyBorder="1" applyAlignment="1" applyProtection="1">
      <alignment horizontal="center" vertical="center" wrapText="1"/>
      <protection locked="0"/>
    </xf>
    <xf numFmtId="49" fontId="25" fillId="7" borderId="1" xfId="6" applyNumberFormat="1" applyFont="1" applyFill="1" applyBorder="1" applyAlignment="1">
      <alignment vertical="center" wrapText="1"/>
    </xf>
    <xf numFmtId="0" fontId="9" fillId="2" borderId="16" xfId="6" applyFill="1" applyBorder="1" applyAlignment="1">
      <alignment vertical="center"/>
    </xf>
    <xf numFmtId="49" fontId="25" fillId="7" borderId="3" xfId="6" applyNumberFormat="1" applyFont="1" applyFill="1" applyBorder="1" applyAlignment="1">
      <alignment horizontal="center" vertical="center" wrapText="1"/>
    </xf>
    <xf numFmtId="1" fontId="9" fillId="9" borderId="1" xfId="6" applyNumberFormat="1" applyFill="1" applyBorder="1" applyAlignment="1" applyProtection="1">
      <alignment horizontal="center" vertical="center" wrapText="1"/>
      <protection locked="0"/>
    </xf>
    <xf numFmtId="183" fontId="4" fillId="0" borderId="17" xfId="21" applyNumberFormat="1" applyFill="1" applyBorder="1" applyAlignment="1">
      <alignment horizontal="center" vertical="center" wrapText="1"/>
      <protection locked="0"/>
    </xf>
    <xf numFmtId="165" fontId="0" fillId="2" borderId="17" xfId="0" applyNumberFormat="1" applyFill="1" applyBorder="1" applyAlignment="1">
      <alignment horizontal="center" vertical="center"/>
    </xf>
    <xf numFmtId="182" fontId="37" fillId="0" borderId="17" xfId="20" applyNumberFormat="1" applyFont="1" applyBorder="1" applyAlignment="1">
      <alignment horizontal="center" vertical="center"/>
    </xf>
    <xf numFmtId="3" fontId="0" fillId="0" borderId="0" xfId="0" applyNumberFormat="1"/>
    <xf numFmtId="169" fontId="9" fillId="3" borderId="1" xfId="0" applyNumberFormat="1" applyFont="1" applyFill="1" applyBorder="1" applyAlignment="1" applyProtection="1">
      <alignment horizontal="center" vertical="center" wrapText="1"/>
      <protection locked="0"/>
    </xf>
    <xf numFmtId="49" fontId="9" fillId="9" borderId="1" xfId="22" quotePrefix="1" applyNumberFormat="1" applyFont="1" applyFill="1" applyBorder="1" applyAlignment="1" applyProtection="1">
      <alignment horizontal="center" vertical="center" wrapText="1"/>
      <protection locked="0"/>
    </xf>
    <xf numFmtId="49" fontId="38" fillId="9" borderId="1" xfId="22" quotePrefix="1" applyNumberFormat="1" applyFill="1" applyBorder="1" applyAlignment="1" applyProtection="1">
      <alignment horizontal="center" vertical="center" wrapText="1"/>
      <protection locked="0"/>
    </xf>
    <xf numFmtId="2" fontId="7" fillId="23" borderId="1" xfId="7" applyNumberFormat="1" applyFont="1" applyFill="1" applyBorder="1" applyAlignment="1" applyProtection="1">
      <alignment horizontal="center" vertical="center"/>
    </xf>
    <xf numFmtId="0" fontId="9" fillId="40" borderId="6" xfId="0" applyFont="1" applyFill="1" applyBorder="1" applyAlignment="1">
      <alignment horizontal="center" vertical="center" wrapText="1"/>
    </xf>
    <xf numFmtId="0" fontId="9" fillId="0" borderId="1" xfId="0" applyFont="1" applyBorder="1" applyAlignment="1">
      <alignment horizontal="left" vertical="center" wrapText="1"/>
    </xf>
    <xf numFmtId="165" fontId="0" fillId="0" borderId="1" xfId="0" applyNumberFormat="1" applyBorder="1" applyAlignment="1">
      <alignment horizontal="center" vertical="center"/>
    </xf>
    <xf numFmtId="0" fontId="0" fillId="0" borderId="1" xfId="0" applyBorder="1" applyAlignment="1">
      <alignment horizontal="center" vertical="center"/>
    </xf>
    <xf numFmtId="165" fontId="0" fillId="0" borderId="0" xfId="0" applyNumberFormat="1"/>
    <xf numFmtId="49" fontId="0" fillId="14" borderId="1" xfId="0" applyNumberFormat="1" applyFill="1" applyBorder="1" applyAlignment="1" applyProtection="1">
      <alignment horizontal="center" vertical="center" wrapText="1"/>
      <protection locked="0"/>
    </xf>
    <xf numFmtId="2" fontId="7" fillId="12" borderId="1" xfId="6" applyNumberFormat="1" applyFont="1" applyFill="1" applyBorder="1" applyAlignment="1">
      <alignment horizontal="center" vertical="center"/>
    </xf>
    <xf numFmtId="0" fontId="9" fillId="0" borderId="0" xfId="0" applyFont="1" applyAlignment="1" applyProtection="1">
      <alignment horizontal="left" vertical="top" wrapText="1"/>
      <protection locked="0"/>
    </xf>
    <xf numFmtId="0" fontId="9" fillId="2" borderId="0" xfId="6" quotePrefix="1" applyFill="1" applyAlignment="1">
      <alignment vertical="center" wrapText="1"/>
    </xf>
    <xf numFmtId="0" fontId="9" fillId="2" borderId="11" xfId="6" applyFill="1" applyBorder="1" applyAlignment="1">
      <alignment vertical="center"/>
    </xf>
    <xf numFmtId="0" fontId="19" fillId="17" borderId="11" xfId="1" applyNumberFormat="1" applyFont="1" applyFill="1" applyBorder="1" applyAlignment="1">
      <alignment horizontal="center" vertical="center" wrapText="1"/>
    </xf>
    <xf numFmtId="0" fontId="9" fillId="3" borderId="1" xfId="0" applyFont="1" applyFill="1" applyBorder="1" applyAlignment="1" applyProtection="1">
      <alignment horizontal="center" vertical="center" wrapText="1"/>
      <protection locked="0"/>
    </xf>
    <xf numFmtId="0" fontId="9" fillId="0" borderId="0" xfId="52" applyProtection="1">
      <protection locked="0"/>
    </xf>
    <xf numFmtId="0" fontId="17" fillId="0" borderId="0" xfId="0" quotePrefix="1" applyFont="1" applyAlignment="1">
      <alignment horizontal="left" vertical="top" wrapText="1"/>
    </xf>
    <xf numFmtId="49" fontId="14" fillId="6" borderId="0" xfId="1" applyNumberFormat="1" applyFill="1" applyAlignment="1" applyProtection="1">
      <alignment horizontal="left" vertical="center" wrapText="1"/>
      <protection locked="0"/>
    </xf>
    <xf numFmtId="0" fontId="9" fillId="0" borderId="0" xfId="0" quotePrefix="1" applyFont="1" applyAlignment="1">
      <alignment horizontal="left" wrapText="1"/>
    </xf>
    <xf numFmtId="0" fontId="22" fillId="0" borderId="0" xfId="0" quotePrefix="1" applyFont="1" applyAlignment="1">
      <alignment horizontal="left" vertical="top" wrapText="1"/>
    </xf>
    <xf numFmtId="0" fontId="9" fillId="0" borderId="0" xfId="0" quotePrefix="1" applyFont="1" applyAlignment="1" applyProtection="1">
      <alignment horizontal="left" vertical="top" wrapText="1"/>
      <protection locked="0"/>
    </xf>
    <xf numFmtId="0" fontId="9" fillId="0" borderId="0" xfId="0" applyFont="1" applyAlignment="1" applyProtection="1">
      <alignment horizontal="left" vertical="top" wrapText="1"/>
      <protection locked="0"/>
    </xf>
    <xf numFmtId="49" fontId="14" fillId="6" borderId="0" xfId="1" applyNumberFormat="1" applyFill="1" applyAlignment="1" applyProtection="1">
      <alignment horizontal="center" vertical="center" wrapText="1"/>
      <protection locked="0"/>
    </xf>
    <xf numFmtId="0" fontId="10" fillId="0" borderId="1" xfId="0" applyFont="1" applyBorder="1" applyAlignment="1">
      <alignment horizontal="left" vertical="center" wrapText="1" indent="1"/>
    </xf>
    <xf numFmtId="0" fontId="19" fillId="6" borderId="1" xfId="1" applyNumberFormat="1"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2" borderId="8" xfId="6" quotePrefix="1" applyFill="1" applyBorder="1" applyAlignment="1">
      <alignment horizontal="center" vertical="center" wrapText="1"/>
    </xf>
    <xf numFmtId="0" fontId="32" fillId="35" borderId="13" xfId="15" quotePrefix="1" applyBorder="1" applyAlignment="1">
      <alignment horizontal="left" vertical="top" wrapText="1"/>
    </xf>
    <xf numFmtId="0" fontId="32" fillId="35" borderId="8" xfId="15" quotePrefix="1" applyBorder="1" applyAlignment="1">
      <alignment horizontal="left" vertical="top"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172" fontId="23" fillId="19" borderId="3" xfId="0" applyNumberFormat="1" applyFont="1" applyFill="1" applyBorder="1" applyAlignment="1" applyProtection="1">
      <alignment horizontal="center" vertical="center"/>
      <protection locked="0"/>
    </xf>
    <xf numFmtId="172" fontId="23" fillId="19" borderId="5" xfId="0" applyNumberFormat="1" applyFont="1" applyFill="1" applyBorder="1" applyAlignment="1" applyProtection="1">
      <alignment horizontal="center" vertical="center"/>
      <protection locked="0"/>
    </xf>
    <xf numFmtId="0" fontId="10" fillId="7" borderId="3" xfId="0" applyFont="1" applyFill="1" applyBorder="1" applyAlignment="1" applyProtection="1">
      <alignment horizontal="center" vertical="center" wrapText="1"/>
      <protection locked="0"/>
    </xf>
    <xf numFmtId="0" fontId="10" fillId="7" borderId="5" xfId="0" applyFont="1" applyFill="1" applyBorder="1" applyAlignment="1" applyProtection="1">
      <alignment horizontal="center" vertical="center" wrapText="1"/>
      <protection locked="0"/>
    </xf>
    <xf numFmtId="0" fontId="10" fillId="7" borderId="11" xfId="0" applyFont="1" applyFill="1" applyBorder="1" applyAlignment="1" applyProtection="1">
      <alignment horizontal="center" vertical="center" wrapText="1"/>
      <protection locked="0"/>
    </xf>
    <xf numFmtId="0" fontId="10" fillId="7" borderId="0" xfId="0" applyFont="1" applyFill="1" applyAlignment="1" applyProtection="1">
      <alignment horizontal="center" vertical="center" wrapText="1"/>
      <protection locked="0"/>
    </xf>
    <xf numFmtId="0" fontId="27" fillId="18" borderId="1" xfId="0" applyFont="1" applyFill="1" applyBorder="1" applyAlignment="1" applyProtection="1">
      <alignment horizontal="center" vertical="center" wrapText="1"/>
      <protection locked="0"/>
    </xf>
    <xf numFmtId="0" fontId="9" fillId="2" borderId="0" xfId="0" quotePrefix="1" applyFont="1" applyFill="1" applyAlignment="1">
      <alignment horizontal="left" vertical="center" wrapText="1"/>
    </xf>
    <xf numFmtId="0" fontId="9" fillId="2" borderId="0" xfId="6" quotePrefix="1" applyFill="1" applyAlignment="1">
      <alignment horizontal="center" vertical="center" wrapText="1"/>
    </xf>
    <xf numFmtId="0" fontId="19"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9" fillId="2" borderId="8" xfId="6" quotePrefix="1" applyFill="1" applyBorder="1" applyAlignment="1">
      <alignment horizontal="left" vertical="center" wrapText="1"/>
    </xf>
    <xf numFmtId="0" fontId="9" fillId="2" borderId="0" xfId="6" quotePrefix="1" applyFill="1" applyAlignment="1">
      <alignment horizontal="left" vertical="center" wrapText="1"/>
    </xf>
    <xf numFmtId="0" fontId="8" fillId="0" borderId="1" xfId="0" applyFont="1" applyBorder="1" applyAlignment="1">
      <alignment vertical="center" wrapText="1"/>
    </xf>
    <xf numFmtId="0" fontId="0" fillId="0" borderId="1" xfId="0" applyBorder="1" applyAlignment="1">
      <alignment vertical="center"/>
    </xf>
    <xf numFmtId="0" fontId="10" fillId="7" borderId="1" xfId="0" applyFont="1" applyFill="1" applyBorder="1" applyAlignment="1">
      <alignment horizontal="center" vertical="center" wrapText="1"/>
    </xf>
    <xf numFmtId="0" fontId="8" fillId="0" borderId="1" xfId="0" applyFont="1" applyBorder="1" applyAlignment="1">
      <alignment wrapText="1"/>
    </xf>
    <xf numFmtId="0" fontId="0" fillId="0" borderId="1" xfId="0" applyBorder="1"/>
    <xf numFmtId="0" fontId="8" fillId="0" borderId="3" xfId="0" applyFont="1" applyBorder="1" applyAlignment="1">
      <alignment vertical="center" wrapText="1"/>
    </xf>
    <xf numFmtId="0" fontId="8"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12" fillId="0" borderId="1" xfId="0" applyFont="1" applyBorder="1" applyAlignment="1">
      <alignment wrapText="1"/>
    </xf>
    <xf numFmtId="0" fontId="10" fillId="0" borderId="1" xfId="0" applyFont="1" applyBorder="1"/>
    <xf numFmtId="0" fontId="12" fillId="0" borderId="1" xfId="0" applyFont="1" applyBorder="1" applyAlignment="1">
      <alignment vertical="top" wrapText="1"/>
    </xf>
    <xf numFmtId="0" fontId="0" fillId="0" borderId="1" xfId="0" applyBorder="1" applyAlignment="1">
      <alignment vertical="top"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3" xfId="0" applyFont="1" applyBorder="1" applyAlignment="1">
      <alignment horizontal="left" vertical="center" wrapText="1" indent="1"/>
    </xf>
    <xf numFmtId="0" fontId="10" fillId="0" borderId="5" xfId="0" applyFont="1" applyBorder="1" applyAlignment="1">
      <alignment horizontal="left" vertical="center" wrapText="1" indent="1"/>
    </xf>
    <xf numFmtId="0" fontId="32" fillId="35" borderId="13" xfId="15" quotePrefix="1" applyBorder="1" applyAlignment="1" applyProtection="1">
      <alignment horizontal="left" vertical="center" wrapText="1"/>
    </xf>
    <xf numFmtId="0" fontId="32" fillId="35" borderId="8" xfId="15" quotePrefix="1" applyBorder="1" applyAlignment="1" applyProtection="1">
      <alignment horizontal="left" vertical="center" wrapText="1"/>
    </xf>
    <xf numFmtId="0" fontId="32" fillId="35" borderId="13" xfId="15" quotePrefix="1" applyBorder="1" applyAlignment="1" applyProtection="1">
      <alignment horizontal="center" vertical="center" wrapText="1"/>
    </xf>
    <xf numFmtId="0" fontId="32" fillId="35" borderId="8" xfId="15" quotePrefix="1" applyBorder="1" applyAlignment="1" applyProtection="1">
      <alignment horizontal="center" vertical="center" wrapText="1"/>
    </xf>
    <xf numFmtId="0" fontId="32" fillId="35" borderId="14" xfId="15" quotePrefix="1" applyBorder="1" applyAlignment="1" applyProtection="1">
      <alignment horizontal="center" vertical="center" wrapText="1"/>
    </xf>
    <xf numFmtId="0" fontId="19" fillId="6" borderId="1" xfId="1" applyNumberFormat="1" applyFont="1" applyFill="1" applyBorder="1" applyAlignment="1" applyProtection="1">
      <alignment horizontal="center" vertical="center" wrapText="1"/>
    </xf>
    <xf numFmtId="0" fontId="10" fillId="7" borderId="4" xfId="0" applyFont="1" applyFill="1" applyBorder="1" applyAlignment="1" applyProtection="1">
      <alignment horizontal="center" vertical="center" wrapText="1"/>
      <protection locked="0"/>
    </xf>
    <xf numFmtId="0" fontId="9" fillId="0" borderId="8" xfId="0" applyFont="1" applyBorder="1" applyAlignment="1">
      <alignment horizontal="left" vertical="center" wrapText="1"/>
    </xf>
    <xf numFmtId="0" fontId="0" fillId="0" borderId="8" xfId="0" applyBorder="1" applyAlignment="1">
      <alignment horizontal="left" vertical="center" wrapText="1"/>
    </xf>
    <xf numFmtId="0" fontId="10" fillId="7" borderId="6" xfId="0" applyFont="1" applyFill="1" applyBorder="1" applyAlignment="1" applyProtection="1">
      <alignment horizontal="center" vertical="center" wrapText="1"/>
      <protection locked="0"/>
    </xf>
    <xf numFmtId="0" fontId="10" fillId="7" borderId="2" xfId="0" applyFont="1" applyFill="1" applyBorder="1" applyAlignment="1" applyProtection="1">
      <alignment horizontal="center" vertical="center" wrapText="1"/>
      <protection locked="0"/>
    </xf>
    <xf numFmtId="0" fontId="9" fillId="2" borderId="0" xfId="0" quotePrefix="1" applyFont="1" applyFill="1" applyAlignment="1">
      <alignment horizontal="center" vertical="center" wrapText="1"/>
    </xf>
    <xf numFmtId="0" fontId="0" fillId="2" borderId="0" xfId="0" quotePrefix="1" applyFill="1" applyAlignment="1">
      <alignment horizontal="center" vertical="center" wrapText="1"/>
    </xf>
    <xf numFmtId="0" fontId="19" fillId="6" borderId="4" xfId="1" applyNumberFormat="1" applyFont="1" applyFill="1" applyBorder="1" applyAlignment="1">
      <alignment horizontal="center" vertical="center" wrapText="1"/>
    </xf>
    <xf numFmtId="0" fontId="19" fillId="6" borderId="5" xfId="1" applyNumberFormat="1" applyFont="1" applyFill="1" applyBorder="1" applyAlignment="1">
      <alignment horizontal="center" vertical="center" wrapText="1"/>
    </xf>
    <xf numFmtId="0" fontId="32" fillId="17" borderId="0" xfId="15" quotePrefix="1" applyFill="1" applyBorder="1" applyAlignment="1">
      <alignment horizontal="left" vertical="top" wrapText="1"/>
    </xf>
    <xf numFmtId="0" fontId="10" fillId="7" borderId="6" xfId="0" applyFont="1" applyFill="1" applyBorder="1" applyAlignment="1" applyProtection="1">
      <alignment vertical="center" wrapText="1"/>
      <protection locked="0"/>
    </xf>
    <xf numFmtId="0" fontId="10" fillId="7" borderId="15" xfId="0" applyFont="1" applyFill="1" applyBorder="1" applyAlignment="1" applyProtection="1">
      <alignment vertical="center" wrapText="1"/>
      <protection locked="0"/>
    </xf>
    <xf numFmtId="0" fontId="10" fillId="7" borderId="2" xfId="0" applyFont="1" applyFill="1" applyBorder="1" applyAlignment="1" applyProtection="1">
      <alignment vertical="center" wrapText="1"/>
      <protection locked="0"/>
    </xf>
    <xf numFmtId="0" fontId="10" fillId="7" borderId="6" xfId="0" applyFont="1" applyFill="1" applyBorder="1" applyAlignment="1" applyProtection="1">
      <alignment vertical="center"/>
      <protection locked="0"/>
    </xf>
    <xf numFmtId="0" fontId="10" fillId="7" borderId="15" xfId="0" applyFont="1" applyFill="1" applyBorder="1" applyAlignment="1" applyProtection="1">
      <alignment vertical="center"/>
      <protection locked="0"/>
    </xf>
    <xf numFmtId="0" fontId="10" fillId="7" borderId="2" xfId="0" applyFont="1" applyFill="1" applyBorder="1" applyAlignment="1" applyProtection="1">
      <alignment vertical="center"/>
      <protection locked="0"/>
    </xf>
    <xf numFmtId="0" fontId="19" fillId="6" borderId="11" xfId="1" applyNumberFormat="1" applyFont="1" applyFill="1" applyBorder="1" applyAlignment="1">
      <alignment horizontal="center" vertical="center" wrapText="1"/>
    </xf>
    <xf numFmtId="0" fontId="19" fillId="6" borderId="0" xfId="1" applyNumberFormat="1" applyFont="1" applyFill="1" applyBorder="1" applyAlignment="1">
      <alignment horizontal="center" vertical="center" wrapText="1"/>
    </xf>
    <xf numFmtId="0" fontId="28" fillId="6" borderId="3" xfId="1" applyNumberFormat="1" applyFont="1" applyFill="1" applyBorder="1" applyAlignment="1" applyProtection="1">
      <alignment horizontal="center" vertical="center" wrapText="1"/>
    </xf>
    <xf numFmtId="0" fontId="28" fillId="6" borderId="4" xfId="1" applyNumberFormat="1" applyFont="1" applyFill="1" applyBorder="1" applyAlignment="1" applyProtection="1">
      <alignment horizontal="center" vertical="center" wrapText="1"/>
    </xf>
    <xf numFmtId="0" fontId="28" fillId="6" borderId="5" xfId="1" applyNumberFormat="1" applyFont="1" applyFill="1" applyBorder="1" applyAlignment="1" applyProtection="1">
      <alignment horizontal="center" vertical="center" wrapText="1"/>
    </xf>
    <xf numFmtId="0" fontId="10" fillId="7" borderId="3" xfId="0" applyFont="1" applyFill="1" applyBorder="1" applyAlignment="1">
      <alignment horizontal="left" vertical="center" wrapText="1"/>
    </xf>
    <xf numFmtId="0" fontId="10" fillId="7" borderId="4" xfId="0" applyFont="1" applyFill="1" applyBorder="1" applyAlignment="1">
      <alignment horizontal="left" vertical="center" wrapText="1"/>
    </xf>
    <xf numFmtId="0" fontId="10" fillId="7" borderId="5" xfId="0" applyFont="1" applyFill="1" applyBorder="1" applyAlignment="1">
      <alignment horizontal="left" vertical="center" wrapText="1"/>
    </xf>
    <xf numFmtId="0" fontId="28" fillId="6" borderId="3" xfId="1" applyNumberFormat="1" applyFont="1" applyFill="1" applyBorder="1" applyAlignment="1" applyProtection="1">
      <alignment horizontal="left" vertical="center" wrapText="1"/>
    </xf>
    <xf numFmtId="0" fontId="28" fillId="6" borderId="4" xfId="1" applyNumberFormat="1" applyFont="1" applyFill="1" applyBorder="1" applyAlignment="1" applyProtection="1">
      <alignment horizontal="left" vertical="center" wrapText="1"/>
    </xf>
    <xf numFmtId="0" fontId="28" fillId="6" borderId="5" xfId="1" applyNumberFormat="1" applyFont="1" applyFill="1" applyBorder="1" applyAlignment="1" applyProtection="1">
      <alignment horizontal="left" vertical="center" wrapText="1"/>
    </xf>
    <xf numFmtId="0" fontId="9" fillId="0" borderId="0" xfId="0" quotePrefix="1" applyFont="1" applyAlignment="1">
      <alignment horizontal="left" vertical="top" wrapText="1"/>
    </xf>
    <xf numFmtId="0" fontId="9" fillId="0" borderId="0" xfId="0" quotePrefix="1" applyFont="1" applyAlignment="1">
      <alignment horizontal="left"/>
    </xf>
  </cellXfs>
  <cellStyles count="140">
    <cellStyle name="=C:\WINNT\SYSTEM32\COMMAND.COM 2 2" xfId="103" xr:uid="{556F4DCE-AB05-4A4D-B87E-F62256A415B7}"/>
    <cellStyle name="40% - Accent1" xfId="9" builtinId="31"/>
    <cellStyle name="40% - Accent1 2" xfId="17" xr:uid="{00000000-0005-0000-0000-000001000000}"/>
    <cellStyle name="40% - Accent1 3" xfId="104" xr:uid="{7C226F5E-7FEF-4C29-BF26-74D504BB9010}"/>
    <cellStyle name="40% - Accent4" xfId="12" builtinId="43"/>
    <cellStyle name="40% - Accent4 2" xfId="18" xr:uid="{00000000-0005-0000-0000-000003000000}"/>
    <cellStyle name="40% - Accent4 3" xfId="105" xr:uid="{A20C07EB-34AA-49CF-90AB-B053D18EC623}"/>
    <cellStyle name="60% - Accent2" xfId="10" builtinId="36"/>
    <cellStyle name="60% - Accent2 2" xfId="106" xr:uid="{0E037B4B-5938-45EF-911C-DE8426B8D344}"/>
    <cellStyle name="Accent1" xfId="8" builtinId="29"/>
    <cellStyle name="Accent1 2" xfId="107" xr:uid="{DB9DEC0D-1BC6-4FC3-BA42-CE1CD0F1C667}"/>
    <cellStyle name="Accent4" xfId="11" builtinId="41"/>
    <cellStyle name="Accent4 2" xfId="108" xr:uid="{27285D76-C8DF-45E0-9CE0-CD0303BB2AF3}"/>
    <cellStyle name="Accent6" xfId="13" builtinId="49"/>
    <cellStyle name="Accent6 2" xfId="109" xr:uid="{AD196AE6-D3D0-4B2C-93CE-7E5D60CD3EB7}"/>
    <cellStyle name="Annotation_CEPATNEI" xfId="25" xr:uid="{8329FE97-AFD2-457A-8F1A-7BA28A953A28}"/>
    <cellStyle name="Bad 2" xfId="30" xr:uid="{CEF9B3B5-A1F1-4F05-99F8-650A8F4A20E6}"/>
    <cellStyle name="Blank_CEPATNEI" xfId="31" xr:uid="{C019D2C1-C8D5-48CE-AB4B-4E93A7787E11}"/>
    <cellStyle name="Calculation 2" xfId="32" xr:uid="{9DEB2E45-6C20-4416-A0CB-59CFA3294D04}"/>
    <cellStyle name="ColumnHeading_CEPATNEI" xfId="29" xr:uid="{68DFF370-1EAF-4963-91A3-ECC6FCBEAF47}"/>
    <cellStyle name="Comma 2" xfId="7" xr:uid="{00000000-0005-0000-0000-000008000000}"/>
    <cellStyle name="Comma 2 2" xfId="34" xr:uid="{F353BEAE-1C28-4B07-9120-0D73E1FE41D7}"/>
    <cellStyle name="Comma 2 2 2" xfId="95" xr:uid="{D8B52F37-04AA-491D-AD3F-FA14750358F5}"/>
    <cellStyle name="Comma 2 3" xfId="33" xr:uid="{201760BA-C865-42B5-9315-0E4E36222AB8}"/>
    <cellStyle name="Comma 2 4" xfId="81" xr:uid="{2C517722-05F7-4580-9714-840D4439AA46}"/>
    <cellStyle name="Comma 3" xfId="35" xr:uid="{C0D57113-1288-4697-B1A0-9F92FA4D51D5}"/>
    <cellStyle name="Comma 3 2" xfId="36" xr:uid="{C6521437-F712-4730-A6B8-430C032BD04F}"/>
    <cellStyle name="Comma 3 2 2" xfId="85" xr:uid="{4E0124FB-CE02-4553-8696-7DDC145AD2F4}"/>
    <cellStyle name="Comma 3 3" xfId="37" xr:uid="{505419D8-8A42-4D85-A02F-C7E393055028}"/>
    <cellStyle name="Comma 3 3 2" xfId="97" xr:uid="{A03FABAD-D1E1-4790-8957-EDCC40C92DC4}"/>
    <cellStyle name="Comma 3 4" xfId="84" xr:uid="{17EC4512-3855-4E30-B39C-D5C20F73D8EA}"/>
    <cellStyle name="Comma 4" xfId="83" xr:uid="{0E242610-4F1C-40BD-BD0F-671AF9D1F931}"/>
    <cellStyle name="Currency [0] 2" xfId="38" xr:uid="{98B065BF-9D52-4C8B-8460-DCCAFD848CD6}"/>
    <cellStyle name="Currency [0] 2 2" xfId="39" xr:uid="{FAD9E9C7-62DC-424A-BAB6-CB112C726908}"/>
    <cellStyle name="Currency [0] 2 2 2" xfId="87" xr:uid="{14B2CF8D-ABD0-47AB-86F4-1E4ADB31AA39}"/>
    <cellStyle name="Currency [0] 2 3" xfId="40" xr:uid="{64341C8B-590F-4574-9731-A33A22ADBA00}"/>
    <cellStyle name="Currency [0] 2 3 2" xfId="98" xr:uid="{DD8FF75F-5923-48EA-8E0E-3882E95C134B}"/>
    <cellStyle name="Currency [0] 2 4" xfId="86" xr:uid="{6A8B52D9-0F23-4ED5-BB96-4DB87A27C7AB}"/>
    <cellStyle name="Currency [0] 3" xfId="41" xr:uid="{4CD217C5-7CCE-4672-9121-E4F953B5BAC2}"/>
    <cellStyle name="Currency [0] 3 2" xfId="42" xr:uid="{71809E7C-7D3D-491F-9B19-17318C31430C}"/>
    <cellStyle name="Currency [0] 3 2 2" xfId="99" xr:uid="{B20569A4-C151-4DDF-B0C7-B43771CA8FC2}"/>
    <cellStyle name="Currency [0] 3 3" xfId="88" xr:uid="{3D9015E1-E4BD-4A19-9861-D944D5328AEB}"/>
    <cellStyle name="Currency 2" xfId="43" xr:uid="{DDD85638-926A-4B55-9FA4-492AC04F456C}"/>
    <cellStyle name="Currency 2 2" xfId="44" xr:uid="{9C294C5F-D5BC-4A64-B5F5-A94D6685C528}"/>
    <cellStyle name="Currency 2 2 2" xfId="90" xr:uid="{E890252A-3422-4E12-BC78-0A8146FAAE12}"/>
    <cellStyle name="Currency 2 3" xfId="45" xr:uid="{03A69627-9404-48EC-BB77-81D12CF07832}"/>
    <cellStyle name="Currency 2 3 2" xfId="100" xr:uid="{E25FF0AE-733D-4784-8027-311D28D9F04E}"/>
    <cellStyle name="Currency 2 4" xfId="89" xr:uid="{07AEFCC9-4F4C-436E-96A9-C22341A71B4E}"/>
    <cellStyle name="Currency 3" xfId="110" xr:uid="{1ADCC1AC-07D5-4462-ABB9-1881967643F6}"/>
    <cellStyle name="EmptyCell_CEPATNEI" xfId="26" xr:uid="{C94C70BE-C635-4438-9649-059C8F73401E}"/>
    <cellStyle name="Explanatory Text 2" xfId="46" xr:uid="{B93653A1-A9F5-448D-8BE4-282CFB0D3B93}"/>
    <cellStyle name="Fixed_CEPATNEI" xfId="47" xr:uid="{0B782A96-2818-4BA6-A943-580E51B61B68}"/>
    <cellStyle name="Good 2" xfId="48" xr:uid="{D9F2182A-CF69-498C-9626-B5110629CF90}"/>
    <cellStyle name="Good 2 2" xfId="49" xr:uid="{BCC0D6AC-0995-4FF6-880A-04186D24434E}"/>
    <cellStyle name="Heading 2" xfId="4" builtinId="17"/>
    <cellStyle name="Heading 2 2" xfId="111" xr:uid="{7630D14D-2168-44FC-8CE6-F32B0F02B272}"/>
    <cellStyle name="Heading 3" xfId="5" builtinId="18"/>
    <cellStyle name="Heading 3 2" xfId="112" xr:uid="{C7D2ABF1-5567-4E1E-BDDC-4A3F955BA32F}"/>
    <cellStyle name="Heading 4" xfId="1" builtinId="19"/>
    <cellStyle name="Heading 4 2" xfId="113" xr:uid="{0149FAE1-36C5-4388-994B-AB99D0C6F754}"/>
    <cellStyle name="Hyperlink" xfId="3" builtinId="8"/>
    <cellStyle name="Hyperlink 2" xfId="50" xr:uid="{A2D310A7-1D50-40C1-A4E6-A5FD8CDB0CB9}"/>
    <cellStyle name="Input" xfId="2" builtinId="20"/>
    <cellStyle name="Input 2" xfId="114" xr:uid="{81C97830-1D9B-42F8-A070-9F35BF35E9C4}"/>
    <cellStyle name="Input_CEPATNEI" xfId="21" xr:uid="{01FD6C94-0183-4CDA-BB9F-8EF946527C8E}"/>
    <cellStyle name="LinkedTo_CEPATNEI" xfId="27" xr:uid="{0B6617FF-CF63-49DA-B5EC-AEB8E496F08C}"/>
    <cellStyle name="LinksFrom_CEPATNEI" xfId="28" xr:uid="{966E12A3-67D9-4C82-BFC9-1AD229258F92}"/>
    <cellStyle name="Neutral" xfId="15" builtinId="28"/>
    <cellStyle name="Neutral 2" xfId="51" xr:uid="{6AEB6DBD-383F-41DF-AEE2-6D5B1D33FCB0}"/>
    <cellStyle name="Normal" xfId="0" builtinId="0"/>
    <cellStyle name="Normal 10" xfId="52" xr:uid="{28F9435F-7189-4306-9E31-64C9F17FB3E5}"/>
    <cellStyle name="Normal 11" xfId="22" xr:uid="{F22590C4-06DC-4AB9-A8D1-0643F94B88F8}"/>
    <cellStyle name="Normal 11 26 2" xfId="115" xr:uid="{EAE5AA39-9B62-4C57-8469-52F9EB63722F}"/>
    <cellStyle name="Normal 18 4" xfId="116" xr:uid="{07B97C25-7D15-4A0C-903F-C2CE77326EAB}"/>
    <cellStyle name="Normal 18 4 2" xfId="117" xr:uid="{D4FF985E-D43C-4C80-9ED4-69140D5A747C}"/>
    <cellStyle name="Normal 18 4 2 2" xfId="118" xr:uid="{9BA4C6FC-4AD8-45DA-9263-9A64439CA1ED}"/>
    <cellStyle name="Normal 18 4 2 2 2" xfId="119" xr:uid="{4F0F0FD5-F11A-4668-BE6C-49AF99AC5E9D}"/>
    <cellStyle name="Normal 18 4 2 2_Look-up Table (updated)" xfId="120" xr:uid="{AEE62E20-3E32-4E90-8592-DE2A4C01C79E}"/>
    <cellStyle name="Normal 18 4 2 3" xfId="121" xr:uid="{D06E9CB4-2411-4C24-9ADE-412CD954DE56}"/>
    <cellStyle name="Normal 18 4 2_Look-up Table (updated)" xfId="122" xr:uid="{93B04140-9387-449C-B917-7AD2A0BEA293}"/>
    <cellStyle name="Normal 18 4 3" xfId="123" xr:uid="{C3C76D59-BD40-4860-B8C9-853AFA61348A}"/>
    <cellStyle name="Normal 18 4 3 2" xfId="124" xr:uid="{5424311D-F1EA-4415-98D1-235CCC018CFD}"/>
    <cellStyle name="Normal 18 4 3_Look-up Table (updated)" xfId="125" xr:uid="{BE5ECA44-022A-4BC1-A888-C1BC9B942847}"/>
    <cellStyle name="Normal 18 4 4" xfId="126" xr:uid="{8D839947-A58F-477D-ABA7-22DD99271C79}"/>
    <cellStyle name="Normal 18 4_Look-up Table (updated)" xfId="127" xr:uid="{3B3D1272-8C32-44E7-A262-5152F5B34830}"/>
    <cellStyle name="Normal 2" xfId="6" xr:uid="{00000000-0005-0000-0000-000010000000}"/>
    <cellStyle name="Normal 2 2" xfId="53" xr:uid="{DEC7B1A6-E700-4F19-846A-5380E9A6080E}"/>
    <cellStyle name="Normal 2 2 2" xfId="128" xr:uid="{93AD4203-BB79-46D4-BBC0-E5CD6C87135A}"/>
    <cellStyle name="Normal 2 2_Hydro" xfId="129" xr:uid="{A8784967-4DA5-4DC8-AC54-C4CEDFFF21A8}"/>
    <cellStyle name="Normal 2 3" xfId="54" xr:uid="{FCF790BE-0B40-4B4C-BF8B-0AF7C8374CB3}"/>
    <cellStyle name="Normal 2 4" xfId="130" xr:uid="{C92C6FC9-563B-4BE0-BD75-33966804A6E7}"/>
    <cellStyle name="Normal 2 5" xfId="131" xr:uid="{71D541CD-E37F-42B6-99A4-FD7A5C5915EF}"/>
    <cellStyle name="Normal 2_Annex 2 EHV charges" xfId="55" xr:uid="{A1D19928-83AB-473B-A4DF-63CA60AF302E}"/>
    <cellStyle name="Normal 3" xfId="14" xr:uid="{00000000-0005-0000-0000-000011000000}"/>
    <cellStyle name="Normal 3 2" xfId="57" xr:uid="{7F1A4BB8-2DF2-436D-89B6-5CEFC04A3437}"/>
    <cellStyle name="Normal 3 2 2" xfId="58" xr:uid="{884C0136-3F86-4074-A118-B6AA46F9E0FD}"/>
    <cellStyle name="Normal 3 2_Final Sole Use Costs 2019 -2020" xfId="59" xr:uid="{9D559F35-B063-48E6-96F1-1BEDF5676948}"/>
    <cellStyle name="Normal 3 3" xfId="60" xr:uid="{A1D38C31-207B-447C-94BB-0CDF3BEDC2A2}"/>
    <cellStyle name="Normal 3 4" xfId="61" xr:uid="{412977A4-BCCA-40ED-87CF-F064F30545BC}"/>
    <cellStyle name="Normal 3 4 2" xfId="96" xr:uid="{B1DB5101-D5C7-404A-BDC2-BC38439F0BC3}"/>
    <cellStyle name="Normal 3 5" xfId="62" xr:uid="{9C01A7F1-4478-471B-BB98-713BC20B3C9D}"/>
    <cellStyle name="Normal 3 5 2" xfId="101" xr:uid="{C1F5EA0F-011D-4AC7-93A0-4FCB5BEC9355}"/>
    <cellStyle name="Normal 3 6" xfId="63" xr:uid="{6A964E9D-1F53-4674-AF1A-53F63F680BE9}"/>
    <cellStyle name="Normal 3 6 2" xfId="102" xr:uid="{DF4BD167-C1D7-4E05-A97D-219C14C42645}"/>
    <cellStyle name="Normal 3 7" xfId="56" xr:uid="{CDABBAB7-5E74-4038-906A-DA27CFE9D9B0}"/>
    <cellStyle name="Normal 3 8" xfId="82" xr:uid="{2ECC1DA0-43C0-46D7-ABAB-E54486C4430B}"/>
    <cellStyle name="Normal 3_Annex 2 EHV charges" xfId="64" xr:uid="{C973D697-1FC8-4C85-83EE-4BBA51CCC95E}"/>
    <cellStyle name="Normal 4" xfId="23" xr:uid="{D6CD43F3-DB6B-44E0-A3DE-9804511FD8D8}"/>
    <cellStyle name="Normal 4 2" xfId="66" xr:uid="{B0BC3A92-30A2-44BF-8AFF-2EC1B02B4780}"/>
    <cellStyle name="Normal 4 2 2" xfId="92" xr:uid="{A9599ECA-E11B-446A-823A-1EBAD5C13D46}"/>
    <cellStyle name="Normal 4 2 3" xfId="133" xr:uid="{36CF4E1B-DD18-469E-9B1E-4FB678B5413A}"/>
    <cellStyle name="Normal 4 2_Annex 5 LLFs" xfId="132" xr:uid="{69FBAA51-C909-4449-922A-44808C9F04B4}"/>
    <cellStyle name="Normal 4 3" xfId="65" xr:uid="{FB6721A8-4A7F-4267-A651-91812F7EEBDA}"/>
    <cellStyle name="Normal 4 4" xfId="91" xr:uid="{8D9B8A82-81C0-4EEF-AB63-862F0D5BB1E4}"/>
    <cellStyle name="Normal 4_Annex 2 EHV charges" xfId="67" xr:uid="{0EA2364F-7B9D-46D5-8F63-52874C0F75CF}"/>
    <cellStyle name="Normal 5" xfId="68" xr:uid="{E2B1E2D5-DBF9-4D2B-80E9-3608A762859F}"/>
    <cellStyle name="Normal 5 2" xfId="69" xr:uid="{8F0F7EF9-6B25-4E3B-B5B4-F81879292AB4}"/>
    <cellStyle name="Normal 5_Annex 5 LLFs" xfId="134" xr:uid="{64F1D83D-3D32-4068-ABE6-0F2B97BE3F21}"/>
    <cellStyle name="Normal 6" xfId="70" xr:uid="{BBF88FDA-1F95-4230-A030-7D45946B387E}"/>
    <cellStyle name="Normal 6 2" xfId="71" xr:uid="{1D202937-DAD0-4E03-B418-DF69A2BBA35F}"/>
    <cellStyle name="Normal 6 3" xfId="93" xr:uid="{5F8864AF-93B0-46B2-B55C-C48937C675DB}"/>
    <cellStyle name="Normal 6_Annex 2 EHV charges" xfId="72" xr:uid="{10F3BD73-960F-48C8-B37C-7EB7BEA6E7A8}"/>
    <cellStyle name="Normal 7" xfId="73" xr:uid="{46427DB1-47AA-4D70-8AB2-FC3BD61F8B32}"/>
    <cellStyle name="Normal 8" xfId="74" xr:uid="{38BF1437-FD2E-4586-B42B-C40446209933}"/>
    <cellStyle name="Normal 9" xfId="75" xr:uid="{69454F97-75A9-4B8B-A7B9-F6C64ECFDFB3}"/>
    <cellStyle name="Normal_Nodal prices" xfId="20" xr:uid="{DDB05DB4-43A1-4BE0-AF1F-13F30CCED3C2}"/>
    <cellStyle name="Normal_Sheet1" xfId="16" xr:uid="{00000000-0005-0000-0000-000012000000}"/>
    <cellStyle name="Note 2" xfId="135" xr:uid="{F85A79C8-592D-4DCE-8594-2B6FCEF9D7C3}"/>
    <cellStyle name="Output 2" xfId="136" xr:uid="{C6C1E93E-FA9F-48F8-AF12-3D96ADB5DCCA}"/>
    <cellStyle name="Percent 2" xfId="76" xr:uid="{9EE7D985-227E-4241-ADC3-6E4AB9E3DCA2}"/>
    <cellStyle name="Percent 3" xfId="77" xr:uid="{83F86FA2-CAA0-4B09-B606-38844D0736AD}"/>
    <cellStyle name="Percent 3 2" xfId="94" xr:uid="{564F6A39-6356-4BC6-BC3C-A21AD4C21EB8}"/>
    <cellStyle name="Percent 4" xfId="137" xr:uid="{605CB0B4-417C-4434-A856-D1EA71D95E84}"/>
    <cellStyle name="Percent 5" xfId="138" xr:uid="{F898CB1A-0007-4F52-B79C-4389BE71CF71}"/>
    <cellStyle name="RowHeading_CEPATNEI" xfId="24" xr:uid="{86623225-163A-482B-8DF4-4100CECFDC60}"/>
    <cellStyle name="SectionHeading_CEPATNEI" xfId="78" xr:uid="{1907A7A7-77A4-400D-B400-15A00E2CDB4E}"/>
    <cellStyle name="Style 1" xfId="79" xr:uid="{347CE2CB-53CB-48F8-93EC-3FC80BC64A2B}"/>
    <cellStyle name="SubSection_CEPATNEI" xfId="80" xr:uid="{12A3D54F-3484-4974-B1A6-08FDEC9BFD88}"/>
    <cellStyle name="Text_CEPATNEI" xfId="19" xr:uid="{00000000-0005-0000-0000-000013000000}"/>
    <cellStyle name="Title 2" xfId="139" xr:uid="{1C17C565-C9BA-405B-866C-67FCE7137232}"/>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30"/>
  <sheetViews>
    <sheetView showGridLines="0" tabSelected="1" zoomScale="80" zoomScaleNormal="80" zoomScaleSheetLayoutView="100" workbookViewId="0">
      <selection activeCell="F4" sqref="F4"/>
    </sheetView>
  </sheetViews>
  <sheetFormatPr defaultRowHeight="13.2"/>
  <cols>
    <col min="1" max="1" width="70.21875" customWidth="1"/>
    <col min="2" max="2" width="42.21875" customWidth="1"/>
    <col min="3" max="3" width="28" customWidth="1"/>
    <col min="4" max="4" width="18.21875" customWidth="1"/>
    <col min="5" max="5" width="21.5546875" customWidth="1"/>
  </cols>
  <sheetData>
    <row r="1" spans="1:8">
      <c r="A1" s="23"/>
      <c r="B1" s="23"/>
      <c r="C1" s="23"/>
      <c r="D1" s="23"/>
      <c r="E1" s="23"/>
    </row>
    <row r="2" spans="1:8" ht="16.8">
      <c r="A2" s="128" t="s">
        <v>0</v>
      </c>
      <c r="B2" s="60"/>
      <c r="C2" s="60"/>
      <c r="D2" s="60"/>
      <c r="E2" s="60"/>
    </row>
    <row r="3" spans="1:8" ht="13.8">
      <c r="A3" s="60"/>
      <c r="B3" s="126" t="s">
        <v>1</v>
      </c>
      <c r="C3" s="125" t="s">
        <v>2</v>
      </c>
      <c r="D3" s="125" t="s">
        <v>3</v>
      </c>
      <c r="E3" s="125" t="s">
        <v>4</v>
      </c>
    </row>
    <row r="4" spans="1:8" ht="37.5" customHeight="1">
      <c r="A4" s="61" t="s">
        <v>0</v>
      </c>
      <c r="B4" s="27" t="s">
        <v>5</v>
      </c>
      <c r="C4" s="27" t="s">
        <v>6</v>
      </c>
      <c r="D4" s="27" t="s">
        <v>7</v>
      </c>
      <c r="E4" s="27" t="s">
        <v>8</v>
      </c>
    </row>
    <row r="5" spans="1:8">
      <c r="A5" s="60"/>
      <c r="B5" s="60"/>
      <c r="C5" s="60"/>
      <c r="D5" s="60"/>
      <c r="E5" s="60"/>
    </row>
    <row r="6" spans="1:8" ht="16.8">
      <c r="A6" s="63" t="s">
        <v>9</v>
      </c>
      <c r="B6" s="60"/>
      <c r="C6" s="60"/>
      <c r="D6" s="60"/>
      <c r="E6" s="60"/>
    </row>
    <row r="7" spans="1:8" ht="13.8">
      <c r="A7" s="64" t="s">
        <v>10</v>
      </c>
      <c r="B7" s="214" t="s">
        <v>11</v>
      </c>
      <c r="C7" s="214"/>
      <c r="D7" s="214"/>
      <c r="E7" s="214"/>
    </row>
    <row r="8" spans="1:8" ht="30" customHeight="1">
      <c r="A8" s="68" t="s">
        <v>12</v>
      </c>
      <c r="B8" s="213" t="s">
        <v>13</v>
      </c>
      <c r="C8" s="213"/>
      <c r="D8" s="213"/>
      <c r="E8" s="213"/>
    </row>
    <row r="9" spans="1:8" ht="30" customHeight="1">
      <c r="A9" s="68" t="s">
        <v>14</v>
      </c>
      <c r="B9" s="213"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Scottish Hydro Electric Power Distribution plc Licence area.</v>
      </c>
      <c r="C9" s="213"/>
      <c r="D9" s="213"/>
      <c r="E9" s="213"/>
    </row>
    <row r="10" spans="1:8" ht="30" customHeight="1">
      <c r="A10" s="68" t="s">
        <v>15</v>
      </c>
      <c r="B10" s="213" t="s">
        <v>16</v>
      </c>
      <c r="C10" s="213"/>
      <c r="D10" s="213"/>
      <c r="E10" s="213"/>
    </row>
    <row r="11" spans="1:8" ht="61.5" customHeight="1">
      <c r="A11" s="68" t="s">
        <v>17</v>
      </c>
      <c r="B11" s="213"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Scottish Hydro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3"/>
      <c r="D11" s="213"/>
      <c r="E11" s="213"/>
      <c r="F11" s="216"/>
      <c r="G11" s="216"/>
      <c r="H11" s="216"/>
    </row>
    <row r="12" spans="1:8" ht="86.25" customHeight="1">
      <c r="A12" s="68" t="s">
        <v>18</v>
      </c>
      <c r="B12" s="213" t="s">
        <v>19</v>
      </c>
      <c r="C12" s="213"/>
      <c r="D12" s="213"/>
      <c r="E12" s="213"/>
    </row>
    <row r="13" spans="1:8" ht="51" customHeight="1">
      <c r="A13" s="68" t="s">
        <v>20</v>
      </c>
      <c r="B13" s="213"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Scottish Hydro Electric Power Distribution plc Licence area.</v>
      </c>
      <c r="C13" s="213"/>
      <c r="D13" s="213"/>
      <c r="E13" s="213"/>
    </row>
    <row r="14" spans="1:8" ht="33.75" customHeight="1">
      <c r="A14" s="167" t="s">
        <v>21</v>
      </c>
      <c r="B14" s="213" t="s">
        <v>22</v>
      </c>
      <c r="C14" s="213"/>
      <c r="D14" s="213"/>
      <c r="E14" s="213"/>
    </row>
    <row r="15" spans="1:8" ht="29.25" customHeight="1">
      <c r="A15" s="68" t="s">
        <v>23</v>
      </c>
      <c r="B15" s="213" t="s">
        <v>24</v>
      </c>
      <c r="C15" s="213"/>
      <c r="D15" s="213"/>
      <c r="E15" s="213"/>
    </row>
    <row r="16" spans="1:8" ht="29.25" customHeight="1">
      <c r="A16" s="167" t="s">
        <v>25</v>
      </c>
      <c r="B16" s="213" t="s">
        <v>26</v>
      </c>
      <c r="C16" s="213"/>
      <c r="D16" s="213"/>
      <c r="E16" s="213"/>
    </row>
    <row r="17" spans="1:5" ht="29.25" customHeight="1">
      <c r="A17" s="68" t="s">
        <v>27</v>
      </c>
      <c r="B17" s="213" t="s">
        <v>28</v>
      </c>
      <c r="C17" s="213"/>
      <c r="D17" s="213"/>
      <c r="E17" s="213"/>
    </row>
    <row r="18" spans="1:5" ht="29.25" customHeight="1">
      <c r="A18" s="68" t="s">
        <v>29</v>
      </c>
      <c r="B18" s="213" t="s">
        <v>30</v>
      </c>
      <c r="C18" s="213"/>
      <c r="D18" s="213"/>
      <c r="E18" s="213"/>
    </row>
    <row r="19" spans="1:5" ht="30" customHeight="1">
      <c r="A19" s="68" t="s">
        <v>31</v>
      </c>
      <c r="B19" s="213" t="s">
        <v>32</v>
      </c>
      <c r="C19" s="213"/>
      <c r="D19" s="213"/>
      <c r="E19" s="213"/>
    </row>
    <row r="20" spans="1:5">
      <c r="A20" s="60"/>
      <c r="B20" s="60"/>
      <c r="C20" s="60"/>
      <c r="D20" s="60"/>
      <c r="E20" s="60"/>
    </row>
    <row r="21" spans="1:5" ht="13.8">
      <c r="A21" s="65" t="s">
        <v>33</v>
      </c>
      <c r="B21" s="60"/>
      <c r="C21" s="60"/>
      <c r="D21" s="60"/>
      <c r="E21" s="60"/>
    </row>
    <row r="22" spans="1:5" ht="13.8">
      <c r="A22" s="64"/>
      <c r="B22" s="219"/>
      <c r="C22" s="219"/>
      <c r="D22" s="219"/>
      <c r="E22" s="219"/>
    </row>
    <row r="23" spans="1:5" ht="18" customHeight="1">
      <c r="A23" s="217" t="s">
        <v>34</v>
      </c>
      <c r="B23" s="218"/>
      <c r="C23" s="218"/>
      <c r="D23" s="218"/>
      <c r="E23" s="218"/>
    </row>
    <row r="24" spans="1:5" ht="19.2" customHeight="1">
      <c r="A24" s="212" t="s">
        <v>1564</v>
      </c>
      <c r="B24" s="207"/>
      <c r="C24" s="207"/>
      <c r="D24" s="207"/>
      <c r="E24" s="207"/>
    </row>
    <row r="25" spans="1:5" ht="27" customHeight="1">
      <c r="A25" s="212" t="s">
        <v>1565</v>
      </c>
      <c r="B25" s="207"/>
      <c r="C25" s="207"/>
      <c r="D25" s="207"/>
      <c r="E25" s="207"/>
    </row>
    <row r="26" spans="1:5">
      <c r="A26" s="60"/>
      <c r="B26" s="60"/>
      <c r="C26" s="60"/>
      <c r="D26" s="60"/>
      <c r="E26" s="60"/>
    </row>
    <row r="27" spans="1:5" ht="13.8">
      <c r="A27" s="66" t="s">
        <v>35</v>
      </c>
      <c r="B27" s="60"/>
      <c r="C27" s="60"/>
      <c r="D27" s="60"/>
      <c r="E27" s="60"/>
    </row>
    <row r="28" spans="1:5" ht="13.8">
      <c r="A28" s="62"/>
      <c r="B28" s="219"/>
      <c r="C28" s="219"/>
      <c r="D28" s="219"/>
      <c r="E28" s="219"/>
    </row>
    <row r="29" spans="1:5" ht="28.5" customHeight="1">
      <c r="A29" s="217" t="s">
        <v>36</v>
      </c>
      <c r="B29" s="218"/>
      <c r="C29" s="218"/>
      <c r="D29" s="218"/>
      <c r="E29" s="218"/>
    </row>
    <row r="30" spans="1:5" ht="28.5" customHeight="1">
      <c r="A30" s="215" t="s">
        <v>37</v>
      </c>
      <c r="B30" s="215"/>
      <c r="C30" s="215"/>
      <c r="D30" s="215"/>
      <c r="E30" s="215"/>
    </row>
  </sheetData>
  <customSheetViews>
    <customSheetView guid="{5032A364-B81A-48DA-88DA-AB3B86B47EE9}">
      <selection activeCell="A12" sqref="A12"/>
      <pageMargins left="0" right="0" top="0" bottom="0" header="0" footer="0"/>
    </customSheetView>
  </customSheetViews>
  <mergeCells count="19">
    <mergeCell ref="A30:E30"/>
    <mergeCell ref="F11:H11"/>
    <mergeCell ref="A23:E23"/>
    <mergeCell ref="A29:E29"/>
    <mergeCell ref="B12:E12"/>
    <mergeCell ref="B15:E15"/>
    <mergeCell ref="B13:E13"/>
    <mergeCell ref="B19:E19"/>
    <mergeCell ref="B22:E22"/>
    <mergeCell ref="B28:E28"/>
    <mergeCell ref="B14:E14"/>
    <mergeCell ref="B17:E17"/>
    <mergeCell ref="B16:E16"/>
    <mergeCell ref="B18:E18"/>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Designated EHV charges'!A1" display="Annex 2 Designated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9"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7" location="'Residual Charging Bands'!A1" display="Residual Charging Bandings" xr:uid="{00000000-0004-0000-0000-000009000000}"/>
    <hyperlink ref="A16" location="'SSC unit rate lookup'!A1" display="SSC unit rate lookup" xr:uid="{1137C865-7AA7-4BB5-88BB-3FDAFDFC8644}"/>
    <hyperlink ref="A18" location="'TNUoS Mapping'!A1" display="TNUoS Mapping" xr:uid="{7B39D133-5C8D-462E-8E9D-07F5E99313CF}"/>
  </hyperlinks>
  <pageMargins left="0.70866141732283472" right="0.70866141732283472" top="0.74803149606299213" bottom="0.74803149606299213" header="0.31496062992125984" footer="0.31496062992125984"/>
  <pageSetup paperSize="9" scale="64"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64"/>
  <sheetViews>
    <sheetView zoomScale="80" zoomScaleNormal="80" zoomScaleSheetLayoutView="100" workbookViewId="0">
      <selection activeCell="F2" sqref="F2"/>
    </sheetView>
  </sheetViews>
  <sheetFormatPr defaultColWidth="9.21875" defaultRowHeight="27.75" customHeight="1"/>
  <cols>
    <col min="1" max="1" width="63.44140625" style="2" customWidth="1"/>
    <col min="2" max="2" width="17.5546875" style="3" customWidth="1"/>
    <col min="3" max="3" width="12.44140625" style="2" customWidth="1"/>
    <col min="4" max="5" width="17.5546875" style="3" customWidth="1"/>
    <col min="6" max="16384" width="9.21875" style="2"/>
  </cols>
  <sheetData>
    <row r="1" spans="1:5" ht="27.75" customHeight="1">
      <c r="A1" s="45" t="s">
        <v>38</v>
      </c>
      <c r="B1" s="280"/>
      <c r="C1" s="280"/>
      <c r="D1" s="166"/>
      <c r="E1" s="166"/>
    </row>
    <row r="2" spans="1:5" ht="35.1" customHeight="1">
      <c r="A2" s="240" t="str">
        <f>Overview!B4&amp; " - Effective from "&amp;Overview!D4&amp;" - "&amp;Overview!E4&amp;" Supplier of Last Resort and Eligible Bad Debt Pass-Through Costs"</f>
        <v>Scottish Hydro Electric Power Distribution plc - Effective from 1 April 2025 - Final Supplier of Last Resort and Eligible Bad Debt Pass-Through Costs</v>
      </c>
      <c r="B2" s="278"/>
      <c r="C2" s="278"/>
      <c r="D2" s="278"/>
      <c r="E2" s="279"/>
    </row>
    <row r="3" spans="1:5" s="70" customFormat="1" ht="21" customHeight="1">
      <c r="A3" s="78"/>
      <c r="B3" s="78"/>
      <c r="C3" s="78"/>
      <c r="D3" s="78"/>
      <c r="E3" s="78"/>
    </row>
    <row r="4" spans="1:5" ht="78.75" customHeight="1">
      <c r="A4" s="26" t="s">
        <v>62</v>
      </c>
      <c r="B4" s="12" t="s">
        <v>1563</v>
      </c>
      <c r="C4" s="12" t="s">
        <v>63</v>
      </c>
      <c r="D4" s="12" t="s">
        <v>700</v>
      </c>
      <c r="E4" s="12" t="s">
        <v>701</v>
      </c>
    </row>
    <row r="5" spans="1:5" ht="82.8">
      <c r="A5" s="14" t="s">
        <v>702</v>
      </c>
      <c r="B5" s="39" t="s">
        <v>1566</v>
      </c>
      <c r="C5" s="173" t="s">
        <v>72</v>
      </c>
      <c r="D5" s="174">
        <v>0</v>
      </c>
      <c r="E5" s="174">
        <v>-4.7390668511687935E-3</v>
      </c>
    </row>
    <row r="6" spans="1:5" ht="151.80000000000001">
      <c r="A6" s="14" t="s">
        <v>76</v>
      </c>
      <c r="B6" s="39" t="s">
        <v>1567</v>
      </c>
      <c r="C6" s="157" t="s">
        <v>77</v>
      </c>
      <c r="D6" s="175"/>
      <c r="E6" s="174">
        <v>-4.7390668511687935E-3</v>
      </c>
    </row>
    <row r="7" spans="1:5" ht="151.80000000000001">
      <c r="A7" s="14" t="s">
        <v>79</v>
      </c>
      <c r="B7" s="39" t="s">
        <v>1568</v>
      </c>
      <c r="C7" s="157" t="s">
        <v>77</v>
      </c>
      <c r="D7" s="175"/>
      <c r="E7" s="174">
        <v>-4.7390668511687935E-3</v>
      </c>
    </row>
    <row r="8" spans="1:5" ht="151.80000000000001">
      <c r="A8" s="14" t="s">
        <v>81</v>
      </c>
      <c r="B8" s="39" t="s">
        <v>1569</v>
      </c>
      <c r="C8" s="157" t="s">
        <v>77</v>
      </c>
      <c r="D8" s="175"/>
      <c r="E8" s="174">
        <v>-4.7390668511687935E-3</v>
      </c>
    </row>
    <row r="9" spans="1:5" ht="151.80000000000001">
      <c r="A9" s="14" t="s">
        <v>83</v>
      </c>
      <c r="B9" s="39" t="s">
        <v>1570</v>
      </c>
      <c r="C9" s="157" t="s">
        <v>77</v>
      </c>
      <c r="D9" s="175"/>
      <c r="E9" s="174">
        <v>-4.7390668511687935E-3</v>
      </c>
    </row>
    <row r="10" spans="1:5" ht="151.80000000000001">
      <c r="A10" s="14" t="s">
        <v>85</v>
      </c>
      <c r="B10" s="39" t="s">
        <v>1571</v>
      </c>
      <c r="C10" s="157" t="s">
        <v>77</v>
      </c>
      <c r="D10" s="175"/>
      <c r="E10" s="174">
        <v>-4.7390668511687935E-3</v>
      </c>
    </row>
    <row r="11" spans="1:5" ht="27" customHeight="1">
      <c r="A11" s="158" t="s">
        <v>90</v>
      </c>
      <c r="B11" s="39" t="s">
        <v>91</v>
      </c>
      <c r="C11" s="157">
        <v>0</v>
      </c>
      <c r="D11" s="175"/>
      <c r="E11" s="174">
        <v>-4.7390668511687935E-3</v>
      </c>
    </row>
    <row r="12" spans="1:5" ht="27" customHeight="1">
      <c r="A12" s="158" t="s">
        <v>92</v>
      </c>
      <c r="B12" s="39" t="s">
        <v>93</v>
      </c>
      <c r="C12" s="157">
        <v>0</v>
      </c>
      <c r="D12" s="175"/>
      <c r="E12" s="174">
        <v>-4.7390668511687935E-3</v>
      </c>
    </row>
    <row r="13" spans="1:5" ht="27" customHeight="1">
      <c r="A13" s="158" t="s">
        <v>94</v>
      </c>
      <c r="B13" s="39" t="s">
        <v>95</v>
      </c>
      <c r="C13" s="157">
        <v>0</v>
      </c>
      <c r="D13" s="175"/>
      <c r="E13" s="174">
        <v>-4.7390668511687935E-3</v>
      </c>
    </row>
    <row r="14" spans="1:5" ht="27.75" customHeight="1">
      <c r="A14" s="158" t="s">
        <v>96</v>
      </c>
      <c r="B14" s="39" t="s">
        <v>97</v>
      </c>
      <c r="C14" s="157">
        <v>0</v>
      </c>
      <c r="D14" s="175"/>
      <c r="E14" s="174">
        <v>-4.7390668511687935E-3</v>
      </c>
    </row>
    <row r="15" spans="1:5" ht="27.75" customHeight="1">
      <c r="A15" s="162" t="s">
        <v>98</v>
      </c>
      <c r="B15" s="39" t="s">
        <v>99</v>
      </c>
      <c r="C15" s="157">
        <v>0</v>
      </c>
      <c r="D15" s="175"/>
      <c r="E15" s="174">
        <v>-4.7390668511687935E-3</v>
      </c>
    </row>
    <row r="16" spans="1:5" ht="27.75" customHeight="1">
      <c r="A16" s="162" t="s">
        <v>100</v>
      </c>
      <c r="B16" s="39" t="s">
        <v>101</v>
      </c>
      <c r="C16" s="157">
        <v>0</v>
      </c>
      <c r="D16" s="175"/>
      <c r="E16" s="174">
        <v>-4.7390668511687935E-3</v>
      </c>
    </row>
    <row r="17" spans="1:5" ht="27.75" customHeight="1">
      <c r="A17" s="162" t="s">
        <v>102</v>
      </c>
      <c r="B17" s="39" t="s">
        <v>103</v>
      </c>
      <c r="C17" s="157">
        <v>0</v>
      </c>
      <c r="D17" s="175"/>
      <c r="E17" s="174">
        <v>-4.7390668511687935E-3</v>
      </c>
    </row>
    <row r="18" spans="1:5" ht="27.75" customHeight="1">
      <c r="A18" s="162" t="s">
        <v>104</v>
      </c>
      <c r="B18" s="39" t="s">
        <v>105</v>
      </c>
      <c r="C18" s="157">
        <v>0</v>
      </c>
      <c r="D18" s="175"/>
      <c r="E18" s="174">
        <v>-4.7390668511687935E-3</v>
      </c>
    </row>
    <row r="19" spans="1:5" ht="27.75" customHeight="1">
      <c r="A19" s="162" t="s">
        <v>106</v>
      </c>
      <c r="B19" s="39" t="s">
        <v>107</v>
      </c>
      <c r="C19" s="157">
        <v>0</v>
      </c>
      <c r="D19" s="175"/>
      <c r="E19" s="174">
        <v>-4.7390668511687935E-3</v>
      </c>
    </row>
    <row r="20" spans="1:5" ht="27.75" customHeight="1">
      <c r="A20" s="162" t="s">
        <v>108</v>
      </c>
      <c r="B20" s="39" t="s">
        <v>109</v>
      </c>
      <c r="C20" s="157">
        <v>0</v>
      </c>
      <c r="D20" s="175"/>
      <c r="E20" s="174">
        <v>-4.7390668511687935E-3</v>
      </c>
    </row>
    <row r="21" spans="1:5" ht="27.75" customHeight="1">
      <c r="A21" s="162" t="s">
        <v>110</v>
      </c>
      <c r="B21" s="39" t="s">
        <v>111</v>
      </c>
      <c r="C21" s="157">
        <v>0</v>
      </c>
      <c r="D21" s="175"/>
      <c r="E21" s="174">
        <v>-4.7390668511687935E-3</v>
      </c>
    </row>
    <row r="22" spans="1:5" ht="27.75" customHeight="1">
      <c r="A22" s="162" t="s">
        <v>112</v>
      </c>
      <c r="B22" s="39" t="s">
        <v>113</v>
      </c>
      <c r="C22" s="157">
        <v>0</v>
      </c>
      <c r="D22" s="175"/>
      <c r="E22" s="174">
        <v>-4.7390668511687935E-3</v>
      </c>
    </row>
    <row r="23" spans="1:5" ht="27.75" customHeight="1">
      <c r="A23" s="158" t="s">
        <v>114</v>
      </c>
      <c r="B23" s="39" t="s">
        <v>115</v>
      </c>
      <c r="C23" s="157">
        <v>0</v>
      </c>
      <c r="D23" s="175"/>
      <c r="E23" s="174">
        <v>-4.7390668511687935E-3</v>
      </c>
    </row>
    <row r="24" spans="1:5" ht="27.75" customHeight="1">
      <c r="A24" s="158" t="s">
        <v>116</v>
      </c>
      <c r="B24" s="39" t="s">
        <v>117</v>
      </c>
      <c r="C24" s="157">
        <v>0</v>
      </c>
      <c r="D24" s="175"/>
      <c r="E24" s="174">
        <v>-4.7390668511687935E-3</v>
      </c>
    </row>
    <row r="25" spans="1:5" ht="27.75" customHeight="1">
      <c r="A25" s="158" t="s">
        <v>118</v>
      </c>
      <c r="B25" s="39" t="s">
        <v>119</v>
      </c>
      <c r="C25" s="157">
        <v>0</v>
      </c>
      <c r="D25" s="175"/>
      <c r="E25" s="174">
        <v>-4.7390668511687935E-3</v>
      </c>
    </row>
    <row r="26" spans="1:5" ht="27.75" customHeight="1">
      <c r="A26" s="158" t="s">
        <v>703</v>
      </c>
      <c r="B26" s="39"/>
      <c r="C26" s="173" t="s">
        <v>72</v>
      </c>
      <c r="D26" s="174">
        <v>0</v>
      </c>
      <c r="E26" s="174">
        <v>-4.7390668511687935E-3</v>
      </c>
    </row>
    <row r="27" spans="1:5" ht="27.75" customHeight="1">
      <c r="A27" s="158" t="s">
        <v>465</v>
      </c>
      <c r="B27" s="39"/>
      <c r="C27" s="157" t="s">
        <v>77</v>
      </c>
      <c r="D27" s="175"/>
      <c r="E27" s="174">
        <v>-4.7390668511687935E-3</v>
      </c>
    </row>
    <row r="28" spans="1:5" ht="27.75" customHeight="1">
      <c r="A28" s="158" t="s">
        <v>466</v>
      </c>
      <c r="B28" s="39"/>
      <c r="C28" s="157" t="s">
        <v>77</v>
      </c>
      <c r="D28" s="175"/>
      <c r="E28" s="174">
        <v>-4.7390668511687935E-3</v>
      </c>
    </row>
    <row r="29" spans="1:5" ht="27.75" customHeight="1">
      <c r="A29" s="158" t="s">
        <v>467</v>
      </c>
      <c r="B29" s="39"/>
      <c r="C29" s="157" t="s">
        <v>77</v>
      </c>
      <c r="D29" s="175"/>
      <c r="E29" s="174">
        <v>-4.7390668511687935E-3</v>
      </c>
    </row>
    <row r="30" spans="1:5" ht="27.75" customHeight="1">
      <c r="A30" s="158" t="s">
        <v>468</v>
      </c>
      <c r="B30" s="39"/>
      <c r="C30" s="157" t="s">
        <v>77</v>
      </c>
      <c r="D30" s="175"/>
      <c r="E30" s="174">
        <v>-4.7390668511687935E-3</v>
      </c>
    </row>
    <row r="31" spans="1:5" ht="27.75" customHeight="1">
      <c r="A31" s="158" t="s">
        <v>469</v>
      </c>
      <c r="B31" s="39"/>
      <c r="C31" s="157" t="s">
        <v>77</v>
      </c>
      <c r="D31" s="175"/>
      <c r="E31" s="174">
        <v>-4.7390668511687935E-3</v>
      </c>
    </row>
    <row r="32" spans="1:5" ht="27.75" customHeight="1">
      <c r="A32" s="158" t="s">
        <v>471</v>
      </c>
      <c r="B32" s="39"/>
      <c r="C32" s="157">
        <v>0</v>
      </c>
      <c r="D32" s="175"/>
      <c r="E32" s="174">
        <v>-4.7390668511687935E-3</v>
      </c>
    </row>
    <row r="33" spans="1:5" ht="27.75" customHeight="1">
      <c r="A33" s="158" t="s">
        <v>472</v>
      </c>
      <c r="B33" s="39"/>
      <c r="C33" s="157">
        <v>0</v>
      </c>
      <c r="D33" s="175"/>
      <c r="E33" s="174">
        <v>-4.7390668511687935E-3</v>
      </c>
    </row>
    <row r="34" spans="1:5" ht="27.75" customHeight="1">
      <c r="A34" s="158" t="s">
        <v>473</v>
      </c>
      <c r="B34" s="39"/>
      <c r="C34" s="157">
        <v>0</v>
      </c>
      <c r="D34" s="175"/>
      <c r="E34" s="174">
        <v>-4.7390668511687935E-3</v>
      </c>
    </row>
    <row r="35" spans="1:5" ht="27.75" customHeight="1">
      <c r="A35" s="158" t="s">
        <v>474</v>
      </c>
      <c r="B35" s="39"/>
      <c r="C35" s="157">
        <v>0</v>
      </c>
      <c r="D35" s="175"/>
      <c r="E35" s="174">
        <v>-4.7390668511687935E-3</v>
      </c>
    </row>
    <row r="36" spans="1:5" ht="27.75" customHeight="1">
      <c r="A36" s="158" t="s">
        <v>475</v>
      </c>
      <c r="B36" s="39"/>
      <c r="C36" s="157">
        <v>0</v>
      </c>
      <c r="D36" s="175"/>
      <c r="E36" s="174">
        <v>-4.7390668511687935E-3</v>
      </c>
    </row>
    <row r="37" spans="1:5" ht="27.75" customHeight="1">
      <c r="A37" s="162" t="s">
        <v>704</v>
      </c>
      <c r="B37" s="39"/>
      <c r="C37" s="173" t="s">
        <v>72</v>
      </c>
      <c r="D37" s="174">
        <v>0</v>
      </c>
      <c r="E37" s="174">
        <v>-4.7390668511687935E-3</v>
      </c>
    </row>
    <row r="38" spans="1:5" ht="27.75" customHeight="1">
      <c r="A38" s="158" t="s">
        <v>482</v>
      </c>
      <c r="B38" s="39"/>
      <c r="C38" s="157" t="s">
        <v>77</v>
      </c>
      <c r="D38" s="175"/>
      <c r="E38" s="174">
        <v>-4.7390668511687935E-3</v>
      </c>
    </row>
    <row r="39" spans="1:5" ht="27.75" customHeight="1">
      <c r="A39" s="158" t="s">
        <v>483</v>
      </c>
      <c r="B39" s="39"/>
      <c r="C39" s="157" t="s">
        <v>77</v>
      </c>
      <c r="D39" s="175"/>
      <c r="E39" s="174">
        <v>-4.7390668511687935E-3</v>
      </c>
    </row>
    <row r="40" spans="1:5" ht="27.75" customHeight="1">
      <c r="A40" s="158" t="s">
        <v>484</v>
      </c>
      <c r="B40" s="39"/>
      <c r="C40" s="157" t="s">
        <v>77</v>
      </c>
      <c r="D40" s="175"/>
      <c r="E40" s="174">
        <v>-4.7390668511687935E-3</v>
      </c>
    </row>
    <row r="41" spans="1:5" ht="27.75" customHeight="1">
      <c r="A41" s="158" t="s">
        <v>485</v>
      </c>
      <c r="B41" s="39"/>
      <c r="C41" s="157" t="s">
        <v>77</v>
      </c>
      <c r="D41" s="175"/>
      <c r="E41" s="174">
        <v>-4.7390668511687935E-3</v>
      </c>
    </row>
    <row r="42" spans="1:5" ht="27.75" customHeight="1">
      <c r="A42" s="158" t="s">
        <v>486</v>
      </c>
      <c r="B42" s="39"/>
      <c r="C42" s="157" t="s">
        <v>77</v>
      </c>
      <c r="D42" s="175"/>
      <c r="E42" s="174">
        <v>-4.7390668511687935E-3</v>
      </c>
    </row>
    <row r="43" spans="1:5" ht="27.75" customHeight="1">
      <c r="A43" s="158" t="s">
        <v>488</v>
      </c>
      <c r="B43" s="39"/>
      <c r="C43" s="157">
        <v>0</v>
      </c>
      <c r="D43" s="175"/>
      <c r="E43" s="174">
        <v>-4.7390668511687935E-3</v>
      </c>
    </row>
    <row r="44" spans="1:5" ht="27.75" customHeight="1">
      <c r="A44" s="158" t="s">
        <v>489</v>
      </c>
      <c r="B44" s="39"/>
      <c r="C44" s="157">
        <v>0</v>
      </c>
      <c r="D44" s="175"/>
      <c r="E44" s="174">
        <v>-4.7390668511687935E-3</v>
      </c>
    </row>
    <row r="45" spans="1:5" ht="27.75" customHeight="1">
      <c r="A45" s="158" t="s">
        <v>490</v>
      </c>
      <c r="B45" s="39"/>
      <c r="C45" s="157">
        <v>0</v>
      </c>
      <c r="D45" s="175"/>
      <c r="E45" s="174">
        <v>-4.7390668511687935E-3</v>
      </c>
    </row>
    <row r="46" spans="1:5" ht="27.75" customHeight="1">
      <c r="A46" s="158" t="s">
        <v>491</v>
      </c>
      <c r="B46" s="39"/>
      <c r="C46" s="157">
        <v>0</v>
      </c>
      <c r="D46" s="175"/>
      <c r="E46" s="174">
        <v>-4.7390668511687935E-3</v>
      </c>
    </row>
    <row r="47" spans="1:5" ht="27.75" customHeight="1">
      <c r="A47" s="158" t="s">
        <v>492</v>
      </c>
      <c r="B47" s="39"/>
      <c r="C47" s="157">
        <v>0</v>
      </c>
      <c r="D47" s="175"/>
      <c r="E47" s="174">
        <v>-4.7390668511687935E-3</v>
      </c>
    </row>
    <row r="48" spans="1:5" ht="27.75" customHeight="1">
      <c r="A48" s="158" t="s">
        <v>493</v>
      </c>
      <c r="B48" s="39"/>
      <c r="C48" s="157">
        <v>0</v>
      </c>
      <c r="D48" s="175"/>
      <c r="E48" s="174">
        <v>-4.7390668511687935E-3</v>
      </c>
    </row>
    <row r="49" spans="1:5" ht="27.75" customHeight="1">
      <c r="A49" s="158" t="s">
        <v>494</v>
      </c>
      <c r="B49" s="39"/>
      <c r="C49" s="157">
        <v>0</v>
      </c>
      <c r="D49" s="175"/>
      <c r="E49" s="174">
        <v>-4.7390668511687935E-3</v>
      </c>
    </row>
    <row r="50" spans="1:5" ht="27.75" customHeight="1">
      <c r="A50" s="158" t="s">
        <v>495</v>
      </c>
      <c r="B50" s="39"/>
      <c r="C50" s="157">
        <v>0</v>
      </c>
      <c r="D50" s="175"/>
      <c r="E50" s="174">
        <v>-4.7390668511687935E-3</v>
      </c>
    </row>
    <row r="51" spans="1:5" ht="27.75" customHeight="1">
      <c r="A51" s="158" t="s">
        <v>496</v>
      </c>
      <c r="B51" s="39"/>
      <c r="C51" s="157">
        <v>0</v>
      </c>
      <c r="D51" s="175"/>
      <c r="E51" s="174">
        <v>-4.7390668511687935E-3</v>
      </c>
    </row>
    <row r="52" spans="1:5" ht="27.75" customHeight="1">
      <c r="A52" s="158" t="s">
        <v>497</v>
      </c>
      <c r="B52" s="39"/>
      <c r="C52" s="157">
        <v>0</v>
      </c>
      <c r="D52" s="175"/>
      <c r="E52" s="174">
        <v>-4.7390668511687935E-3</v>
      </c>
    </row>
    <row r="53" spans="1:5" ht="27.75" customHeight="1">
      <c r="A53" s="158" t="s">
        <v>498</v>
      </c>
      <c r="B53" s="39"/>
      <c r="C53" s="157">
        <v>0</v>
      </c>
      <c r="D53" s="175"/>
      <c r="E53" s="174">
        <v>-4.7390668511687935E-3</v>
      </c>
    </row>
    <row r="54" spans="1:5" ht="27.75" customHeight="1">
      <c r="A54" s="158" t="s">
        <v>499</v>
      </c>
      <c r="B54" s="39"/>
      <c r="C54" s="157">
        <v>0</v>
      </c>
      <c r="D54" s="175"/>
      <c r="E54" s="174">
        <v>-4.7390668511687935E-3</v>
      </c>
    </row>
    <row r="55" spans="1:5" ht="27.75" customHeight="1">
      <c r="A55" s="158" t="s">
        <v>500</v>
      </c>
      <c r="B55" s="39"/>
      <c r="C55" s="157">
        <v>0</v>
      </c>
      <c r="D55" s="175"/>
      <c r="E55" s="174">
        <v>-4.7390668511687935E-3</v>
      </c>
    </row>
    <row r="56" spans="1:5" ht="27.75" customHeight="1">
      <c r="A56" s="158" t="s">
        <v>501</v>
      </c>
      <c r="B56" s="39"/>
      <c r="C56" s="157">
        <v>0</v>
      </c>
      <c r="D56" s="175"/>
      <c r="E56" s="174">
        <v>-4.7390668511687935E-3</v>
      </c>
    </row>
    <row r="57" spans="1:5" ht="27.75" customHeight="1">
      <c r="A57" s="158" t="s">
        <v>502</v>
      </c>
      <c r="B57" s="39"/>
      <c r="C57" s="157">
        <v>0</v>
      </c>
      <c r="D57" s="175"/>
      <c r="E57" s="174">
        <v>-4.7390668511687935E-3</v>
      </c>
    </row>
    <row r="58" spans="1:5" ht="27.75" customHeight="1">
      <c r="A58" s="158" t="s">
        <v>705</v>
      </c>
      <c r="B58" s="39"/>
      <c r="C58" s="173" t="s">
        <v>72</v>
      </c>
      <c r="D58" s="174">
        <v>0</v>
      </c>
      <c r="E58" s="174">
        <v>-4.7390668511687935E-3</v>
      </c>
    </row>
    <row r="59" spans="1:5" ht="27.75" customHeight="1">
      <c r="A59" s="158" t="s">
        <v>511</v>
      </c>
      <c r="B59" s="39"/>
      <c r="C59" s="157" t="s">
        <v>77</v>
      </c>
      <c r="D59" s="175"/>
      <c r="E59" s="174">
        <v>-4.7390668511687935E-3</v>
      </c>
    </row>
    <row r="60" spans="1:5" ht="27.75" customHeight="1">
      <c r="A60" s="158" t="s">
        <v>512</v>
      </c>
      <c r="B60" s="39"/>
      <c r="C60" s="157" t="s">
        <v>77</v>
      </c>
      <c r="D60" s="175"/>
      <c r="E60" s="174">
        <v>-4.7390668511687935E-3</v>
      </c>
    </row>
    <row r="61" spans="1:5" ht="27.75" customHeight="1">
      <c r="A61" s="158" t="s">
        <v>513</v>
      </c>
      <c r="B61" s="39"/>
      <c r="C61" s="157" t="s">
        <v>77</v>
      </c>
      <c r="D61" s="175"/>
      <c r="E61" s="174">
        <v>-4.7390668511687935E-3</v>
      </c>
    </row>
    <row r="62" spans="1:5" ht="27.75" customHeight="1">
      <c r="A62" s="158" t="s">
        <v>514</v>
      </c>
      <c r="B62" s="39"/>
      <c r="C62" s="157" t="s">
        <v>77</v>
      </c>
      <c r="D62" s="175"/>
      <c r="E62" s="174">
        <v>-4.7390668511687935E-3</v>
      </c>
    </row>
    <row r="63" spans="1:5" ht="27.75" customHeight="1">
      <c r="A63" s="158" t="s">
        <v>515</v>
      </c>
      <c r="B63" s="39"/>
      <c r="C63" s="157" t="s">
        <v>77</v>
      </c>
      <c r="D63" s="175"/>
      <c r="E63" s="174">
        <v>-4.7390668511687935E-3</v>
      </c>
    </row>
    <row r="64" spans="1:5" ht="27.75" customHeight="1">
      <c r="A64" s="158" t="s">
        <v>517</v>
      </c>
      <c r="B64" s="39"/>
      <c r="C64" s="157">
        <v>0</v>
      </c>
      <c r="D64" s="175"/>
      <c r="E64" s="174">
        <v>-4.7390668511687935E-3</v>
      </c>
    </row>
    <row r="65" spans="1:5" ht="27.75" customHeight="1">
      <c r="A65" s="158" t="s">
        <v>518</v>
      </c>
      <c r="B65" s="39"/>
      <c r="C65" s="157">
        <v>0</v>
      </c>
      <c r="D65" s="175"/>
      <c r="E65" s="174">
        <v>-4.7390668511687935E-3</v>
      </c>
    </row>
    <row r="66" spans="1:5" ht="27.75" customHeight="1">
      <c r="A66" s="158" t="s">
        <v>519</v>
      </c>
      <c r="B66" s="39"/>
      <c r="C66" s="157">
        <v>0</v>
      </c>
      <c r="D66" s="175"/>
      <c r="E66" s="174">
        <v>-4.7390668511687935E-3</v>
      </c>
    </row>
    <row r="67" spans="1:5" ht="27.75" customHeight="1">
      <c r="A67" s="158" t="s">
        <v>520</v>
      </c>
      <c r="B67" s="39"/>
      <c r="C67" s="157">
        <v>0</v>
      </c>
      <c r="D67" s="175"/>
      <c r="E67" s="174">
        <v>-4.7390668511687935E-3</v>
      </c>
    </row>
    <row r="68" spans="1:5" ht="27.75" customHeight="1">
      <c r="A68" s="158" t="s">
        <v>521</v>
      </c>
      <c r="B68" s="39"/>
      <c r="C68" s="157">
        <v>0</v>
      </c>
      <c r="D68" s="175"/>
      <c r="E68" s="174">
        <v>-4.7390668511687935E-3</v>
      </c>
    </row>
    <row r="69" spans="1:5" ht="27.75" customHeight="1">
      <c r="A69" s="158" t="s">
        <v>522</v>
      </c>
      <c r="B69" s="39"/>
      <c r="C69" s="157">
        <v>0</v>
      </c>
      <c r="D69" s="175"/>
      <c r="E69" s="174">
        <v>-4.7390668511687935E-3</v>
      </c>
    </row>
    <row r="70" spans="1:5" ht="27.75" customHeight="1">
      <c r="A70" s="158" t="s">
        <v>523</v>
      </c>
      <c r="B70" s="39"/>
      <c r="C70" s="157">
        <v>0</v>
      </c>
      <c r="D70" s="175"/>
      <c r="E70" s="174">
        <v>-4.7390668511687935E-3</v>
      </c>
    </row>
    <row r="71" spans="1:5" ht="27.75" customHeight="1">
      <c r="A71" s="158" t="s">
        <v>524</v>
      </c>
      <c r="B71" s="39"/>
      <c r="C71" s="157">
        <v>0</v>
      </c>
      <c r="D71" s="175"/>
      <c r="E71" s="174">
        <v>-4.7390668511687935E-3</v>
      </c>
    </row>
    <row r="72" spans="1:5" ht="27.75" customHeight="1">
      <c r="A72" s="158" t="s">
        <v>525</v>
      </c>
      <c r="B72" s="39"/>
      <c r="C72" s="157">
        <v>0</v>
      </c>
      <c r="D72" s="175"/>
      <c r="E72" s="174">
        <v>-4.7390668511687935E-3</v>
      </c>
    </row>
    <row r="73" spans="1:5" ht="27.75" customHeight="1">
      <c r="A73" s="158" t="s">
        <v>526</v>
      </c>
      <c r="B73" s="39"/>
      <c r="C73" s="157">
        <v>0</v>
      </c>
      <c r="D73" s="175"/>
      <c r="E73" s="174">
        <v>-4.7390668511687935E-3</v>
      </c>
    </row>
    <row r="74" spans="1:5" ht="27.75" customHeight="1">
      <c r="A74" s="158" t="s">
        <v>527</v>
      </c>
      <c r="B74" s="39"/>
      <c r="C74" s="157">
        <v>0</v>
      </c>
      <c r="D74" s="175"/>
      <c r="E74" s="174">
        <v>-4.7390668511687935E-3</v>
      </c>
    </row>
    <row r="75" spans="1:5" ht="27.75" customHeight="1">
      <c r="A75" s="158" t="s">
        <v>528</v>
      </c>
      <c r="B75" s="39"/>
      <c r="C75" s="157">
        <v>0</v>
      </c>
      <c r="D75" s="175"/>
      <c r="E75" s="174">
        <v>-4.7390668511687935E-3</v>
      </c>
    </row>
    <row r="76" spans="1:5" ht="27.75" customHeight="1">
      <c r="A76" s="158" t="s">
        <v>529</v>
      </c>
      <c r="B76" s="39"/>
      <c r="C76" s="157">
        <v>0</v>
      </c>
      <c r="D76" s="175"/>
      <c r="E76" s="174">
        <v>-4.7390668511687935E-3</v>
      </c>
    </row>
    <row r="77" spans="1:5" ht="27.75" customHeight="1">
      <c r="A77" s="158" t="s">
        <v>530</v>
      </c>
      <c r="B77" s="39"/>
      <c r="C77" s="157">
        <v>0</v>
      </c>
      <c r="D77" s="175"/>
      <c r="E77" s="174">
        <v>-4.7390668511687935E-3</v>
      </c>
    </row>
    <row r="78" spans="1:5" ht="27.75" customHeight="1">
      <c r="A78" s="158" t="s">
        <v>531</v>
      </c>
      <c r="B78" s="39"/>
      <c r="C78" s="157">
        <v>0</v>
      </c>
      <c r="D78" s="175"/>
      <c r="E78" s="174">
        <v>-4.7390668511687935E-3</v>
      </c>
    </row>
    <row r="79" spans="1:5" ht="27.75" customHeight="1">
      <c r="A79" s="158" t="s">
        <v>706</v>
      </c>
      <c r="B79" s="39"/>
      <c r="C79" s="173" t="s">
        <v>72</v>
      </c>
      <c r="D79" s="174">
        <v>0</v>
      </c>
      <c r="E79" s="174">
        <v>-4.7390668511687935E-3</v>
      </c>
    </row>
    <row r="80" spans="1:5" ht="27.75" customHeight="1">
      <c r="A80" s="158" t="s">
        <v>540</v>
      </c>
      <c r="B80" s="39"/>
      <c r="C80" s="157" t="s">
        <v>77</v>
      </c>
      <c r="D80" s="175"/>
      <c r="E80" s="174">
        <v>-4.7390668511687935E-3</v>
      </c>
    </row>
    <row r="81" spans="1:5" ht="27.75" customHeight="1">
      <c r="A81" s="158" t="s">
        <v>541</v>
      </c>
      <c r="B81" s="39"/>
      <c r="C81" s="157" t="s">
        <v>77</v>
      </c>
      <c r="D81" s="175"/>
      <c r="E81" s="174">
        <v>-4.7390668511687935E-3</v>
      </c>
    </row>
    <row r="82" spans="1:5" ht="27.75" customHeight="1">
      <c r="A82" s="158" t="s">
        <v>542</v>
      </c>
      <c r="B82" s="39"/>
      <c r="C82" s="157" t="s">
        <v>77</v>
      </c>
      <c r="D82" s="175"/>
      <c r="E82" s="174">
        <v>-4.7390668511687935E-3</v>
      </c>
    </row>
    <row r="83" spans="1:5" ht="27.75" customHeight="1">
      <c r="A83" s="158" t="s">
        <v>543</v>
      </c>
      <c r="B83" s="39"/>
      <c r="C83" s="157" t="s">
        <v>77</v>
      </c>
      <c r="D83" s="175"/>
      <c r="E83" s="174">
        <v>-4.7390668511687935E-3</v>
      </c>
    </row>
    <row r="84" spans="1:5" ht="27.75" customHeight="1">
      <c r="A84" s="158" t="s">
        <v>544</v>
      </c>
      <c r="B84" s="39"/>
      <c r="C84" s="157" t="s">
        <v>77</v>
      </c>
      <c r="D84" s="175"/>
      <c r="E84" s="174">
        <v>-4.7390668511687935E-3</v>
      </c>
    </row>
    <row r="85" spans="1:5" ht="27.75" customHeight="1">
      <c r="A85" s="158" t="s">
        <v>546</v>
      </c>
      <c r="B85" s="39"/>
      <c r="C85" s="157">
        <v>0</v>
      </c>
      <c r="D85" s="175"/>
      <c r="E85" s="174">
        <v>-4.7390668511687935E-3</v>
      </c>
    </row>
    <row r="86" spans="1:5" ht="27.75" customHeight="1">
      <c r="A86" s="158" t="s">
        <v>547</v>
      </c>
      <c r="B86" s="39"/>
      <c r="C86" s="157">
        <v>0</v>
      </c>
      <c r="D86" s="175"/>
      <c r="E86" s="174">
        <v>-4.7390668511687935E-3</v>
      </c>
    </row>
    <row r="87" spans="1:5" ht="27.75" customHeight="1">
      <c r="A87" s="158" t="s">
        <v>548</v>
      </c>
      <c r="B87" s="39"/>
      <c r="C87" s="157">
        <v>0</v>
      </c>
      <c r="D87" s="175"/>
      <c r="E87" s="174">
        <v>-4.7390668511687935E-3</v>
      </c>
    </row>
    <row r="88" spans="1:5" ht="27.75" customHeight="1">
      <c r="A88" s="158" t="s">
        <v>549</v>
      </c>
      <c r="B88" s="39"/>
      <c r="C88" s="157">
        <v>0</v>
      </c>
      <c r="D88" s="175"/>
      <c r="E88" s="174">
        <v>-4.7390668511687935E-3</v>
      </c>
    </row>
    <row r="89" spans="1:5" ht="27.75" customHeight="1">
      <c r="A89" s="158" t="s">
        <v>550</v>
      </c>
      <c r="B89" s="39"/>
      <c r="C89" s="157">
        <v>0</v>
      </c>
      <c r="D89" s="175"/>
      <c r="E89" s="174">
        <v>-4.7390668511687935E-3</v>
      </c>
    </row>
    <row r="90" spans="1:5" ht="27.75" customHeight="1">
      <c r="A90" s="158" t="s">
        <v>551</v>
      </c>
      <c r="B90" s="39"/>
      <c r="C90" s="157">
        <v>0</v>
      </c>
      <c r="D90" s="175"/>
      <c r="E90" s="174">
        <v>-4.7390668511687935E-3</v>
      </c>
    </row>
    <row r="91" spans="1:5" ht="27.75" customHeight="1">
      <c r="A91" s="158" t="s">
        <v>552</v>
      </c>
      <c r="B91" s="39"/>
      <c r="C91" s="157">
        <v>0</v>
      </c>
      <c r="D91" s="175"/>
      <c r="E91" s="174">
        <v>-4.7390668511687935E-3</v>
      </c>
    </row>
    <row r="92" spans="1:5" ht="27.75" customHeight="1">
      <c r="A92" s="158" t="s">
        <v>553</v>
      </c>
      <c r="B92" s="39"/>
      <c r="C92" s="157">
        <v>0</v>
      </c>
      <c r="D92" s="175"/>
      <c r="E92" s="174">
        <v>-4.7390668511687935E-3</v>
      </c>
    </row>
    <row r="93" spans="1:5" ht="27.75" customHeight="1">
      <c r="A93" s="158" t="s">
        <v>554</v>
      </c>
      <c r="B93" s="39"/>
      <c r="C93" s="157">
        <v>0</v>
      </c>
      <c r="D93" s="175"/>
      <c r="E93" s="174">
        <v>-4.7390668511687935E-3</v>
      </c>
    </row>
    <row r="94" spans="1:5" ht="27.75" customHeight="1">
      <c r="A94" s="158" t="s">
        <v>555</v>
      </c>
      <c r="B94" s="39"/>
      <c r="C94" s="157">
        <v>0</v>
      </c>
      <c r="D94" s="175"/>
      <c r="E94" s="174">
        <v>-4.7390668511687935E-3</v>
      </c>
    </row>
    <row r="95" spans="1:5" ht="27.75" customHeight="1">
      <c r="A95" s="158" t="s">
        <v>556</v>
      </c>
      <c r="B95" s="39"/>
      <c r="C95" s="157">
        <v>0</v>
      </c>
      <c r="D95" s="175"/>
      <c r="E95" s="174">
        <v>-4.7390668511687935E-3</v>
      </c>
    </row>
    <row r="96" spans="1:5" ht="27.75" customHeight="1">
      <c r="A96" s="158" t="s">
        <v>557</v>
      </c>
      <c r="B96" s="39"/>
      <c r="C96" s="157">
        <v>0</v>
      </c>
      <c r="D96" s="175"/>
      <c r="E96" s="174">
        <v>-4.7390668511687935E-3</v>
      </c>
    </row>
    <row r="97" spans="1:5" ht="27.75" customHeight="1">
      <c r="A97" s="158" t="s">
        <v>558</v>
      </c>
      <c r="B97" s="39"/>
      <c r="C97" s="157">
        <v>0</v>
      </c>
      <c r="D97" s="175"/>
      <c r="E97" s="174">
        <v>-4.7390668511687935E-3</v>
      </c>
    </row>
    <row r="98" spans="1:5" ht="27.75" customHeight="1">
      <c r="A98" s="158" t="s">
        <v>559</v>
      </c>
      <c r="B98" s="39"/>
      <c r="C98" s="157">
        <v>0</v>
      </c>
      <c r="D98" s="175"/>
      <c r="E98" s="174">
        <v>-4.7390668511687935E-3</v>
      </c>
    </row>
    <row r="99" spans="1:5" ht="27.75" customHeight="1">
      <c r="A99" s="158" t="s">
        <v>560</v>
      </c>
      <c r="B99" s="39"/>
      <c r="C99" s="157">
        <v>0</v>
      </c>
      <c r="D99" s="175"/>
      <c r="E99" s="174">
        <v>-4.7390668511687935E-3</v>
      </c>
    </row>
    <row r="100" spans="1:5" ht="27.75" customHeight="1">
      <c r="A100" s="158" t="s">
        <v>707</v>
      </c>
      <c r="B100" s="39"/>
      <c r="C100" s="173" t="s">
        <v>72</v>
      </c>
      <c r="D100" s="174">
        <v>0</v>
      </c>
      <c r="E100" s="174">
        <v>-4.7390668511687935E-3</v>
      </c>
    </row>
    <row r="101" spans="1:5" ht="27.75" customHeight="1">
      <c r="A101" s="158" t="s">
        <v>569</v>
      </c>
      <c r="B101" s="39"/>
      <c r="C101" s="157" t="s">
        <v>77</v>
      </c>
      <c r="D101" s="175"/>
      <c r="E101" s="174">
        <v>-4.7390668511687935E-3</v>
      </c>
    </row>
    <row r="102" spans="1:5" ht="27.75" customHeight="1">
      <c r="A102" s="158" t="s">
        <v>570</v>
      </c>
      <c r="B102" s="39"/>
      <c r="C102" s="157" t="s">
        <v>77</v>
      </c>
      <c r="D102" s="175"/>
      <c r="E102" s="174">
        <v>-4.7390668511687935E-3</v>
      </c>
    </row>
    <row r="103" spans="1:5" ht="27.75" customHeight="1">
      <c r="A103" s="158" t="s">
        <v>571</v>
      </c>
      <c r="B103" s="39"/>
      <c r="C103" s="157" t="s">
        <v>77</v>
      </c>
      <c r="D103" s="175"/>
      <c r="E103" s="174">
        <v>-4.7390668511687935E-3</v>
      </c>
    </row>
    <row r="104" spans="1:5" ht="27.75" customHeight="1">
      <c r="A104" s="158" t="s">
        <v>572</v>
      </c>
      <c r="B104" s="39"/>
      <c r="C104" s="157" t="s">
        <v>77</v>
      </c>
      <c r="D104" s="175"/>
      <c r="E104" s="174">
        <v>-4.7390668511687935E-3</v>
      </c>
    </row>
    <row r="105" spans="1:5" ht="27.75" customHeight="1">
      <c r="A105" s="158" t="s">
        <v>573</v>
      </c>
      <c r="B105" s="39"/>
      <c r="C105" s="157" t="s">
        <v>77</v>
      </c>
      <c r="D105" s="175"/>
      <c r="E105" s="174">
        <v>-4.7390668511687935E-3</v>
      </c>
    </row>
    <row r="106" spans="1:5" ht="27.75" customHeight="1">
      <c r="A106" s="158" t="s">
        <v>575</v>
      </c>
      <c r="B106" s="39"/>
      <c r="C106" s="157">
        <v>0</v>
      </c>
      <c r="D106" s="175"/>
      <c r="E106" s="174">
        <v>-4.7390668511687935E-3</v>
      </c>
    </row>
    <row r="107" spans="1:5" ht="27.75" customHeight="1">
      <c r="A107" s="158" t="s">
        <v>576</v>
      </c>
      <c r="B107" s="39"/>
      <c r="C107" s="157">
        <v>0</v>
      </c>
      <c r="D107" s="175"/>
      <c r="E107" s="174">
        <v>-4.7390668511687935E-3</v>
      </c>
    </row>
    <row r="108" spans="1:5" ht="27.75" customHeight="1">
      <c r="A108" s="158" t="s">
        <v>577</v>
      </c>
      <c r="B108" s="39"/>
      <c r="C108" s="157">
        <v>0</v>
      </c>
      <c r="D108" s="175"/>
      <c r="E108" s="174">
        <v>-4.7390668511687935E-3</v>
      </c>
    </row>
    <row r="109" spans="1:5" ht="27.75" customHeight="1">
      <c r="A109" s="158" t="s">
        <v>578</v>
      </c>
      <c r="B109" s="39"/>
      <c r="C109" s="157">
        <v>0</v>
      </c>
      <c r="D109" s="175"/>
      <c r="E109" s="174">
        <v>-4.7390668511687935E-3</v>
      </c>
    </row>
    <row r="110" spans="1:5" ht="27.75" customHeight="1">
      <c r="A110" s="158" t="s">
        <v>579</v>
      </c>
      <c r="B110" s="39"/>
      <c r="C110" s="157">
        <v>0</v>
      </c>
      <c r="D110" s="175"/>
      <c r="E110" s="174">
        <v>-4.7390668511687935E-3</v>
      </c>
    </row>
    <row r="111" spans="1:5" ht="27.75" customHeight="1">
      <c r="A111" s="158" t="s">
        <v>580</v>
      </c>
      <c r="B111" s="39"/>
      <c r="C111" s="157">
        <v>0</v>
      </c>
      <c r="D111" s="175"/>
      <c r="E111" s="174">
        <v>-4.7390668511687935E-3</v>
      </c>
    </row>
    <row r="112" spans="1:5" ht="27.75" customHeight="1">
      <c r="A112" s="158" t="s">
        <v>581</v>
      </c>
      <c r="B112" s="39"/>
      <c r="C112" s="157">
        <v>0</v>
      </c>
      <c r="D112" s="175"/>
      <c r="E112" s="174">
        <v>-4.7390668511687935E-3</v>
      </c>
    </row>
    <row r="113" spans="1:5" ht="27.75" customHeight="1">
      <c r="A113" s="158" t="s">
        <v>582</v>
      </c>
      <c r="B113" s="39"/>
      <c r="C113" s="157">
        <v>0</v>
      </c>
      <c r="D113" s="175"/>
      <c r="E113" s="174">
        <v>-4.7390668511687935E-3</v>
      </c>
    </row>
    <row r="114" spans="1:5" ht="27.75" customHeight="1">
      <c r="A114" s="158" t="s">
        <v>583</v>
      </c>
      <c r="B114" s="39"/>
      <c r="C114" s="157">
        <v>0</v>
      </c>
      <c r="D114" s="175"/>
      <c r="E114" s="174">
        <v>-4.7390668511687935E-3</v>
      </c>
    </row>
    <row r="115" spans="1:5" ht="27.75" customHeight="1">
      <c r="A115" s="158" t="s">
        <v>584</v>
      </c>
      <c r="B115" s="39"/>
      <c r="C115" s="157">
        <v>0</v>
      </c>
      <c r="D115" s="175"/>
      <c r="E115" s="174">
        <v>-4.7390668511687935E-3</v>
      </c>
    </row>
    <row r="116" spans="1:5" ht="27.75" customHeight="1">
      <c r="A116" s="158" t="s">
        <v>585</v>
      </c>
      <c r="B116" s="39"/>
      <c r="C116" s="157">
        <v>0</v>
      </c>
      <c r="D116" s="175"/>
      <c r="E116" s="174">
        <v>-4.7390668511687935E-3</v>
      </c>
    </row>
    <row r="117" spans="1:5" ht="27.75" customHeight="1">
      <c r="A117" s="158" t="s">
        <v>586</v>
      </c>
      <c r="B117" s="39"/>
      <c r="C117" s="157">
        <v>0</v>
      </c>
      <c r="D117" s="175"/>
      <c r="E117" s="174">
        <v>-4.7390668511687935E-3</v>
      </c>
    </row>
    <row r="118" spans="1:5" ht="27.75" customHeight="1">
      <c r="A118" s="158" t="s">
        <v>587</v>
      </c>
      <c r="B118" s="39"/>
      <c r="C118" s="157">
        <v>0</v>
      </c>
      <c r="D118" s="175"/>
      <c r="E118" s="174">
        <v>-4.7390668511687935E-3</v>
      </c>
    </row>
    <row r="119" spans="1:5" ht="27.75" customHeight="1">
      <c r="A119" s="158" t="s">
        <v>588</v>
      </c>
      <c r="B119" s="39"/>
      <c r="C119" s="157">
        <v>0</v>
      </c>
      <c r="D119" s="175"/>
      <c r="E119" s="174">
        <v>-4.7390668511687935E-3</v>
      </c>
    </row>
    <row r="120" spans="1:5" ht="27.75" customHeight="1">
      <c r="A120" s="158" t="s">
        <v>589</v>
      </c>
      <c r="B120" s="39"/>
      <c r="C120" s="157">
        <v>0</v>
      </c>
      <c r="D120" s="175"/>
      <c r="E120" s="174">
        <v>-4.7390668511687935E-3</v>
      </c>
    </row>
    <row r="121" spans="1:5" ht="27.75" customHeight="1">
      <c r="A121" s="158" t="s">
        <v>708</v>
      </c>
      <c r="B121" s="39"/>
      <c r="C121" s="173" t="s">
        <v>72</v>
      </c>
      <c r="D121" s="174">
        <v>0</v>
      </c>
      <c r="E121" s="174">
        <v>-4.7390668511687935E-3</v>
      </c>
    </row>
    <row r="122" spans="1:5" ht="27.75" customHeight="1">
      <c r="A122" s="158" t="s">
        <v>598</v>
      </c>
      <c r="B122" s="39"/>
      <c r="C122" s="157" t="s">
        <v>77</v>
      </c>
      <c r="D122" s="175"/>
      <c r="E122" s="174">
        <v>-4.7390668511687935E-3</v>
      </c>
    </row>
    <row r="123" spans="1:5" ht="27.75" customHeight="1">
      <c r="A123" s="158" t="s">
        <v>599</v>
      </c>
      <c r="B123" s="39"/>
      <c r="C123" s="157" t="s">
        <v>77</v>
      </c>
      <c r="D123" s="175"/>
      <c r="E123" s="174">
        <v>-4.7390668511687935E-3</v>
      </c>
    </row>
    <row r="124" spans="1:5" ht="27.75" customHeight="1">
      <c r="A124" s="158" t="s">
        <v>600</v>
      </c>
      <c r="B124" s="39"/>
      <c r="C124" s="157" t="s">
        <v>77</v>
      </c>
      <c r="D124" s="175"/>
      <c r="E124" s="174">
        <v>-4.7390668511687935E-3</v>
      </c>
    </row>
    <row r="125" spans="1:5" ht="27.75" customHeight="1">
      <c r="A125" s="158" t="s">
        <v>601</v>
      </c>
      <c r="B125" s="39"/>
      <c r="C125" s="157" t="s">
        <v>77</v>
      </c>
      <c r="D125" s="175"/>
      <c r="E125" s="174">
        <v>-4.7390668511687935E-3</v>
      </c>
    </row>
    <row r="126" spans="1:5" ht="27.75" customHeight="1">
      <c r="A126" s="158" t="s">
        <v>602</v>
      </c>
      <c r="B126" s="39"/>
      <c r="C126" s="157" t="s">
        <v>77</v>
      </c>
      <c r="D126" s="175"/>
      <c r="E126" s="174">
        <v>-4.7390668511687935E-3</v>
      </c>
    </row>
    <row r="127" spans="1:5" ht="27.75" customHeight="1">
      <c r="A127" s="158" t="s">
        <v>604</v>
      </c>
      <c r="B127" s="39"/>
      <c r="C127" s="157">
        <v>0</v>
      </c>
      <c r="D127" s="175"/>
      <c r="E127" s="174">
        <v>-4.7390668511687935E-3</v>
      </c>
    </row>
    <row r="128" spans="1:5" ht="27.75" customHeight="1">
      <c r="A128" s="158" t="s">
        <v>605</v>
      </c>
      <c r="B128" s="39"/>
      <c r="C128" s="157">
        <v>0</v>
      </c>
      <c r="D128" s="175"/>
      <c r="E128" s="174">
        <v>-4.7390668511687935E-3</v>
      </c>
    </row>
    <row r="129" spans="1:5" ht="27.75" customHeight="1">
      <c r="A129" s="158" t="s">
        <v>606</v>
      </c>
      <c r="B129" s="39"/>
      <c r="C129" s="157">
        <v>0</v>
      </c>
      <c r="D129" s="175"/>
      <c r="E129" s="174">
        <v>-4.7390668511687935E-3</v>
      </c>
    </row>
    <row r="130" spans="1:5" ht="27.75" customHeight="1">
      <c r="A130" s="158" t="s">
        <v>607</v>
      </c>
      <c r="B130" s="39"/>
      <c r="C130" s="157">
        <v>0</v>
      </c>
      <c r="D130" s="175"/>
      <c r="E130" s="174">
        <v>-4.7390668511687935E-3</v>
      </c>
    </row>
    <row r="131" spans="1:5" ht="27.75" customHeight="1">
      <c r="A131" s="158" t="s">
        <v>608</v>
      </c>
      <c r="B131" s="39"/>
      <c r="C131" s="157">
        <v>0</v>
      </c>
      <c r="D131" s="175"/>
      <c r="E131" s="174">
        <v>-4.7390668511687935E-3</v>
      </c>
    </row>
    <row r="132" spans="1:5" ht="27.75" customHeight="1">
      <c r="A132" s="158" t="s">
        <v>609</v>
      </c>
      <c r="B132" s="39"/>
      <c r="C132" s="157">
        <v>0</v>
      </c>
      <c r="D132" s="175"/>
      <c r="E132" s="174">
        <v>-4.7390668511687935E-3</v>
      </c>
    </row>
    <row r="133" spans="1:5" ht="27.75" customHeight="1">
      <c r="A133" s="158" t="s">
        <v>610</v>
      </c>
      <c r="B133" s="39"/>
      <c r="C133" s="157">
        <v>0</v>
      </c>
      <c r="D133" s="175"/>
      <c r="E133" s="174">
        <v>-4.7390668511687935E-3</v>
      </c>
    </row>
    <row r="134" spans="1:5" ht="27.75" customHeight="1">
      <c r="A134" s="158" t="s">
        <v>611</v>
      </c>
      <c r="B134" s="39"/>
      <c r="C134" s="157">
        <v>0</v>
      </c>
      <c r="D134" s="175"/>
      <c r="E134" s="174">
        <v>-4.7390668511687935E-3</v>
      </c>
    </row>
    <row r="135" spans="1:5" ht="27.75" customHeight="1">
      <c r="A135" s="158" t="s">
        <v>612</v>
      </c>
      <c r="B135" s="39"/>
      <c r="C135" s="157">
        <v>0</v>
      </c>
      <c r="D135" s="175"/>
      <c r="E135" s="174">
        <v>-4.7390668511687935E-3</v>
      </c>
    </row>
    <row r="136" spans="1:5" ht="27.75" customHeight="1">
      <c r="A136" s="158" t="s">
        <v>613</v>
      </c>
      <c r="B136" s="39"/>
      <c r="C136" s="157">
        <v>0</v>
      </c>
      <c r="D136" s="175"/>
      <c r="E136" s="174">
        <v>-4.7390668511687935E-3</v>
      </c>
    </row>
    <row r="137" spans="1:5" ht="27.75" customHeight="1">
      <c r="A137" s="158" t="s">
        <v>614</v>
      </c>
      <c r="B137" s="39"/>
      <c r="C137" s="157">
        <v>0</v>
      </c>
      <c r="D137" s="175"/>
      <c r="E137" s="174">
        <v>-4.7390668511687935E-3</v>
      </c>
    </row>
    <row r="138" spans="1:5" ht="27.75" customHeight="1">
      <c r="A138" s="158" t="s">
        <v>615</v>
      </c>
      <c r="B138" s="39"/>
      <c r="C138" s="157">
        <v>0</v>
      </c>
      <c r="D138" s="175"/>
      <c r="E138" s="174">
        <v>-4.7390668511687935E-3</v>
      </c>
    </row>
    <row r="139" spans="1:5" ht="27.75" customHeight="1">
      <c r="A139" s="158" t="s">
        <v>616</v>
      </c>
      <c r="B139" s="39"/>
      <c r="C139" s="157">
        <v>0</v>
      </c>
      <c r="D139" s="175"/>
      <c r="E139" s="174">
        <v>-4.7390668511687935E-3</v>
      </c>
    </row>
    <row r="140" spans="1:5" ht="27.75" customHeight="1">
      <c r="A140" s="158" t="s">
        <v>617</v>
      </c>
      <c r="B140" s="39"/>
      <c r="C140" s="157">
        <v>0</v>
      </c>
      <c r="D140" s="175"/>
      <c r="E140" s="174">
        <v>-4.7390668511687935E-3</v>
      </c>
    </row>
    <row r="141" spans="1:5" ht="27.75" customHeight="1">
      <c r="A141" s="158" t="s">
        <v>618</v>
      </c>
      <c r="B141" s="39"/>
      <c r="C141" s="157">
        <v>0</v>
      </c>
      <c r="D141" s="175"/>
      <c r="E141" s="174">
        <v>-4.7390668511687935E-3</v>
      </c>
    </row>
    <row r="142" spans="1:5" ht="27.75" customHeight="1">
      <c r="A142" s="158" t="s">
        <v>709</v>
      </c>
      <c r="B142" s="39"/>
      <c r="C142" s="173" t="s">
        <v>72</v>
      </c>
      <c r="D142" s="174">
        <v>0</v>
      </c>
      <c r="E142" s="174">
        <v>-4.7390668511687935E-3</v>
      </c>
    </row>
    <row r="143" spans="1:5" ht="27.75" customHeight="1">
      <c r="A143" s="158" t="s">
        <v>627</v>
      </c>
      <c r="B143" s="39"/>
      <c r="C143" s="157" t="s">
        <v>77</v>
      </c>
      <c r="D143" s="175"/>
      <c r="E143" s="174">
        <v>-4.7390668511687935E-3</v>
      </c>
    </row>
    <row r="144" spans="1:5" ht="27.75" customHeight="1">
      <c r="A144" s="158" t="s">
        <v>628</v>
      </c>
      <c r="B144" s="39"/>
      <c r="C144" s="157" t="s">
        <v>77</v>
      </c>
      <c r="D144" s="175"/>
      <c r="E144" s="174">
        <v>-4.7390668511687935E-3</v>
      </c>
    </row>
    <row r="145" spans="1:5" ht="27.75" customHeight="1">
      <c r="A145" s="158" t="s">
        <v>629</v>
      </c>
      <c r="B145" s="39"/>
      <c r="C145" s="157" t="s">
        <v>77</v>
      </c>
      <c r="D145" s="175"/>
      <c r="E145" s="174">
        <v>-4.7390668511687935E-3</v>
      </c>
    </row>
    <row r="146" spans="1:5" ht="27.75" customHeight="1">
      <c r="A146" s="158" t="s">
        <v>630</v>
      </c>
      <c r="B146" s="39"/>
      <c r="C146" s="157" t="s">
        <v>77</v>
      </c>
      <c r="D146" s="175"/>
      <c r="E146" s="174">
        <v>-4.7390668511687935E-3</v>
      </c>
    </row>
    <row r="147" spans="1:5" ht="27.75" customHeight="1">
      <c r="A147" s="158" t="s">
        <v>631</v>
      </c>
      <c r="B147" s="39"/>
      <c r="C147" s="157" t="s">
        <v>77</v>
      </c>
      <c r="D147" s="175"/>
      <c r="E147" s="174">
        <v>-4.7390668511687935E-3</v>
      </c>
    </row>
    <row r="148" spans="1:5" ht="27.75" customHeight="1">
      <c r="A148" s="158" t="s">
        <v>633</v>
      </c>
      <c r="B148" s="39"/>
      <c r="C148" s="157">
        <v>0</v>
      </c>
      <c r="D148" s="175"/>
      <c r="E148" s="174">
        <v>-4.7390668511687935E-3</v>
      </c>
    </row>
    <row r="149" spans="1:5" ht="27.75" customHeight="1">
      <c r="A149" s="158" t="s">
        <v>634</v>
      </c>
      <c r="B149" s="39"/>
      <c r="C149" s="157">
        <v>0</v>
      </c>
      <c r="D149" s="175"/>
      <c r="E149" s="174">
        <v>-4.7390668511687935E-3</v>
      </c>
    </row>
    <row r="150" spans="1:5" ht="27.75" customHeight="1">
      <c r="A150" s="158" t="s">
        <v>635</v>
      </c>
      <c r="B150" s="39"/>
      <c r="C150" s="157">
        <v>0</v>
      </c>
      <c r="D150" s="175"/>
      <c r="E150" s="174">
        <v>-4.7390668511687935E-3</v>
      </c>
    </row>
    <row r="151" spans="1:5" ht="27.75" customHeight="1">
      <c r="A151" s="158" t="s">
        <v>636</v>
      </c>
      <c r="B151" s="39"/>
      <c r="C151" s="157">
        <v>0</v>
      </c>
      <c r="D151" s="175"/>
      <c r="E151" s="174">
        <v>-4.7390668511687935E-3</v>
      </c>
    </row>
    <row r="152" spans="1:5" ht="27.75" customHeight="1">
      <c r="A152" s="158" t="s">
        <v>637</v>
      </c>
      <c r="B152" s="39"/>
      <c r="C152" s="157">
        <v>0</v>
      </c>
      <c r="D152" s="175"/>
      <c r="E152" s="174">
        <v>-4.7390668511687935E-3</v>
      </c>
    </row>
    <row r="153" spans="1:5" ht="27.75" customHeight="1">
      <c r="A153" s="158" t="s">
        <v>638</v>
      </c>
      <c r="B153" s="39"/>
      <c r="C153" s="157">
        <v>0</v>
      </c>
      <c r="D153" s="175"/>
      <c r="E153" s="174">
        <v>-4.7390668511687935E-3</v>
      </c>
    </row>
    <row r="154" spans="1:5" ht="27.75" customHeight="1">
      <c r="A154" s="158" t="s">
        <v>639</v>
      </c>
      <c r="B154" s="39"/>
      <c r="C154" s="157">
        <v>0</v>
      </c>
      <c r="D154" s="175"/>
      <c r="E154" s="174">
        <v>-4.7390668511687935E-3</v>
      </c>
    </row>
    <row r="155" spans="1:5" ht="27.75" customHeight="1">
      <c r="A155" s="158" t="s">
        <v>640</v>
      </c>
      <c r="B155" s="39"/>
      <c r="C155" s="157">
        <v>0</v>
      </c>
      <c r="D155" s="175"/>
      <c r="E155" s="174">
        <v>-4.7390668511687935E-3</v>
      </c>
    </row>
    <row r="156" spans="1:5" ht="27.75" customHeight="1">
      <c r="A156" s="158" t="s">
        <v>641</v>
      </c>
      <c r="B156" s="39"/>
      <c r="C156" s="157">
        <v>0</v>
      </c>
      <c r="D156" s="175"/>
      <c r="E156" s="174">
        <v>-4.7390668511687935E-3</v>
      </c>
    </row>
    <row r="157" spans="1:5" ht="27.75" customHeight="1">
      <c r="A157" s="158" t="s">
        <v>642</v>
      </c>
      <c r="B157" s="39"/>
      <c r="C157" s="157">
        <v>0</v>
      </c>
      <c r="D157" s="175"/>
      <c r="E157" s="174">
        <v>-4.7390668511687935E-3</v>
      </c>
    </row>
    <row r="158" spans="1:5" ht="27.75" customHeight="1">
      <c r="A158" s="158" t="s">
        <v>643</v>
      </c>
      <c r="B158" s="39"/>
      <c r="C158" s="157">
        <v>0</v>
      </c>
      <c r="D158" s="175"/>
      <c r="E158" s="174">
        <v>-4.7390668511687935E-3</v>
      </c>
    </row>
    <row r="159" spans="1:5" ht="27.75" customHeight="1">
      <c r="A159" s="158" t="s">
        <v>644</v>
      </c>
      <c r="B159" s="39"/>
      <c r="C159" s="157">
        <v>0</v>
      </c>
      <c r="D159" s="175"/>
      <c r="E159" s="174">
        <v>-4.7390668511687935E-3</v>
      </c>
    </row>
    <row r="160" spans="1:5" ht="27.75" customHeight="1">
      <c r="A160" s="158" t="s">
        <v>645</v>
      </c>
      <c r="B160" s="39"/>
      <c r="C160" s="157">
        <v>0</v>
      </c>
      <c r="D160" s="175"/>
      <c r="E160" s="174">
        <v>-4.7390668511687935E-3</v>
      </c>
    </row>
    <row r="161" spans="1:5" ht="27.75" customHeight="1">
      <c r="A161" s="158" t="s">
        <v>646</v>
      </c>
      <c r="B161" s="39"/>
      <c r="C161" s="157">
        <v>0</v>
      </c>
      <c r="D161" s="175"/>
      <c r="E161" s="174">
        <v>-4.7390668511687935E-3</v>
      </c>
    </row>
    <row r="162" spans="1:5" ht="27.75" customHeight="1">
      <c r="A162" s="158" t="s">
        <v>647</v>
      </c>
      <c r="B162" s="39"/>
      <c r="C162" s="157">
        <v>0</v>
      </c>
      <c r="D162" s="175"/>
      <c r="E162" s="174">
        <v>-4.7390668511687935E-3</v>
      </c>
    </row>
    <row r="163" spans="1:5" ht="27.75" customHeight="1">
      <c r="A163" s="2" t="s">
        <v>710</v>
      </c>
      <c r="B163" s="2"/>
      <c r="C163" s="3"/>
    </row>
    <row r="164" spans="1:5" ht="27.75" customHeight="1">
      <c r="A164" s="2" t="s">
        <v>711</v>
      </c>
      <c r="B164" s="2"/>
      <c r="C164" s="3"/>
    </row>
  </sheetData>
  <mergeCells count="2">
    <mergeCell ref="A2:E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costs&amp;C&amp;G</oddHeader>
    <oddFooter>&amp;R&amp;P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501"/>
  <sheetViews>
    <sheetView zoomScale="80" zoomScaleNormal="80" zoomScaleSheetLayoutView="100" workbookViewId="0">
      <selection activeCell="E2" sqref="E2"/>
    </sheetView>
  </sheetViews>
  <sheetFormatPr defaultColWidth="9.21875" defaultRowHeight="27.75" customHeight="1"/>
  <cols>
    <col min="1" max="1" width="29.77734375" style="3" customWidth="1"/>
    <col min="2" max="2" width="48.5546875" style="2" customWidth="1"/>
    <col min="3" max="4" width="23.77734375" style="3" customWidth="1"/>
    <col min="5" max="5" width="15.5546875" style="2" customWidth="1"/>
    <col min="6" max="16384" width="9.21875" style="2"/>
  </cols>
  <sheetData>
    <row r="1" spans="1:7" ht="27.75" customHeight="1">
      <c r="A1" s="183" t="s">
        <v>38</v>
      </c>
      <c r="B1" s="3"/>
      <c r="C1" s="2"/>
      <c r="E1" s="8"/>
      <c r="F1" s="4"/>
      <c r="G1" s="4"/>
    </row>
    <row r="2" spans="1:7" s="9" customFormat="1" ht="42.75" customHeight="1">
      <c r="A2" s="240" t="str">
        <f>Overview!B4&amp; " - Effective from "&amp;Overview!D4&amp;" - "&amp;Overview!E4&amp;" Nodal/Zonal charges"</f>
        <v>Scottish Hydro Electric Power Distribution plc - Effective from 1 April 2025 - Final Nodal/Zonal charges</v>
      </c>
      <c r="B2" s="278"/>
      <c r="C2" s="278"/>
      <c r="D2" s="279"/>
    </row>
    <row r="3" spans="1:7" ht="60.75" customHeight="1">
      <c r="A3" s="18" t="s">
        <v>712</v>
      </c>
      <c r="B3" s="18" t="s">
        <v>713</v>
      </c>
      <c r="C3" s="18" t="s">
        <v>714</v>
      </c>
      <c r="D3" s="18" t="s">
        <v>715</v>
      </c>
    </row>
    <row r="4" spans="1:7" ht="21.75" customHeight="1">
      <c r="A4" s="194">
        <v>1</v>
      </c>
      <c r="B4" s="192" t="s">
        <v>716</v>
      </c>
      <c r="C4" s="193">
        <v>2.266</v>
      </c>
      <c r="D4" s="193" t="s">
        <v>159</v>
      </c>
    </row>
    <row r="5" spans="1:7" ht="21.75" customHeight="1">
      <c r="A5" s="194">
        <v>2</v>
      </c>
      <c r="B5" s="192" t="s">
        <v>717</v>
      </c>
      <c r="C5" s="193" t="s">
        <v>159</v>
      </c>
      <c r="D5" s="193" t="s">
        <v>159</v>
      </c>
    </row>
    <row r="6" spans="1:7" ht="21.75" customHeight="1">
      <c r="A6" s="194">
        <v>3</v>
      </c>
      <c r="B6" s="192" t="s">
        <v>718</v>
      </c>
      <c r="C6" s="193" t="s">
        <v>159</v>
      </c>
      <c r="D6" s="193" t="s">
        <v>159</v>
      </c>
    </row>
    <row r="7" spans="1:7" ht="21.75" customHeight="1">
      <c r="A7" s="194">
        <v>4</v>
      </c>
      <c r="B7" s="192" t="s">
        <v>719</v>
      </c>
      <c r="C7" s="193" t="s">
        <v>159</v>
      </c>
      <c r="D7" s="193" t="s">
        <v>159</v>
      </c>
    </row>
    <row r="8" spans="1:7" ht="21.75" customHeight="1">
      <c r="A8" s="194">
        <v>5</v>
      </c>
      <c r="B8" s="192" t="s">
        <v>720</v>
      </c>
      <c r="C8" s="193" t="s">
        <v>159</v>
      </c>
      <c r="D8" s="193" t="s">
        <v>159</v>
      </c>
    </row>
    <row r="9" spans="1:7" ht="21.75" customHeight="1">
      <c r="A9" s="194">
        <v>6</v>
      </c>
      <c r="B9" s="192" t="s">
        <v>721</v>
      </c>
      <c r="C9" s="193">
        <v>1.4059999999999999</v>
      </c>
      <c r="D9" s="193" t="s">
        <v>159</v>
      </c>
    </row>
    <row r="10" spans="1:7" ht="21.75" customHeight="1">
      <c r="A10" s="194">
        <v>7</v>
      </c>
      <c r="B10" s="192" t="s">
        <v>722</v>
      </c>
      <c r="C10" s="193" t="s">
        <v>159</v>
      </c>
      <c r="D10" s="193" t="s">
        <v>159</v>
      </c>
    </row>
    <row r="11" spans="1:7" ht="21.75" customHeight="1">
      <c r="A11" s="194">
        <v>8</v>
      </c>
      <c r="B11" s="192" t="s">
        <v>723</v>
      </c>
      <c r="C11" s="193" t="s">
        <v>159</v>
      </c>
      <c r="D11" s="193" t="s">
        <v>159</v>
      </c>
    </row>
    <row r="12" spans="1:7" ht="21.75" customHeight="1">
      <c r="A12" s="194">
        <v>9</v>
      </c>
      <c r="B12" s="192" t="s">
        <v>724</v>
      </c>
      <c r="C12" s="193" t="s">
        <v>159</v>
      </c>
      <c r="D12" s="193" t="s">
        <v>159</v>
      </c>
    </row>
    <row r="13" spans="1:7" ht="21.75" customHeight="1">
      <c r="A13" s="194">
        <v>10</v>
      </c>
      <c r="B13" s="192" t="s">
        <v>725</v>
      </c>
      <c r="C13" s="193" t="s">
        <v>159</v>
      </c>
      <c r="D13" s="193" t="s">
        <v>159</v>
      </c>
    </row>
    <row r="14" spans="1:7" ht="21.75" customHeight="1">
      <c r="A14" s="194">
        <v>11</v>
      </c>
      <c r="B14" s="192" t="s">
        <v>726</v>
      </c>
      <c r="C14" s="193" t="s">
        <v>159</v>
      </c>
      <c r="D14" s="193" t="s">
        <v>159</v>
      </c>
    </row>
    <row r="15" spans="1:7" ht="21.75" customHeight="1">
      <c r="A15" s="194">
        <v>12</v>
      </c>
      <c r="B15" s="192" t="s">
        <v>727</v>
      </c>
      <c r="C15" s="193" t="s">
        <v>159</v>
      </c>
      <c r="D15" s="193" t="s">
        <v>159</v>
      </c>
    </row>
    <row r="16" spans="1:7" ht="21.75" customHeight="1">
      <c r="A16" s="194">
        <v>13</v>
      </c>
      <c r="B16" s="192" t="s">
        <v>728</v>
      </c>
      <c r="C16" s="193" t="s">
        <v>159</v>
      </c>
      <c r="D16" s="193" t="s">
        <v>159</v>
      </c>
    </row>
    <row r="17" spans="1:4" ht="21.75" customHeight="1">
      <c r="A17" s="194">
        <v>14</v>
      </c>
      <c r="B17" s="192" t="s">
        <v>729</v>
      </c>
      <c r="C17" s="193" t="s">
        <v>159</v>
      </c>
      <c r="D17" s="193" t="s">
        <v>159</v>
      </c>
    </row>
    <row r="18" spans="1:4" ht="21.75" customHeight="1">
      <c r="A18" s="194">
        <v>15</v>
      </c>
      <c r="B18" s="192" t="s">
        <v>730</v>
      </c>
      <c r="C18" s="193" t="s">
        <v>159</v>
      </c>
      <c r="D18" s="193" t="s">
        <v>159</v>
      </c>
    </row>
    <row r="19" spans="1:4" ht="21.75" customHeight="1">
      <c r="A19" s="194">
        <v>16</v>
      </c>
      <c r="B19" s="192" t="s">
        <v>731</v>
      </c>
      <c r="C19" s="193" t="s">
        <v>159</v>
      </c>
      <c r="D19" s="193" t="s">
        <v>159</v>
      </c>
    </row>
    <row r="20" spans="1:4" ht="21.75" customHeight="1">
      <c r="A20" s="194">
        <v>17</v>
      </c>
      <c r="B20" s="192" t="s">
        <v>732</v>
      </c>
      <c r="C20" s="193" t="s">
        <v>159</v>
      </c>
      <c r="D20" s="193" t="s">
        <v>159</v>
      </c>
    </row>
    <row r="21" spans="1:4" ht="21.75" customHeight="1">
      <c r="A21" s="194">
        <v>18</v>
      </c>
      <c r="B21" s="192" t="s">
        <v>733</v>
      </c>
      <c r="C21" s="193" t="s">
        <v>159</v>
      </c>
      <c r="D21" s="193" t="s">
        <v>159</v>
      </c>
    </row>
    <row r="22" spans="1:4" ht="21.75" customHeight="1">
      <c r="A22" s="194">
        <v>19</v>
      </c>
      <c r="B22" s="192" t="s">
        <v>734</v>
      </c>
      <c r="C22" s="193" t="s">
        <v>159</v>
      </c>
      <c r="D22" s="193" t="s">
        <v>159</v>
      </c>
    </row>
    <row r="23" spans="1:4" ht="21.75" customHeight="1">
      <c r="A23" s="194">
        <v>20</v>
      </c>
      <c r="B23" s="192" t="s">
        <v>735</v>
      </c>
      <c r="C23" s="193" t="s">
        <v>159</v>
      </c>
      <c r="D23" s="193" t="s">
        <v>159</v>
      </c>
    </row>
    <row r="24" spans="1:4" ht="21.75" customHeight="1">
      <c r="A24" s="194">
        <v>21</v>
      </c>
      <c r="B24" s="192" t="s">
        <v>736</v>
      </c>
      <c r="C24" s="193" t="s">
        <v>159</v>
      </c>
      <c r="D24" s="193" t="s">
        <v>159</v>
      </c>
    </row>
    <row r="25" spans="1:4" ht="21.75" customHeight="1">
      <c r="A25" s="194">
        <v>22</v>
      </c>
      <c r="B25" s="192" t="s">
        <v>737</v>
      </c>
      <c r="C25" s="193" t="s">
        <v>159</v>
      </c>
      <c r="D25" s="193" t="s">
        <v>159</v>
      </c>
    </row>
    <row r="26" spans="1:4" ht="21.75" customHeight="1">
      <c r="A26" s="194">
        <v>23</v>
      </c>
      <c r="B26" s="192" t="s">
        <v>738</v>
      </c>
      <c r="C26" s="193" t="s">
        <v>159</v>
      </c>
      <c r="D26" s="193" t="s">
        <v>159</v>
      </c>
    </row>
    <row r="27" spans="1:4" ht="27.75" customHeight="1">
      <c r="A27" s="194">
        <v>24</v>
      </c>
      <c r="B27" s="192" t="s">
        <v>739</v>
      </c>
      <c r="C27" s="193" t="s">
        <v>159</v>
      </c>
      <c r="D27" s="193" t="s">
        <v>159</v>
      </c>
    </row>
    <row r="28" spans="1:4" ht="27.75" customHeight="1">
      <c r="A28" s="194">
        <v>25</v>
      </c>
      <c r="B28" s="192" t="s">
        <v>740</v>
      </c>
      <c r="C28" s="193" t="s">
        <v>159</v>
      </c>
      <c r="D28" s="193" t="s">
        <v>159</v>
      </c>
    </row>
    <row r="29" spans="1:4" ht="27.75" customHeight="1">
      <c r="A29" s="194">
        <v>26</v>
      </c>
      <c r="B29" s="192" t="s">
        <v>741</v>
      </c>
      <c r="C29" s="193" t="s">
        <v>159</v>
      </c>
      <c r="D29" s="193" t="s">
        <v>159</v>
      </c>
    </row>
    <row r="30" spans="1:4" ht="27.75" customHeight="1">
      <c r="A30" s="194">
        <v>27</v>
      </c>
      <c r="B30" s="192" t="s">
        <v>742</v>
      </c>
      <c r="C30" s="193" t="s">
        <v>159</v>
      </c>
      <c r="D30" s="193" t="s">
        <v>159</v>
      </c>
    </row>
    <row r="31" spans="1:4" ht="27.75" customHeight="1">
      <c r="A31" s="194">
        <v>28</v>
      </c>
      <c r="B31" s="192" t="s">
        <v>743</v>
      </c>
      <c r="C31" s="193" t="s">
        <v>159</v>
      </c>
      <c r="D31" s="193" t="s">
        <v>159</v>
      </c>
    </row>
    <row r="32" spans="1:4" ht="27.75" customHeight="1">
      <c r="A32" s="194">
        <v>29</v>
      </c>
      <c r="B32" s="192" t="s">
        <v>744</v>
      </c>
      <c r="C32" s="193" t="s">
        <v>159</v>
      </c>
      <c r="D32" s="193" t="s">
        <v>159</v>
      </c>
    </row>
    <row r="33" spans="1:4" ht="27.75" customHeight="1">
      <c r="A33" s="194">
        <v>30</v>
      </c>
      <c r="B33" s="192" t="s">
        <v>745</v>
      </c>
      <c r="C33" s="193">
        <v>16.577000000000002</v>
      </c>
      <c r="D33" s="193" t="s">
        <v>159</v>
      </c>
    </row>
    <row r="34" spans="1:4" ht="27.75" customHeight="1">
      <c r="A34" s="194">
        <v>31</v>
      </c>
      <c r="B34" s="192" t="s">
        <v>746</v>
      </c>
      <c r="C34" s="193" t="s">
        <v>159</v>
      </c>
      <c r="D34" s="193" t="s">
        <v>159</v>
      </c>
    </row>
    <row r="35" spans="1:4" ht="27.75" customHeight="1">
      <c r="A35" s="194">
        <v>32</v>
      </c>
      <c r="B35" s="192" t="s">
        <v>747</v>
      </c>
      <c r="C35" s="193" t="s">
        <v>159</v>
      </c>
      <c r="D35" s="193" t="s">
        <v>159</v>
      </c>
    </row>
    <row r="36" spans="1:4" ht="27.75" customHeight="1">
      <c r="A36" s="194">
        <v>33</v>
      </c>
      <c r="B36" s="192" t="s">
        <v>748</v>
      </c>
      <c r="C36" s="193" t="s">
        <v>159</v>
      </c>
      <c r="D36" s="193" t="s">
        <v>159</v>
      </c>
    </row>
    <row r="37" spans="1:4" ht="27.75" customHeight="1">
      <c r="A37" s="194">
        <v>34</v>
      </c>
      <c r="B37" s="192" t="s">
        <v>749</v>
      </c>
      <c r="C37" s="193" t="s">
        <v>159</v>
      </c>
      <c r="D37" s="193" t="s">
        <v>159</v>
      </c>
    </row>
    <row r="38" spans="1:4" ht="27.75" customHeight="1">
      <c r="A38" s="194">
        <v>35</v>
      </c>
      <c r="B38" s="192" t="s">
        <v>750</v>
      </c>
      <c r="C38" s="193" t="s">
        <v>159</v>
      </c>
      <c r="D38" s="193" t="s">
        <v>159</v>
      </c>
    </row>
    <row r="39" spans="1:4" ht="27.75" customHeight="1">
      <c r="A39" s="194">
        <v>36</v>
      </c>
      <c r="B39" s="192" t="s">
        <v>751</v>
      </c>
      <c r="C39" s="193" t="s">
        <v>159</v>
      </c>
      <c r="D39" s="193" t="s">
        <v>159</v>
      </c>
    </row>
    <row r="40" spans="1:4" ht="27.75" customHeight="1">
      <c r="A40" s="194">
        <v>37</v>
      </c>
      <c r="B40" s="192" t="s">
        <v>752</v>
      </c>
      <c r="C40" s="193" t="s">
        <v>159</v>
      </c>
      <c r="D40" s="193" t="s">
        <v>159</v>
      </c>
    </row>
    <row r="41" spans="1:4" ht="27.75" customHeight="1">
      <c r="A41" s="194">
        <v>38</v>
      </c>
      <c r="B41" s="192" t="s">
        <v>753</v>
      </c>
      <c r="C41" s="193" t="s">
        <v>159</v>
      </c>
      <c r="D41" s="193" t="s">
        <v>159</v>
      </c>
    </row>
    <row r="42" spans="1:4" ht="27.75" customHeight="1">
      <c r="A42" s="194">
        <v>39</v>
      </c>
      <c r="B42" s="192" t="s">
        <v>754</v>
      </c>
      <c r="C42" s="193" t="s">
        <v>159</v>
      </c>
      <c r="D42" s="193" t="s">
        <v>159</v>
      </c>
    </row>
    <row r="43" spans="1:4" ht="27.75" customHeight="1">
      <c r="A43" s="194">
        <v>40</v>
      </c>
      <c r="B43" s="192" t="s">
        <v>755</v>
      </c>
      <c r="C43" s="193" t="s">
        <v>159</v>
      </c>
      <c r="D43" s="193" t="s">
        <v>159</v>
      </c>
    </row>
    <row r="44" spans="1:4" ht="27.75" customHeight="1">
      <c r="A44" s="194">
        <v>41</v>
      </c>
      <c r="B44" s="192" t="s">
        <v>756</v>
      </c>
      <c r="C44" s="193" t="s">
        <v>159</v>
      </c>
      <c r="D44" s="193" t="s">
        <v>159</v>
      </c>
    </row>
    <row r="45" spans="1:4" ht="27.75" customHeight="1">
      <c r="A45" s="194">
        <v>42</v>
      </c>
      <c r="B45" s="192" t="s">
        <v>757</v>
      </c>
      <c r="C45" s="193" t="s">
        <v>159</v>
      </c>
      <c r="D45" s="193" t="s">
        <v>159</v>
      </c>
    </row>
    <row r="46" spans="1:4" ht="27.75" customHeight="1">
      <c r="A46" s="194">
        <v>43</v>
      </c>
      <c r="B46" s="192" t="s">
        <v>758</v>
      </c>
      <c r="C46" s="193" t="s">
        <v>159</v>
      </c>
      <c r="D46" s="193" t="s">
        <v>159</v>
      </c>
    </row>
    <row r="47" spans="1:4" ht="27.75" customHeight="1">
      <c r="A47" s="194">
        <v>44</v>
      </c>
      <c r="B47" s="192" t="s">
        <v>759</v>
      </c>
      <c r="C47" s="193" t="s">
        <v>159</v>
      </c>
      <c r="D47" s="193" t="s">
        <v>159</v>
      </c>
    </row>
    <row r="48" spans="1:4" ht="27.75" customHeight="1">
      <c r="A48" s="194">
        <v>45</v>
      </c>
      <c r="B48" s="192" t="s">
        <v>760</v>
      </c>
      <c r="C48" s="193" t="s">
        <v>159</v>
      </c>
      <c r="D48" s="193" t="s">
        <v>159</v>
      </c>
    </row>
    <row r="49" spans="1:4" ht="27.75" customHeight="1">
      <c r="A49" s="194">
        <v>46</v>
      </c>
      <c r="B49" s="192" t="s">
        <v>761</v>
      </c>
      <c r="C49" s="193" t="s">
        <v>159</v>
      </c>
      <c r="D49" s="193" t="s">
        <v>159</v>
      </c>
    </row>
    <row r="50" spans="1:4" ht="27.75" customHeight="1">
      <c r="A50" s="194">
        <v>47</v>
      </c>
      <c r="B50" s="192" t="s">
        <v>762</v>
      </c>
      <c r="C50" s="193" t="s">
        <v>159</v>
      </c>
      <c r="D50" s="193" t="s">
        <v>159</v>
      </c>
    </row>
    <row r="51" spans="1:4" ht="27.75" customHeight="1">
      <c r="A51" s="194">
        <v>48</v>
      </c>
      <c r="B51" s="192" t="s">
        <v>763</v>
      </c>
      <c r="C51" s="193" t="s">
        <v>159</v>
      </c>
      <c r="D51" s="193" t="s">
        <v>159</v>
      </c>
    </row>
    <row r="52" spans="1:4" ht="27.75" customHeight="1">
      <c r="A52" s="194">
        <v>49</v>
      </c>
      <c r="B52" s="192" t="s">
        <v>764</v>
      </c>
      <c r="C52" s="193" t="s">
        <v>159</v>
      </c>
      <c r="D52" s="193" t="s">
        <v>159</v>
      </c>
    </row>
    <row r="53" spans="1:4" ht="27.75" customHeight="1">
      <c r="A53" s="194">
        <v>50</v>
      </c>
      <c r="B53" s="192" t="s">
        <v>765</v>
      </c>
      <c r="C53" s="193" t="s">
        <v>159</v>
      </c>
      <c r="D53" s="193" t="s">
        <v>159</v>
      </c>
    </row>
    <row r="54" spans="1:4" ht="27.75" customHeight="1">
      <c r="A54" s="194">
        <v>51</v>
      </c>
      <c r="B54" s="192" t="s">
        <v>766</v>
      </c>
      <c r="C54" s="193" t="s">
        <v>159</v>
      </c>
      <c r="D54" s="193" t="s">
        <v>159</v>
      </c>
    </row>
    <row r="55" spans="1:4" ht="27.75" customHeight="1">
      <c r="A55" s="194">
        <v>52</v>
      </c>
      <c r="B55" s="192" t="s">
        <v>767</v>
      </c>
      <c r="C55" s="193" t="s">
        <v>159</v>
      </c>
      <c r="D55" s="193" t="s">
        <v>159</v>
      </c>
    </row>
    <row r="56" spans="1:4" ht="27.75" customHeight="1">
      <c r="A56" s="194">
        <v>53</v>
      </c>
      <c r="B56" s="192" t="s">
        <v>768</v>
      </c>
      <c r="C56" s="193" t="s">
        <v>159</v>
      </c>
      <c r="D56" s="193" t="s">
        <v>159</v>
      </c>
    </row>
    <row r="57" spans="1:4" ht="27.75" customHeight="1">
      <c r="A57" s="194">
        <v>54</v>
      </c>
      <c r="B57" s="192" t="s">
        <v>769</v>
      </c>
      <c r="C57" s="193" t="s">
        <v>159</v>
      </c>
      <c r="D57" s="193" t="s">
        <v>159</v>
      </c>
    </row>
    <row r="58" spans="1:4" ht="27.75" customHeight="1">
      <c r="A58" s="194">
        <v>55</v>
      </c>
      <c r="B58" s="192" t="s">
        <v>770</v>
      </c>
      <c r="C58" s="193" t="s">
        <v>159</v>
      </c>
      <c r="D58" s="193" t="s">
        <v>159</v>
      </c>
    </row>
    <row r="59" spans="1:4" ht="27.75" customHeight="1">
      <c r="A59" s="194">
        <v>56</v>
      </c>
      <c r="B59" s="192" t="s">
        <v>771</v>
      </c>
      <c r="C59" s="193" t="s">
        <v>159</v>
      </c>
      <c r="D59" s="193" t="s">
        <v>159</v>
      </c>
    </row>
    <row r="60" spans="1:4" ht="27.75" customHeight="1">
      <c r="A60" s="194">
        <v>57</v>
      </c>
      <c r="B60" s="192" t="s">
        <v>772</v>
      </c>
      <c r="C60" s="193" t="s">
        <v>159</v>
      </c>
      <c r="D60" s="193" t="s">
        <v>159</v>
      </c>
    </row>
    <row r="61" spans="1:4" ht="27.75" customHeight="1">
      <c r="A61" s="194">
        <v>58</v>
      </c>
      <c r="B61" s="192" t="s">
        <v>773</v>
      </c>
      <c r="C61" s="193" t="s">
        <v>159</v>
      </c>
      <c r="D61" s="193" t="s">
        <v>159</v>
      </c>
    </row>
    <row r="62" spans="1:4" ht="27.75" customHeight="1">
      <c r="A62" s="194">
        <v>59</v>
      </c>
      <c r="B62" s="192" t="s">
        <v>774</v>
      </c>
      <c r="C62" s="193" t="s">
        <v>159</v>
      </c>
      <c r="D62" s="193" t="s">
        <v>159</v>
      </c>
    </row>
    <row r="63" spans="1:4" ht="27.75" customHeight="1">
      <c r="A63" s="194">
        <v>60</v>
      </c>
      <c r="B63" s="192" t="s">
        <v>775</v>
      </c>
      <c r="C63" s="193" t="s">
        <v>159</v>
      </c>
      <c r="D63" s="193" t="s">
        <v>159</v>
      </c>
    </row>
    <row r="64" spans="1:4" ht="27.75" customHeight="1">
      <c r="A64" s="194">
        <v>61</v>
      </c>
      <c r="B64" s="192" t="s">
        <v>776</v>
      </c>
      <c r="C64" s="193" t="s">
        <v>159</v>
      </c>
      <c r="D64" s="193" t="s">
        <v>159</v>
      </c>
    </row>
    <row r="65" spans="1:4" ht="27.75" customHeight="1">
      <c r="A65" s="194">
        <v>62</v>
      </c>
      <c r="B65" s="192" t="s">
        <v>777</v>
      </c>
      <c r="C65" s="193" t="s">
        <v>159</v>
      </c>
      <c r="D65" s="193" t="s">
        <v>159</v>
      </c>
    </row>
    <row r="66" spans="1:4" ht="27.75" customHeight="1">
      <c r="A66" s="194">
        <v>63</v>
      </c>
      <c r="B66" s="192" t="s">
        <v>778</v>
      </c>
      <c r="C66" s="193" t="s">
        <v>159</v>
      </c>
      <c r="D66" s="193" t="s">
        <v>159</v>
      </c>
    </row>
    <row r="67" spans="1:4" ht="27.75" customHeight="1">
      <c r="A67" s="194">
        <v>64</v>
      </c>
      <c r="B67" s="192" t="s">
        <v>779</v>
      </c>
      <c r="C67" s="193" t="s">
        <v>159</v>
      </c>
      <c r="D67" s="193">
        <v>2.266</v>
      </c>
    </row>
    <row r="68" spans="1:4" ht="27.75" customHeight="1">
      <c r="A68" s="194">
        <v>65</v>
      </c>
      <c r="B68" s="192" t="s">
        <v>780</v>
      </c>
      <c r="C68" s="193" t="s">
        <v>159</v>
      </c>
      <c r="D68" s="193">
        <v>2.266</v>
      </c>
    </row>
    <row r="69" spans="1:4" ht="27.75" customHeight="1">
      <c r="A69" s="194">
        <v>66</v>
      </c>
      <c r="B69" s="192" t="s">
        <v>781</v>
      </c>
      <c r="C69" s="193" t="s">
        <v>159</v>
      </c>
      <c r="D69" s="193">
        <v>2.266</v>
      </c>
    </row>
    <row r="70" spans="1:4" ht="27.75" customHeight="1">
      <c r="A70" s="194">
        <v>67</v>
      </c>
      <c r="B70" s="192" t="s">
        <v>782</v>
      </c>
      <c r="C70" s="193" t="s">
        <v>159</v>
      </c>
      <c r="D70" s="193">
        <v>2.266</v>
      </c>
    </row>
    <row r="71" spans="1:4" ht="27.75" customHeight="1">
      <c r="A71" s="194">
        <v>68</v>
      </c>
      <c r="B71" s="192" t="s">
        <v>783</v>
      </c>
      <c r="C71" s="193" t="s">
        <v>159</v>
      </c>
      <c r="D71" s="193">
        <v>2.266</v>
      </c>
    </row>
    <row r="72" spans="1:4" ht="27.75" customHeight="1">
      <c r="A72" s="194">
        <v>69</v>
      </c>
      <c r="B72" s="192" t="s">
        <v>784</v>
      </c>
      <c r="C72" s="193" t="s">
        <v>159</v>
      </c>
      <c r="D72" s="193">
        <v>2.266</v>
      </c>
    </row>
    <row r="73" spans="1:4" ht="27.75" customHeight="1">
      <c r="A73" s="194">
        <v>70</v>
      </c>
      <c r="B73" s="192" t="s">
        <v>785</v>
      </c>
      <c r="C73" s="193" t="s">
        <v>159</v>
      </c>
      <c r="D73" s="193">
        <v>2.266</v>
      </c>
    </row>
    <row r="74" spans="1:4" ht="27.75" customHeight="1">
      <c r="A74" s="194">
        <v>71</v>
      </c>
      <c r="B74" s="192" t="s">
        <v>786</v>
      </c>
      <c r="C74" s="193" t="s">
        <v>159</v>
      </c>
      <c r="D74" s="193">
        <v>2.266</v>
      </c>
    </row>
    <row r="75" spans="1:4" ht="27.75" customHeight="1">
      <c r="A75" s="194">
        <v>72</v>
      </c>
      <c r="B75" s="192" t="s">
        <v>787</v>
      </c>
      <c r="C75" s="193" t="s">
        <v>159</v>
      </c>
      <c r="D75" s="193">
        <v>2.266</v>
      </c>
    </row>
    <row r="76" spans="1:4" ht="27.75" customHeight="1">
      <c r="A76" s="194">
        <v>73</v>
      </c>
      <c r="B76" s="192" t="s">
        <v>788</v>
      </c>
      <c r="C76" s="193" t="s">
        <v>159</v>
      </c>
      <c r="D76" s="193">
        <v>2.266</v>
      </c>
    </row>
    <row r="77" spans="1:4" ht="27.75" customHeight="1">
      <c r="A77" s="194">
        <v>74</v>
      </c>
      <c r="B77" s="192" t="s">
        <v>789</v>
      </c>
      <c r="C77" s="193" t="s">
        <v>159</v>
      </c>
      <c r="D77" s="193" t="s">
        <v>159</v>
      </c>
    </row>
    <row r="78" spans="1:4" ht="27.75" customHeight="1">
      <c r="A78" s="194">
        <v>75</v>
      </c>
      <c r="B78" s="192" t="s">
        <v>790</v>
      </c>
      <c r="C78" s="193" t="s">
        <v>159</v>
      </c>
      <c r="D78" s="193" t="s">
        <v>159</v>
      </c>
    </row>
    <row r="79" spans="1:4" ht="27.75" customHeight="1">
      <c r="A79" s="194">
        <v>76</v>
      </c>
      <c r="B79" s="192" t="s">
        <v>791</v>
      </c>
      <c r="C79" s="193" t="s">
        <v>159</v>
      </c>
      <c r="D79" s="193" t="s">
        <v>159</v>
      </c>
    </row>
    <row r="80" spans="1:4" ht="27.75" customHeight="1">
      <c r="A80" s="194">
        <v>77</v>
      </c>
      <c r="B80" s="192" t="s">
        <v>792</v>
      </c>
      <c r="C80" s="193" t="s">
        <v>159</v>
      </c>
      <c r="D80" s="193" t="s">
        <v>159</v>
      </c>
    </row>
    <row r="81" spans="1:4" ht="27.75" customHeight="1">
      <c r="A81" s="194">
        <v>78</v>
      </c>
      <c r="B81" s="192" t="s">
        <v>793</v>
      </c>
      <c r="C81" s="193" t="s">
        <v>159</v>
      </c>
      <c r="D81" s="193" t="s">
        <v>159</v>
      </c>
    </row>
    <row r="82" spans="1:4" ht="27.75" customHeight="1">
      <c r="A82" s="194">
        <v>79</v>
      </c>
      <c r="B82" s="192" t="s">
        <v>794</v>
      </c>
      <c r="C82" s="193" t="s">
        <v>159</v>
      </c>
      <c r="D82" s="193" t="s">
        <v>159</v>
      </c>
    </row>
    <row r="83" spans="1:4" ht="27.75" customHeight="1">
      <c r="A83" s="194">
        <v>80</v>
      </c>
      <c r="B83" s="192" t="s">
        <v>795</v>
      </c>
      <c r="C83" s="193" t="s">
        <v>159</v>
      </c>
      <c r="D83" s="193" t="s">
        <v>159</v>
      </c>
    </row>
    <row r="84" spans="1:4" ht="27.75" customHeight="1">
      <c r="A84" s="194">
        <v>81</v>
      </c>
      <c r="B84" s="192" t="s">
        <v>796</v>
      </c>
      <c r="C84" s="193" t="s">
        <v>159</v>
      </c>
      <c r="D84" s="193" t="s">
        <v>159</v>
      </c>
    </row>
    <row r="85" spans="1:4" ht="27.75" customHeight="1">
      <c r="A85" s="194">
        <v>82</v>
      </c>
      <c r="B85" s="192" t="s">
        <v>797</v>
      </c>
      <c r="C85" s="193" t="s">
        <v>159</v>
      </c>
      <c r="D85" s="193" t="s">
        <v>159</v>
      </c>
    </row>
    <row r="86" spans="1:4" ht="27.75" customHeight="1">
      <c r="A86" s="194">
        <v>83</v>
      </c>
      <c r="B86" s="192" t="s">
        <v>798</v>
      </c>
      <c r="C86" s="193" t="s">
        <v>159</v>
      </c>
      <c r="D86" s="193" t="s">
        <v>159</v>
      </c>
    </row>
    <row r="87" spans="1:4" ht="27.75" customHeight="1">
      <c r="A87" s="194">
        <v>84</v>
      </c>
      <c r="B87" s="192" t="s">
        <v>799</v>
      </c>
      <c r="C87" s="193" t="s">
        <v>159</v>
      </c>
      <c r="D87" s="193" t="s">
        <v>159</v>
      </c>
    </row>
    <row r="88" spans="1:4" ht="27.75" customHeight="1">
      <c r="A88" s="194">
        <v>85</v>
      </c>
      <c r="B88" s="192" t="s">
        <v>800</v>
      </c>
      <c r="C88" s="193" t="s">
        <v>159</v>
      </c>
      <c r="D88" s="193" t="s">
        <v>159</v>
      </c>
    </row>
    <row r="89" spans="1:4" ht="27.75" customHeight="1">
      <c r="A89" s="194">
        <v>86</v>
      </c>
      <c r="B89" s="192" t="s">
        <v>801</v>
      </c>
      <c r="C89" s="193" t="s">
        <v>159</v>
      </c>
      <c r="D89" s="193" t="s">
        <v>159</v>
      </c>
    </row>
    <row r="90" spans="1:4" ht="27.75" customHeight="1">
      <c r="A90" s="194">
        <v>87</v>
      </c>
      <c r="B90" s="192" t="s">
        <v>802</v>
      </c>
      <c r="C90" s="193" t="s">
        <v>159</v>
      </c>
      <c r="D90" s="193" t="s">
        <v>159</v>
      </c>
    </row>
    <row r="91" spans="1:4" ht="27.75" customHeight="1">
      <c r="A91" s="194">
        <v>88</v>
      </c>
      <c r="B91" s="192" t="s">
        <v>803</v>
      </c>
      <c r="C91" s="193" t="s">
        <v>159</v>
      </c>
      <c r="D91" s="193" t="s">
        <v>159</v>
      </c>
    </row>
    <row r="92" spans="1:4" ht="27.75" customHeight="1">
      <c r="A92" s="194">
        <v>89</v>
      </c>
      <c r="B92" s="192" t="s">
        <v>804</v>
      </c>
      <c r="C92" s="193" t="s">
        <v>159</v>
      </c>
      <c r="D92" s="193" t="s">
        <v>159</v>
      </c>
    </row>
    <row r="93" spans="1:4" ht="27.75" customHeight="1">
      <c r="A93" s="194">
        <v>90</v>
      </c>
      <c r="B93" s="192" t="s">
        <v>805</v>
      </c>
      <c r="C93" s="193" t="s">
        <v>159</v>
      </c>
      <c r="D93" s="193" t="s">
        <v>159</v>
      </c>
    </row>
    <row r="94" spans="1:4" ht="27.75" customHeight="1">
      <c r="A94" s="194">
        <v>91</v>
      </c>
      <c r="B94" s="192" t="s">
        <v>806</v>
      </c>
      <c r="C94" s="193" t="s">
        <v>159</v>
      </c>
      <c r="D94" s="193" t="s">
        <v>159</v>
      </c>
    </row>
    <row r="95" spans="1:4" ht="27.75" customHeight="1">
      <c r="A95" s="194">
        <v>92</v>
      </c>
      <c r="B95" s="192" t="s">
        <v>807</v>
      </c>
      <c r="C95" s="193" t="s">
        <v>159</v>
      </c>
      <c r="D95" s="193" t="s">
        <v>159</v>
      </c>
    </row>
    <row r="96" spans="1:4" ht="27.75" customHeight="1">
      <c r="A96" s="194">
        <v>93</v>
      </c>
      <c r="B96" s="192" t="s">
        <v>808</v>
      </c>
      <c r="C96" s="193" t="s">
        <v>159</v>
      </c>
      <c r="D96" s="193" t="s">
        <v>159</v>
      </c>
    </row>
    <row r="97" spans="1:4" ht="27.75" customHeight="1">
      <c r="A97" s="194">
        <v>94</v>
      </c>
      <c r="B97" s="192" t="s">
        <v>809</v>
      </c>
      <c r="C97" s="193" t="s">
        <v>159</v>
      </c>
      <c r="D97" s="193" t="s">
        <v>159</v>
      </c>
    </row>
    <row r="98" spans="1:4" ht="27.75" customHeight="1">
      <c r="A98" s="194">
        <v>95</v>
      </c>
      <c r="B98" s="192" t="s">
        <v>810</v>
      </c>
      <c r="C98" s="193" t="s">
        <v>159</v>
      </c>
      <c r="D98" s="193" t="s">
        <v>159</v>
      </c>
    </row>
    <row r="99" spans="1:4" ht="27.75" customHeight="1">
      <c r="A99" s="194">
        <v>96</v>
      </c>
      <c r="B99" s="192" t="s">
        <v>811</v>
      </c>
      <c r="C99" s="193" t="s">
        <v>159</v>
      </c>
      <c r="D99" s="193" t="s">
        <v>159</v>
      </c>
    </row>
    <row r="100" spans="1:4" ht="27.75" customHeight="1">
      <c r="A100" s="194">
        <v>97</v>
      </c>
      <c r="B100" s="192" t="s">
        <v>812</v>
      </c>
      <c r="C100" s="193" t="s">
        <v>159</v>
      </c>
      <c r="D100" s="193" t="s">
        <v>159</v>
      </c>
    </row>
    <row r="101" spans="1:4" ht="27.75" customHeight="1">
      <c r="A101" s="194">
        <v>98</v>
      </c>
      <c r="B101" s="192" t="s">
        <v>813</v>
      </c>
      <c r="C101" s="193" t="s">
        <v>159</v>
      </c>
      <c r="D101" s="193" t="s">
        <v>159</v>
      </c>
    </row>
    <row r="102" spans="1:4" ht="27.75" customHeight="1">
      <c r="A102" s="194">
        <v>99</v>
      </c>
      <c r="B102" s="192" t="s">
        <v>814</v>
      </c>
      <c r="C102" s="193" t="s">
        <v>159</v>
      </c>
      <c r="D102" s="193" t="s">
        <v>159</v>
      </c>
    </row>
    <row r="103" spans="1:4" ht="27.75" customHeight="1">
      <c r="A103" s="194">
        <v>100</v>
      </c>
      <c r="B103" s="192" t="s">
        <v>815</v>
      </c>
      <c r="C103" s="193" t="s">
        <v>159</v>
      </c>
      <c r="D103" s="193" t="s">
        <v>159</v>
      </c>
    </row>
    <row r="104" spans="1:4" ht="27.75" customHeight="1">
      <c r="A104" s="194">
        <v>101</v>
      </c>
      <c r="B104" s="192" t="s">
        <v>816</v>
      </c>
      <c r="C104" s="193" t="s">
        <v>159</v>
      </c>
      <c r="D104" s="193" t="s">
        <v>159</v>
      </c>
    </row>
    <row r="105" spans="1:4" ht="27.75" customHeight="1">
      <c r="A105" s="194">
        <v>102</v>
      </c>
      <c r="B105" s="192" t="s">
        <v>817</v>
      </c>
      <c r="C105" s="193" t="s">
        <v>159</v>
      </c>
      <c r="D105" s="193" t="s">
        <v>159</v>
      </c>
    </row>
    <row r="106" spans="1:4" ht="27.75" customHeight="1">
      <c r="A106" s="194">
        <v>103</v>
      </c>
      <c r="B106" s="192" t="s">
        <v>818</v>
      </c>
      <c r="C106" s="193" t="s">
        <v>159</v>
      </c>
      <c r="D106" s="193" t="s">
        <v>159</v>
      </c>
    </row>
    <row r="107" spans="1:4" ht="27.75" customHeight="1">
      <c r="A107" s="194">
        <v>104</v>
      </c>
      <c r="B107" s="192" t="s">
        <v>819</v>
      </c>
      <c r="C107" s="193" t="s">
        <v>159</v>
      </c>
      <c r="D107" s="193" t="s">
        <v>159</v>
      </c>
    </row>
    <row r="108" spans="1:4" ht="27.75" customHeight="1">
      <c r="A108" s="194">
        <v>105</v>
      </c>
      <c r="B108" s="192" t="s">
        <v>820</v>
      </c>
      <c r="C108" s="193" t="s">
        <v>159</v>
      </c>
      <c r="D108" s="193" t="s">
        <v>159</v>
      </c>
    </row>
    <row r="109" spans="1:4" ht="27.75" customHeight="1">
      <c r="A109" s="194">
        <v>106</v>
      </c>
      <c r="B109" s="192" t="s">
        <v>821</v>
      </c>
      <c r="C109" s="193" t="s">
        <v>159</v>
      </c>
      <c r="D109" s="193" t="s">
        <v>159</v>
      </c>
    </row>
    <row r="110" spans="1:4" ht="27.75" customHeight="1">
      <c r="A110" s="194">
        <v>107</v>
      </c>
      <c r="B110" s="192" t="s">
        <v>822</v>
      </c>
      <c r="C110" s="193" t="s">
        <v>159</v>
      </c>
      <c r="D110" s="193" t="s">
        <v>159</v>
      </c>
    </row>
    <row r="111" spans="1:4" ht="27.75" customHeight="1">
      <c r="A111" s="194">
        <v>108</v>
      </c>
      <c r="B111" s="192" t="s">
        <v>823</v>
      </c>
      <c r="C111" s="193" t="s">
        <v>159</v>
      </c>
      <c r="D111" s="193" t="s">
        <v>159</v>
      </c>
    </row>
    <row r="112" spans="1:4" ht="27.75" customHeight="1">
      <c r="A112" s="194">
        <v>109</v>
      </c>
      <c r="B112" s="192" t="s">
        <v>824</v>
      </c>
      <c r="C112" s="193" t="s">
        <v>159</v>
      </c>
      <c r="D112" s="193">
        <v>1.4059999999999999</v>
      </c>
    </row>
    <row r="113" spans="1:4" ht="27.75" customHeight="1">
      <c r="A113" s="194">
        <v>110</v>
      </c>
      <c r="B113" s="192" t="s">
        <v>825</v>
      </c>
      <c r="C113" s="193" t="s">
        <v>159</v>
      </c>
      <c r="D113" s="193">
        <v>1.4059999999999999</v>
      </c>
    </row>
    <row r="114" spans="1:4" ht="27.75" customHeight="1">
      <c r="A114" s="194">
        <v>111</v>
      </c>
      <c r="B114" s="192" t="s">
        <v>826</v>
      </c>
      <c r="C114" s="193" t="s">
        <v>159</v>
      </c>
      <c r="D114" s="193">
        <v>1.4059999999999999</v>
      </c>
    </row>
    <row r="115" spans="1:4" ht="27.75" customHeight="1">
      <c r="A115" s="194">
        <v>112</v>
      </c>
      <c r="B115" s="192" t="s">
        <v>827</v>
      </c>
      <c r="C115" s="193" t="s">
        <v>159</v>
      </c>
      <c r="D115" s="193">
        <v>1.4059999999999999</v>
      </c>
    </row>
    <row r="116" spans="1:4" ht="27.75" customHeight="1">
      <c r="A116" s="194">
        <v>113</v>
      </c>
      <c r="B116" s="192" t="s">
        <v>828</v>
      </c>
      <c r="C116" s="193" t="s">
        <v>159</v>
      </c>
      <c r="D116" s="193">
        <v>1.4059999999999999</v>
      </c>
    </row>
    <row r="117" spans="1:4" ht="27.75" customHeight="1">
      <c r="A117" s="194">
        <v>114</v>
      </c>
      <c r="B117" s="192" t="s">
        <v>829</v>
      </c>
      <c r="C117" s="193" t="s">
        <v>159</v>
      </c>
      <c r="D117" s="193">
        <v>1.4059999999999999</v>
      </c>
    </row>
    <row r="118" spans="1:4" ht="27.75" customHeight="1">
      <c r="A118" s="194">
        <v>115</v>
      </c>
      <c r="B118" s="192" t="s">
        <v>830</v>
      </c>
      <c r="C118" s="193" t="s">
        <v>159</v>
      </c>
      <c r="D118" s="193" t="s">
        <v>159</v>
      </c>
    </row>
    <row r="119" spans="1:4" ht="27.75" customHeight="1">
      <c r="A119" s="194">
        <v>116</v>
      </c>
      <c r="B119" s="192" t="s">
        <v>831</v>
      </c>
      <c r="C119" s="193" t="s">
        <v>159</v>
      </c>
      <c r="D119" s="193" t="s">
        <v>159</v>
      </c>
    </row>
    <row r="120" spans="1:4" ht="27.75" customHeight="1">
      <c r="A120" s="194">
        <v>117</v>
      </c>
      <c r="B120" s="192" t="s">
        <v>832</v>
      </c>
      <c r="C120" s="193" t="s">
        <v>159</v>
      </c>
      <c r="D120" s="193" t="s">
        <v>159</v>
      </c>
    </row>
    <row r="121" spans="1:4" ht="27.75" customHeight="1">
      <c r="A121" s="194">
        <v>118</v>
      </c>
      <c r="B121" s="192" t="s">
        <v>833</v>
      </c>
      <c r="C121" s="193" t="s">
        <v>159</v>
      </c>
      <c r="D121" s="193" t="s">
        <v>159</v>
      </c>
    </row>
    <row r="122" spans="1:4" ht="27.75" customHeight="1">
      <c r="A122" s="194">
        <v>119</v>
      </c>
      <c r="B122" s="192" t="s">
        <v>834</v>
      </c>
      <c r="C122" s="193" t="s">
        <v>159</v>
      </c>
      <c r="D122" s="193" t="s">
        <v>159</v>
      </c>
    </row>
    <row r="123" spans="1:4" ht="27.75" customHeight="1">
      <c r="A123" s="194">
        <v>120</v>
      </c>
      <c r="B123" s="192" t="s">
        <v>835</v>
      </c>
      <c r="C123" s="193" t="s">
        <v>159</v>
      </c>
      <c r="D123" s="193" t="s">
        <v>159</v>
      </c>
    </row>
    <row r="124" spans="1:4" ht="27.75" customHeight="1">
      <c r="A124" s="194">
        <v>121</v>
      </c>
      <c r="B124" s="192" t="s">
        <v>836</v>
      </c>
      <c r="C124" s="193" t="s">
        <v>159</v>
      </c>
      <c r="D124" s="193" t="s">
        <v>159</v>
      </c>
    </row>
    <row r="125" spans="1:4" ht="27.75" customHeight="1">
      <c r="A125" s="194">
        <v>122</v>
      </c>
      <c r="B125" s="192" t="s">
        <v>837</v>
      </c>
      <c r="C125" s="193" t="s">
        <v>159</v>
      </c>
      <c r="D125" s="193" t="s">
        <v>159</v>
      </c>
    </row>
    <row r="126" spans="1:4" ht="27.75" customHeight="1">
      <c r="A126" s="194">
        <v>123</v>
      </c>
      <c r="B126" s="192" t="s">
        <v>838</v>
      </c>
      <c r="C126" s="193" t="s">
        <v>159</v>
      </c>
      <c r="D126" s="193" t="s">
        <v>159</v>
      </c>
    </row>
    <row r="127" spans="1:4" ht="27.75" customHeight="1">
      <c r="A127" s="194">
        <v>124</v>
      </c>
      <c r="B127" s="192" t="s">
        <v>839</v>
      </c>
      <c r="C127" s="193" t="s">
        <v>159</v>
      </c>
      <c r="D127" s="193" t="s">
        <v>159</v>
      </c>
    </row>
    <row r="128" spans="1:4" ht="27.75" customHeight="1">
      <c r="A128" s="194">
        <v>125</v>
      </c>
      <c r="B128" s="192" t="s">
        <v>840</v>
      </c>
      <c r="C128" s="193" t="s">
        <v>159</v>
      </c>
      <c r="D128" s="193" t="s">
        <v>159</v>
      </c>
    </row>
    <row r="129" spans="1:4" ht="27.75" customHeight="1">
      <c r="A129" s="194">
        <v>126</v>
      </c>
      <c r="B129" s="192" t="s">
        <v>841</v>
      </c>
      <c r="C129" s="193" t="s">
        <v>159</v>
      </c>
      <c r="D129" s="193" t="s">
        <v>159</v>
      </c>
    </row>
    <row r="130" spans="1:4" ht="27.75" customHeight="1">
      <c r="A130" s="194">
        <v>127</v>
      </c>
      <c r="B130" s="192" t="s">
        <v>842</v>
      </c>
      <c r="C130" s="193" t="s">
        <v>159</v>
      </c>
      <c r="D130" s="193" t="s">
        <v>159</v>
      </c>
    </row>
    <row r="131" spans="1:4" ht="27.75" customHeight="1">
      <c r="A131" s="194">
        <v>128</v>
      </c>
      <c r="B131" s="192" t="s">
        <v>843</v>
      </c>
      <c r="C131" s="193" t="s">
        <v>159</v>
      </c>
      <c r="D131" s="193" t="s">
        <v>159</v>
      </c>
    </row>
    <row r="132" spans="1:4" ht="27.75" customHeight="1">
      <c r="A132" s="194">
        <v>129</v>
      </c>
      <c r="B132" s="192" t="s">
        <v>844</v>
      </c>
      <c r="C132" s="193" t="s">
        <v>159</v>
      </c>
      <c r="D132" s="193" t="s">
        <v>159</v>
      </c>
    </row>
    <row r="133" spans="1:4" ht="27.75" customHeight="1">
      <c r="A133" s="194">
        <v>130</v>
      </c>
      <c r="B133" s="192" t="s">
        <v>845</v>
      </c>
      <c r="C133" s="193" t="s">
        <v>159</v>
      </c>
      <c r="D133" s="193" t="s">
        <v>159</v>
      </c>
    </row>
    <row r="134" spans="1:4" ht="27.75" customHeight="1">
      <c r="A134" s="194">
        <v>131</v>
      </c>
      <c r="B134" s="192" t="s">
        <v>846</v>
      </c>
      <c r="C134" s="193" t="s">
        <v>159</v>
      </c>
      <c r="D134" s="193" t="s">
        <v>159</v>
      </c>
    </row>
    <row r="135" spans="1:4" ht="27.75" customHeight="1">
      <c r="A135" s="194">
        <v>132</v>
      </c>
      <c r="B135" s="192" t="s">
        <v>847</v>
      </c>
      <c r="C135" s="193" t="s">
        <v>159</v>
      </c>
      <c r="D135" s="193" t="s">
        <v>159</v>
      </c>
    </row>
    <row r="136" spans="1:4" ht="27.75" customHeight="1">
      <c r="A136" s="194">
        <v>133</v>
      </c>
      <c r="B136" s="192" t="s">
        <v>848</v>
      </c>
      <c r="C136" s="193" t="s">
        <v>159</v>
      </c>
      <c r="D136" s="193" t="s">
        <v>159</v>
      </c>
    </row>
    <row r="137" spans="1:4" ht="27.75" customHeight="1">
      <c r="A137" s="194">
        <v>134</v>
      </c>
      <c r="B137" s="192" t="s">
        <v>849</v>
      </c>
      <c r="C137" s="193" t="s">
        <v>159</v>
      </c>
      <c r="D137" s="193" t="s">
        <v>159</v>
      </c>
    </row>
    <row r="138" spans="1:4" ht="27.75" customHeight="1">
      <c r="A138" s="194">
        <v>135</v>
      </c>
      <c r="B138" s="192" t="s">
        <v>850</v>
      </c>
      <c r="C138" s="193" t="s">
        <v>159</v>
      </c>
      <c r="D138" s="193" t="s">
        <v>159</v>
      </c>
    </row>
    <row r="139" spans="1:4" ht="27.75" customHeight="1">
      <c r="A139" s="194">
        <v>137</v>
      </c>
      <c r="B139" s="192" t="s">
        <v>851</v>
      </c>
      <c r="C139" s="193" t="s">
        <v>159</v>
      </c>
      <c r="D139" s="193" t="s">
        <v>159</v>
      </c>
    </row>
    <row r="140" spans="1:4" ht="27.75" customHeight="1">
      <c r="A140" s="194">
        <v>138</v>
      </c>
      <c r="B140" s="192" t="s">
        <v>852</v>
      </c>
      <c r="C140" s="193" t="s">
        <v>159</v>
      </c>
      <c r="D140" s="193" t="s">
        <v>159</v>
      </c>
    </row>
    <row r="141" spans="1:4" ht="27.75" customHeight="1">
      <c r="A141" s="194">
        <v>139</v>
      </c>
      <c r="B141" s="192" t="s">
        <v>853</v>
      </c>
      <c r="C141" s="193" t="s">
        <v>159</v>
      </c>
      <c r="D141" s="193" t="s">
        <v>159</v>
      </c>
    </row>
    <row r="142" spans="1:4" ht="27.75" customHeight="1">
      <c r="A142" s="194">
        <v>140</v>
      </c>
      <c r="B142" s="192" t="s">
        <v>854</v>
      </c>
      <c r="C142" s="193" t="s">
        <v>159</v>
      </c>
      <c r="D142" s="193" t="s">
        <v>159</v>
      </c>
    </row>
    <row r="143" spans="1:4" ht="27.75" customHeight="1">
      <c r="A143" s="194">
        <v>141</v>
      </c>
      <c r="B143" s="192" t="s">
        <v>855</v>
      </c>
      <c r="C143" s="193" t="s">
        <v>159</v>
      </c>
      <c r="D143" s="193" t="s">
        <v>159</v>
      </c>
    </row>
    <row r="144" spans="1:4" ht="27.75" customHeight="1">
      <c r="A144" s="194">
        <v>142</v>
      </c>
      <c r="B144" s="192" t="s">
        <v>856</v>
      </c>
      <c r="C144" s="193" t="s">
        <v>159</v>
      </c>
      <c r="D144" s="193" t="s">
        <v>159</v>
      </c>
    </row>
    <row r="145" spans="1:4" ht="27.75" customHeight="1">
      <c r="A145" s="194">
        <v>143</v>
      </c>
      <c r="B145" s="192" t="s">
        <v>857</v>
      </c>
      <c r="C145" s="193" t="s">
        <v>159</v>
      </c>
      <c r="D145" s="193" t="s">
        <v>159</v>
      </c>
    </row>
    <row r="146" spans="1:4" ht="27.75" customHeight="1">
      <c r="A146" s="194">
        <v>144</v>
      </c>
      <c r="B146" s="192" t="s">
        <v>858</v>
      </c>
      <c r="C146" s="193" t="s">
        <v>159</v>
      </c>
      <c r="D146" s="193" t="s">
        <v>159</v>
      </c>
    </row>
    <row r="147" spans="1:4" ht="27.75" customHeight="1">
      <c r="A147" s="194">
        <v>145</v>
      </c>
      <c r="B147" s="192" t="s">
        <v>859</v>
      </c>
      <c r="C147" s="193" t="s">
        <v>159</v>
      </c>
      <c r="D147" s="193" t="s">
        <v>159</v>
      </c>
    </row>
    <row r="148" spans="1:4" ht="27.75" customHeight="1">
      <c r="A148" s="194">
        <v>146</v>
      </c>
      <c r="B148" s="192" t="s">
        <v>860</v>
      </c>
      <c r="C148" s="193" t="s">
        <v>159</v>
      </c>
      <c r="D148" s="193" t="s">
        <v>159</v>
      </c>
    </row>
    <row r="149" spans="1:4" ht="27.75" customHeight="1">
      <c r="A149" s="194">
        <v>147</v>
      </c>
      <c r="B149" s="192" t="s">
        <v>861</v>
      </c>
      <c r="C149" s="193" t="s">
        <v>159</v>
      </c>
      <c r="D149" s="193" t="s">
        <v>159</v>
      </c>
    </row>
    <row r="150" spans="1:4" ht="27.75" customHeight="1">
      <c r="A150" s="194">
        <v>148</v>
      </c>
      <c r="B150" s="192" t="s">
        <v>862</v>
      </c>
      <c r="C150" s="193" t="s">
        <v>159</v>
      </c>
      <c r="D150" s="193" t="s">
        <v>159</v>
      </c>
    </row>
    <row r="151" spans="1:4" ht="27.75" customHeight="1">
      <c r="A151" s="194">
        <v>149</v>
      </c>
      <c r="B151" s="192" t="s">
        <v>863</v>
      </c>
      <c r="C151" s="193" t="s">
        <v>159</v>
      </c>
      <c r="D151" s="193" t="s">
        <v>159</v>
      </c>
    </row>
    <row r="152" spans="1:4" ht="27.75" customHeight="1">
      <c r="A152" s="194">
        <v>150</v>
      </c>
      <c r="B152" s="192" t="s">
        <v>864</v>
      </c>
      <c r="C152" s="193" t="s">
        <v>159</v>
      </c>
      <c r="D152" s="193" t="s">
        <v>159</v>
      </c>
    </row>
    <row r="153" spans="1:4" ht="27.75" customHeight="1">
      <c r="A153" s="194">
        <v>151</v>
      </c>
      <c r="B153" s="192" t="s">
        <v>865</v>
      </c>
      <c r="C153" s="193" t="s">
        <v>159</v>
      </c>
      <c r="D153" s="193" t="s">
        <v>159</v>
      </c>
    </row>
    <row r="154" spans="1:4" ht="27.75" customHeight="1">
      <c r="A154" s="194">
        <v>152</v>
      </c>
      <c r="B154" s="192" t="s">
        <v>866</v>
      </c>
      <c r="C154" s="193" t="s">
        <v>159</v>
      </c>
      <c r="D154" s="193" t="s">
        <v>159</v>
      </c>
    </row>
    <row r="155" spans="1:4" ht="27.75" customHeight="1">
      <c r="A155" s="194">
        <v>153</v>
      </c>
      <c r="B155" s="192" t="s">
        <v>867</v>
      </c>
      <c r="C155" s="193" t="s">
        <v>159</v>
      </c>
      <c r="D155" s="193" t="s">
        <v>159</v>
      </c>
    </row>
    <row r="156" spans="1:4" ht="27.75" customHeight="1">
      <c r="A156" s="194">
        <v>154</v>
      </c>
      <c r="B156" s="192" t="s">
        <v>868</v>
      </c>
      <c r="C156" s="193" t="s">
        <v>159</v>
      </c>
      <c r="D156" s="193" t="s">
        <v>159</v>
      </c>
    </row>
    <row r="157" spans="1:4" ht="27.75" customHeight="1">
      <c r="A157" s="194">
        <v>155</v>
      </c>
      <c r="B157" s="192" t="s">
        <v>869</v>
      </c>
      <c r="C157" s="193" t="s">
        <v>159</v>
      </c>
      <c r="D157" s="193" t="s">
        <v>159</v>
      </c>
    </row>
    <row r="158" spans="1:4" ht="27.75" customHeight="1">
      <c r="A158" s="194">
        <v>157</v>
      </c>
      <c r="B158" s="192" t="s">
        <v>870</v>
      </c>
      <c r="C158" s="193" t="s">
        <v>159</v>
      </c>
      <c r="D158" s="193" t="s">
        <v>159</v>
      </c>
    </row>
    <row r="159" spans="1:4" ht="27.75" customHeight="1">
      <c r="A159" s="194">
        <v>158</v>
      </c>
      <c r="B159" s="192" t="s">
        <v>871</v>
      </c>
      <c r="C159" s="193" t="s">
        <v>159</v>
      </c>
      <c r="D159" s="193" t="s">
        <v>159</v>
      </c>
    </row>
    <row r="160" spans="1:4" ht="27.75" customHeight="1">
      <c r="A160" s="194">
        <v>159</v>
      </c>
      <c r="B160" s="192" t="s">
        <v>872</v>
      </c>
      <c r="C160" s="193" t="s">
        <v>159</v>
      </c>
      <c r="D160" s="193" t="s">
        <v>159</v>
      </c>
    </row>
    <row r="161" spans="1:4" ht="27.75" customHeight="1">
      <c r="A161" s="194">
        <v>160</v>
      </c>
      <c r="B161" s="192" t="s">
        <v>873</v>
      </c>
      <c r="C161" s="193" t="s">
        <v>159</v>
      </c>
      <c r="D161" s="193" t="s">
        <v>159</v>
      </c>
    </row>
    <row r="162" spans="1:4" ht="27.75" customHeight="1">
      <c r="A162" s="194">
        <v>161</v>
      </c>
      <c r="B162" s="192" t="s">
        <v>874</v>
      </c>
      <c r="C162" s="193" t="s">
        <v>159</v>
      </c>
      <c r="D162" s="193" t="s">
        <v>159</v>
      </c>
    </row>
    <row r="163" spans="1:4" ht="27.75" customHeight="1">
      <c r="A163" s="194">
        <v>162</v>
      </c>
      <c r="B163" s="192" t="s">
        <v>875</v>
      </c>
      <c r="C163" s="193" t="s">
        <v>159</v>
      </c>
      <c r="D163" s="193" t="s">
        <v>159</v>
      </c>
    </row>
    <row r="164" spans="1:4" ht="27.75" customHeight="1">
      <c r="A164" s="194">
        <v>163</v>
      </c>
      <c r="B164" s="192" t="s">
        <v>876</v>
      </c>
      <c r="C164" s="193" t="s">
        <v>159</v>
      </c>
      <c r="D164" s="193" t="s">
        <v>159</v>
      </c>
    </row>
    <row r="165" spans="1:4" ht="27.75" customHeight="1">
      <c r="A165" s="194">
        <v>164</v>
      </c>
      <c r="B165" s="192" t="s">
        <v>877</v>
      </c>
      <c r="C165" s="193" t="s">
        <v>159</v>
      </c>
      <c r="D165" s="193" t="s">
        <v>159</v>
      </c>
    </row>
    <row r="166" spans="1:4" ht="27.75" customHeight="1">
      <c r="A166" s="194">
        <v>165</v>
      </c>
      <c r="B166" s="192" t="s">
        <v>878</v>
      </c>
      <c r="C166" s="193" t="s">
        <v>159</v>
      </c>
      <c r="D166" s="193" t="s">
        <v>159</v>
      </c>
    </row>
    <row r="167" spans="1:4" ht="27.75" customHeight="1">
      <c r="A167" s="194">
        <v>166</v>
      </c>
      <c r="B167" s="192" t="s">
        <v>879</v>
      </c>
      <c r="C167" s="193" t="s">
        <v>159</v>
      </c>
      <c r="D167" s="193" t="s">
        <v>159</v>
      </c>
    </row>
    <row r="168" spans="1:4" ht="27.75" customHeight="1">
      <c r="A168" s="194">
        <v>167</v>
      </c>
      <c r="B168" s="192" t="s">
        <v>880</v>
      </c>
      <c r="C168" s="193" t="s">
        <v>159</v>
      </c>
      <c r="D168" s="193" t="s">
        <v>159</v>
      </c>
    </row>
    <row r="169" spans="1:4" ht="27.75" customHeight="1">
      <c r="A169" s="194">
        <v>168</v>
      </c>
      <c r="B169" s="192" t="s">
        <v>881</v>
      </c>
      <c r="C169" s="193" t="s">
        <v>159</v>
      </c>
      <c r="D169" s="193" t="s">
        <v>159</v>
      </c>
    </row>
    <row r="170" spans="1:4" ht="27.75" customHeight="1">
      <c r="A170" s="194">
        <v>169</v>
      </c>
      <c r="B170" s="192" t="s">
        <v>882</v>
      </c>
      <c r="C170" s="193" t="s">
        <v>159</v>
      </c>
      <c r="D170" s="193" t="s">
        <v>159</v>
      </c>
    </row>
    <row r="171" spans="1:4" ht="27.75" customHeight="1">
      <c r="A171" s="194">
        <v>170</v>
      </c>
      <c r="B171" s="192" t="s">
        <v>883</v>
      </c>
      <c r="C171" s="193" t="s">
        <v>159</v>
      </c>
      <c r="D171" s="193" t="s">
        <v>159</v>
      </c>
    </row>
    <row r="172" spans="1:4" ht="27.75" customHeight="1">
      <c r="A172" s="194">
        <v>171</v>
      </c>
      <c r="B172" s="192" t="s">
        <v>884</v>
      </c>
      <c r="C172" s="193" t="s">
        <v>159</v>
      </c>
      <c r="D172" s="193" t="s">
        <v>159</v>
      </c>
    </row>
    <row r="173" spans="1:4" ht="27.75" customHeight="1">
      <c r="A173" s="194">
        <v>172</v>
      </c>
      <c r="B173" s="192" t="s">
        <v>885</v>
      </c>
      <c r="C173" s="193" t="s">
        <v>159</v>
      </c>
      <c r="D173" s="193" t="s">
        <v>159</v>
      </c>
    </row>
    <row r="174" spans="1:4" ht="27.75" customHeight="1">
      <c r="A174" s="194">
        <v>174</v>
      </c>
      <c r="B174" s="192" t="s">
        <v>886</v>
      </c>
      <c r="C174" s="193" t="s">
        <v>159</v>
      </c>
      <c r="D174" s="193" t="s">
        <v>159</v>
      </c>
    </row>
    <row r="175" spans="1:4" ht="27.75" customHeight="1">
      <c r="A175" s="194">
        <v>175</v>
      </c>
      <c r="B175" s="192" t="s">
        <v>887</v>
      </c>
      <c r="C175" s="193" t="s">
        <v>159</v>
      </c>
      <c r="D175" s="193" t="s">
        <v>159</v>
      </c>
    </row>
    <row r="176" spans="1:4" ht="27.75" customHeight="1">
      <c r="A176" s="194">
        <v>176</v>
      </c>
      <c r="B176" s="192" t="s">
        <v>888</v>
      </c>
      <c r="C176" s="193" t="s">
        <v>159</v>
      </c>
      <c r="D176" s="193" t="s">
        <v>159</v>
      </c>
    </row>
    <row r="177" spans="1:4" ht="27.75" customHeight="1">
      <c r="A177" s="194">
        <v>177</v>
      </c>
      <c r="B177" s="192" t="s">
        <v>889</v>
      </c>
      <c r="C177" s="193" t="s">
        <v>159</v>
      </c>
      <c r="D177" s="193" t="s">
        <v>159</v>
      </c>
    </row>
    <row r="178" spans="1:4" ht="27.75" customHeight="1">
      <c r="A178" s="194">
        <v>178</v>
      </c>
      <c r="B178" s="192" t="s">
        <v>890</v>
      </c>
      <c r="C178" s="193" t="s">
        <v>159</v>
      </c>
      <c r="D178" s="193" t="s">
        <v>159</v>
      </c>
    </row>
    <row r="179" spans="1:4" ht="27.75" customHeight="1">
      <c r="A179" s="194">
        <v>179</v>
      </c>
      <c r="B179" s="192" t="s">
        <v>891</v>
      </c>
      <c r="C179" s="193" t="s">
        <v>159</v>
      </c>
      <c r="D179" s="193" t="s">
        <v>159</v>
      </c>
    </row>
    <row r="180" spans="1:4" ht="27.75" customHeight="1">
      <c r="A180" s="194">
        <v>180</v>
      </c>
      <c r="B180" s="192" t="s">
        <v>892</v>
      </c>
      <c r="C180" s="193" t="s">
        <v>159</v>
      </c>
      <c r="D180" s="193" t="s">
        <v>159</v>
      </c>
    </row>
    <row r="181" spans="1:4" ht="27.75" customHeight="1">
      <c r="A181" s="194">
        <v>181</v>
      </c>
      <c r="B181" s="192" t="s">
        <v>893</v>
      </c>
      <c r="C181" s="193" t="s">
        <v>159</v>
      </c>
      <c r="D181" s="193" t="s">
        <v>159</v>
      </c>
    </row>
    <row r="182" spans="1:4" ht="27.75" customHeight="1">
      <c r="A182" s="194">
        <v>182</v>
      </c>
      <c r="B182" s="192" t="s">
        <v>894</v>
      </c>
      <c r="C182" s="193" t="s">
        <v>159</v>
      </c>
      <c r="D182" s="193" t="s">
        <v>159</v>
      </c>
    </row>
    <row r="183" spans="1:4" ht="27.75" customHeight="1">
      <c r="A183" s="194">
        <v>183</v>
      </c>
      <c r="B183" s="192" t="s">
        <v>895</v>
      </c>
      <c r="C183" s="193" t="s">
        <v>159</v>
      </c>
      <c r="D183" s="193" t="s">
        <v>159</v>
      </c>
    </row>
    <row r="184" spans="1:4" ht="27.75" customHeight="1">
      <c r="A184" s="194">
        <v>184</v>
      </c>
      <c r="B184" s="192" t="s">
        <v>896</v>
      </c>
      <c r="C184" s="193" t="s">
        <v>159</v>
      </c>
      <c r="D184" s="193" t="s">
        <v>159</v>
      </c>
    </row>
    <row r="185" spans="1:4" ht="27.75" customHeight="1">
      <c r="A185" s="194">
        <v>185</v>
      </c>
      <c r="B185" s="192" t="s">
        <v>897</v>
      </c>
      <c r="C185" s="193" t="s">
        <v>159</v>
      </c>
      <c r="D185" s="193" t="s">
        <v>159</v>
      </c>
    </row>
    <row r="186" spans="1:4" ht="27.75" customHeight="1">
      <c r="A186" s="194">
        <v>186</v>
      </c>
      <c r="B186" s="192" t="s">
        <v>898</v>
      </c>
      <c r="C186" s="193" t="s">
        <v>159</v>
      </c>
      <c r="D186" s="193" t="s">
        <v>159</v>
      </c>
    </row>
    <row r="187" spans="1:4" ht="27.75" customHeight="1">
      <c r="A187" s="194">
        <v>187</v>
      </c>
      <c r="B187" s="192" t="s">
        <v>899</v>
      </c>
      <c r="C187" s="193" t="s">
        <v>159</v>
      </c>
      <c r="D187" s="193" t="s">
        <v>159</v>
      </c>
    </row>
    <row r="188" spans="1:4" ht="27.75" customHeight="1">
      <c r="A188" s="194">
        <v>188</v>
      </c>
      <c r="B188" s="192" t="s">
        <v>900</v>
      </c>
      <c r="C188" s="193" t="s">
        <v>159</v>
      </c>
      <c r="D188" s="193" t="s">
        <v>159</v>
      </c>
    </row>
    <row r="189" spans="1:4" ht="27.75" customHeight="1">
      <c r="A189" s="194">
        <v>189</v>
      </c>
      <c r="B189" s="192" t="s">
        <v>901</v>
      </c>
      <c r="C189" s="193" t="s">
        <v>159</v>
      </c>
      <c r="D189" s="193" t="s">
        <v>159</v>
      </c>
    </row>
    <row r="190" spans="1:4" ht="27.75" customHeight="1">
      <c r="A190" s="194">
        <v>190</v>
      </c>
      <c r="B190" s="192" t="s">
        <v>902</v>
      </c>
      <c r="C190" s="193" t="s">
        <v>159</v>
      </c>
      <c r="D190" s="193" t="s">
        <v>159</v>
      </c>
    </row>
    <row r="191" spans="1:4" ht="27.75" customHeight="1">
      <c r="A191" s="194">
        <v>191</v>
      </c>
      <c r="B191" s="192" t="s">
        <v>903</v>
      </c>
      <c r="C191" s="193" t="s">
        <v>159</v>
      </c>
      <c r="D191" s="193" t="s">
        <v>159</v>
      </c>
    </row>
    <row r="192" spans="1:4" ht="27.75" customHeight="1">
      <c r="A192" s="194">
        <v>192</v>
      </c>
      <c r="B192" s="192" t="s">
        <v>904</v>
      </c>
      <c r="C192" s="193" t="s">
        <v>159</v>
      </c>
      <c r="D192" s="193" t="s">
        <v>159</v>
      </c>
    </row>
    <row r="193" spans="1:4" ht="27.75" customHeight="1">
      <c r="A193" s="194">
        <v>193</v>
      </c>
      <c r="B193" s="192" t="s">
        <v>905</v>
      </c>
      <c r="C193" s="193" t="s">
        <v>159</v>
      </c>
      <c r="D193" s="193" t="s">
        <v>159</v>
      </c>
    </row>
    <row r="194" spans="1:4" ht="27.75" customHeight="1">
      <c r="A194" s="194">
        <v>194</v>
      </c>
      <c r="B194" s="192" t="s">
        <v>906</v>
      </c>
      <c r="C194" s="193" t="s">
        <v>159</v>
      </c>
      <c r="D194" s="193" t="s">
        <v>159</v>
      </c>
    </row>
    <row r="195" spans="1:4" ht="27.75" customHeight="1">
      <c r="A195" s="194">
        <v>195</v>
      </c>
      <c r="B195" s="192" t="s">
        <v>907</v>
      </c>
      <c r="C195" s="193" t="s">
        <v>159</v>
      </c>
      <c r="D195" s="193" t="s">
        <v>159</v>
      </c>
    </row>
    <row r="196" spans="1:4" ht="27.75" customHeight="1">
      <c r="A196" s="194">
        <v>196</v>
      </c>
      <c r="B196" s="192" t="s">
        <v>908</v>
      </c>
      <c r="C196" s="193" t="s">
        <v>159</v>
      </c>
      <c r="D196" s="193" t="s">
        <v>159</v>
      </c>
    </row>
    <row r="197" spans="1:4" ht="27.75" customHeight="1">
      <c r="A197" s="194">
        <v>197</v>
      </c>
      <c r="B197" s="192" t="s">
        <v>909</v>
      </c>
      <c r="C197" s="193" t="s">
        <v>159</v>
      </c>
      <c r="D197" s="193" t="s">
        <v>159</v>
      </c>
    </row>
    <row r="198" spans="1:4" ht="27.75" customHeight="1">
      <c r="A198" s="194">
        <v>198</v>
      </c>
      <c r="B198" s="192" t="s">
        <v>910</v>
      </c>
      <c r="C198" s="193" t="s">
        <v>159</v>
      </c>
      <c r="D198" s="193" t="s">
        <v>159</v>
      </c>
    </row>
    <row r="199" spans="1:4" ht="27.75" customHeight="1">
      <c r="A199" s="194">
        <v>199</v>
      </c>
      <c r="B199" s="192" t="s">
        <v>911</v>
      </c>
      <c r="C199" s="193" t="s">
        <v>159</v>
      </c>
      <c r="D199" s="193" t="s">
        <v>159</v>
      </c>
    </row>
    <row r="200" spans="1:4" ht="27.75" customHeight="1">
      <c r="A200" s="194">
        <v>200</v>
      </c>
      <c r="B200" s="192" t="s">
        <v>912</v>
      </c>
      <c r="C200" s="193" t="s">
        <v>159</v>
      </c>
      <c r="D200" s="193" t="s">
        <v>159</v>
      </c>
    </row>
    <row r="201" spans="1:4" ht="27.75" customHeight="1">
      <c r="A201" s="194">
        <v>201</v>
      </c>
      <c r="B201" s="192" t="s">
        <v>913</v>
      </c>
      <c r="C201" s="193" t="s">
        <v>159</v>
      </c>
      <c r="D201" s="193" t="s">
        <v>159</v>
      </c>
    </row>
    <row r="202" spans="1:4" ht="27.75" customHeight="1">
      <c r="A202" s="194">
        <v>203</v>
      </c>
      <c r="B202" s="192" t="s">
        <v>914</v>
      </c>
      <c r="C202" s="193" t="s">
        <v>159</v>
      </c>
      <c r="D202" s="193" t="s">
        <v>159</v>
      </c>
    </row>
    <row r="203" spans="1:4" ht="27.75" customHeight="1">
      <c r="A203" s="194">
        <v>204</v>
      </c>
      <c r="B203" s="192" t="s">
        <v>915</v>
      </c>
      <c r="C203" s="193" t="s">
        <v>159</v>
      </c>
      <c r="D203" s="193" t="s">
        <v>159</v>
      </c>
    </row>
    <row r="204" spans="1:4" ht="27.75" customHeight="1">
      <c r="A204" s="194">
        <v>205</v>
      </c>
      <c r="B204" s="192" t="s">
        <v>916</v>
      </c>
      <c r="C204" s="193" t="s">
        <v>159</v>
      </c>
      <c r="D204" s="193" t="s">
        <v>159</v>
      </c>
    </row>
    <row r="205" spans="1:4" ht="27.75" customHeight="1">
      <c r="A205" s="194">
        <v>206</v>
      </c>
      <c r="B205" s="192" t="s">
        <v>917</v>
      </c>
      <c r="C205" s="193" t="s">
        <v>159</v>
      </c>
      <c r="D205" s="193" t="s">
        <v>159</v>
      </c>
    </row>
    <row r="206" spans="1:4" ht="27.75" customHeight="1">
      <c r="A206" s="194">
        <v>207</v>
      </c>
      <c r="B206" s="192" t="s">
        <v>918</v>
      </c>
      <c r="C206" s="193" t="s">
        <v>159</v>
      </c>
      <c r="D206" s="193" t="s">
        <v>159</v>
      </c>
    </row>
    <row r="207" spans="1:4" ht="27.75" customHeight="1">
      <c r="A207" s="194">
        <v>208</v>
      </c>
      <c r="B207" s="192" t="s">
        <v>919</v>
      </c>
      <c r="C207" s="193" t="s">
        <v>159</v>
      </c>
      <c r="D207" s="193" t="s">
        <v>159</v>
      </c>
    </row>
    <row r="208" spans="1:4" ht="27.75" customHeight="1">
      <c r="A208" s="194">
        <v>209</v>
      </c>
      <c r="B208" s="192" t="s">
        <v>920</v>
      </c>
      <c r="C208" s="193" t="s">
        <v>159</v>
      </c>
      <c r="D208" s="193" t="s">
        <v>159</v>
      </c>
    </row>
    <row r="209" spans="1:4" ht="27.75" customHeight="1">
      <c r="A209" s="194">
        <v>210</v>
      </c>
      <c r="B209" s="192" t="s">
        <v>921</v>
      </c>
      <c r="C209" s="193" t="s">
        <v>159</v>
      </c>
      <c r="D209" s="193" t="s">
        <v>159</v>
      </c>
    </row>
    <row r="210" spans="1:4" ht="27.75" customHeight="1">
      <c r="A210" s="194">
        <v>211</v>
      </c>
      <c r="B210" s="192" t="s">
        <v>922</v>
      </c>
      <c r="C210" s="193" t="s">
        <v>159</v>
      </c>
      <c r="D210" s="193" t="s">
        <v>159</v>
      </c>
    </row>
    <row r="211" spans="1:4" ht="27.75" customHeight="1">
      <c r="A211" s="194">
        <v>212</v>
      </c>
      <c r="B211" s="192" t="s">
        <v>923</v>
      </c>
      <c r="C211" s="193" t="s">
        <v>159</v>
      </c>
      <c r="D211" s="193" t="s">
        <v>159</v>
      </c>
    </row>
    <row r="212" spans="1:4" ht="27.75" customHeight="1">
      <c r="A212" s="194">
        <v>213</v>
      </c>
      <c r="B212" s="192" t="s">
        <v>924</v>
      </c>
      <c r="C212" s="193">
        <v>13.013999999999999</v>
      </c>
      <c r="D212" s="193" t="s">
        <v>159</v>
      </c>
    </row>
    <row r="213" spans="1:4" ht="27.75" customHeight="1">
      <c r="A213" s="194">
        <v>214</v>
      </c>
      <c r="B213" s="192" t="s">
        <v>925</v>
      </c>
      <c r="C213" s="193" t="s">
        <v>159</v>
      </c>
      <c r="D213" s="193" t="s">
        <v>159</v>
      </c>
    </row>
    <row r="214" spans="1:4" ht="27.75" customHeight="1">
      <c r="A214" s="194">
        <v>215</v>
      </c>
      <c r="B214" s="192" t="s">
        <v>926</v>
      </c>
      <c r="C214" s="193" t="s">
        <v>159</v>
      </c>
      <c r="D214" s="193" t="s">
        <v>159</v>
      </c>
    </row>
    <row r="215" spans="1:4" ht="27.75" customHeight="1">
      <c r="A215" s="194">
        <v>216</v>
      </c>
      <c r="B215" s="192" t="s">
        <v>927</v>
      </c>
      <c r="C215" s="193" t="s">
        <v>159</v>
      </c>
      <c r="D215" s="193" t="s">
        <v>159</v>
      </c>
    </row>
    <row r="216" spans="1:4" ht="27.75" customHeight="1">
      <c r="A216" s="194">
        <v>217</v>
      </c>
      <c r="B216" s="192" t="s">
        <v>928</v>
      </c>
      <c r="C216" s="193" t="s">
        <v>159</v>
      </c>
      <c r="D216" s="193" t="s">
        <v>159</v>
      </c>
    </row>
    <row r="217" spans="1:4" ht="27.75" customHeight="1">
      <c r="A217" s="194">
        <v>218</v>
      </c>
      <c r="B217" s="192" t="s">
        <v>929</v>
      </c>
      <c r="C217" s="193" t="s">
        <v>159</v>
      </c>
      <c r="D217" s="193" t="s">
        <v>159</v>
      </c>
    </row>
    <row r="218" spans="1:4" ht="27.75" customHeight="1">
      <c r="A218" s="194">
        <v>219</v>
      </c>
      <c r="B218" s="192" t="s">
        <v>930</v>
      </c>
      <c r="C218" s="193" t="s">
        <v>159</v>
      </c>
      <c r="D218" s="193" t="s">
        <v>159</v>
      </c>
    </row>
    <row r="219" spans="1:4" ht="27.75" customHeight="1">
      <c r="A219" s="194">
        <v>220</v>
      </c>
      <c r="B219" s="192" t="s">
        <v>931</v>
      </c>
      <c r="C219" s="193" t="s">
        <v>159</v>
      </c>
      <c r="D219" s="193" t="s">
        <v>159</v>
      </c>
    </row>
    <row r="220" spans="1:4" ht="27.75" customHeight="1">
      <c r="A220" s="194">
        <v>221</v>
      </c>
      <c r="B220" s="192" t="s">
        <v>932</v>
      </c>
      <c r="C220" s="193" t="s">
        <v>159</v>
      </c>
      <c r="D220" s="193" t="s">
        <v>159</v>
      </c>
    </row>
    <row r="221" spans="1:4" ht="27.75" customHeight="1">
      <c r="A221" s="194">
        <v>222</v>
      </c>
      <c r="B221" s="192" t="s">
        <v>933</v>
      </c>
      <c r="C221" s="193" t="s">
        <v>159</v>
      </c>
      <c r="D221" s="193" t="s">
        <v>159</v>
      </c>
    </row>
    <row r="222" spans="1:4" ht="27.75" customHeight="1">
      <c r="A222" s="194">
        <v>223</v>
      </c>
      <c r="B222" s="192" t="s">
        <v>934</v>
      </c>
      <c r="C222" s="193" t="s">
        <v>159</v>
      </c>
      <c r="D222" s="193" t="s">
        <v>159</v>
      </c>
    </row>
    <row r="223" spans="1:4" ht="27.75" customHeight="1">
      <c r="A223" s="194">
        <v>224</v>
      </c>
      <c r="B223" s="192" t="s">
        <v>935</v>
      </c>
      <c r="C223" s="193" t="s">
        <v>159</v>
      </c>
      <c r="D223" s="193" t="s">
        <v>159</v>
      </c>
    </row>
    <row r="224" spans="1:4" ht="27.75" customHeight="1">
      <c r="A224" s="194">
        <v>226</v>
      </c>
      <c r="B224" s="192" t="s">
        <v>936</v>
      </c>
      <c r="C224" s="193" t="s">
        <v>159</v>
      </c>
      <c r="D224" s="193" t="s">
        <v>159</v>
      </c>
    </row>
    <row r="225" spans="1:4" ht="27.75" customHeight="1">
      <c r="A225" s="194">
        <v>227</v>
      </c>
      <c r="B225" s="192" t="s">
        <v>937</v>
      </c>
      <c r="C225" s="193" t="s">
        <v>159</v>
      </c>
      <c r="D225" s="193" t="s">
        <v>159</v>
      </c>
    </row>
    <row r="226" spans="1:4" ht="27.75" customHeight="1">
      <c r="A226" s="194">
        <v>228</v>
      </c>
      <c r="B226" s="192" t="s">
        <v>938</v>
      </c>
      <c r="C226" s="193" t="s">
        <v>159</v>
      </c>
      <c r="D226" s="193" t="s">
        <v>159</v>
      </c>
    </row>
    <row r="227" spans="1:4" ht="27.75" customHeight="1">
      <c r="A227" s="194">
        <v>229</v>
      </c>
      <c r="B227" s="192" t="s">
        <v>939</v>
      </c>
      <c r="C227" s="193" t="s">
        <v>159</v>
      </c>
      <c r="D227" s="193" t="s">
        <v>159</v>
      </c>
    </row>
    <row r="228" spans="1:4" ht="27.75" customHeight="1">
      <c r="A228" s="194">
        <v>230</v>
      </c>
      <c r="B228" s="192" t="s">
        <v>940</v>
      </c>
      <c r="C228" s="193" t="s">
        <v>159</v>
      </c>
      <c r="D228" s="193" t="s">
        <v>159</v>
      </c>
    </row>
    <row r="229" spans="1:4" ht="27.75" customHeight="1">
      <c r="A229" s="194">
        <v>231</v>
      </c>
      <c r="B229" s="192" t="s">
        <v>941</v>
      </c>
      <c r="C229" s="193" t="s">
        <v>159</v>
      </c>
      <c r="D229" s="193" t="s">
        <v>159</v>
      </c>
    </row>
    <row r="230" spans="1:4" ht="27.75" customHeight="1">
      <c r="A230" s="194">
        <v>232</v>
      </c>
      <c r="B230" s="192" t="s">
        <v>942</v>
      </c>
      <c r="C230" s="193" t="s">
        <v>159</v>
      </c>
      <c r="D230" s="193" t="s">
        <v>159</v>
      </c>
    </row>
    <row r="231" spans="1:4" ht="27.75" customHeight="1">
      <c r="A231" s="194">
        <v>233</v>
      </c>
      <c r="B231" s="192" t="s">
        <v>943</v>
      </c>
      <c r="C231" s="193" t="s">
        <v>159</v>
      </c>
      <c r="D231" s="193" t="s">
        <v>159</v>
      </c>
    </row>
    <row r="232" spans="1:4" ht="27.75" customHeight="1">
      <c r="A232" s="194">
        <v>234</v>
      </c>
      <c r="B232" s="192" t="s">
        <v>944</v>
      </c>
      <c r="C232" s="193" t="s">
        <v>159</v>
      </c>
      <c r="D232" s="193" t="s">
        <v>159</v>
      </c>
    </row>
    <row r="233" spans="1:4" ht="27.75" customHeight="1">
      <c r="A233" s="194">
        <v>235</v>
      </c>
      <c r="B233" s="192" t="s">
        <v>945</v>
      </c>
      <c r="C233" s="193" t="s">
        <v>159</v>
      </c>
      <c r="D233" s="193" t="s">
        <v>159</v>
      </c>
    </row>
    <row r="234" spans="1:4" ht="27.75" customHeight="1">
      <c r="A234" s="194">
        <v>236</v>
      </c>
      <c r="B234" s="192" t="s">
        <v>946</v>
      </c>
      <c r="C234" s="193" t="s">
        <v>159</v>
      </c>
      <c r="D234" s="193" t="s">
        <v>159</v>
      </c>
    </row>
    <row r="235" spans="1:4" ht="27.75" customHeight="1">
      <c r="A235" s="194">
        <v>237</v>
      </c>
      <c r="B235" s="192" t="s">
        <v>947</v>
      </c>
      <c r="C235" s="193" t="s">
        <v>159</v>
      </c>
      <c r="D235" s="193" t="s">
        <v>159</v>
      </c>
    </row>
    <row r="236" spans="1:4" ht="27.75" customHeight="1">
      <c r="A236" s="194">
        <v>238</v>
      </c>
      <c r="B236" s="192" t="s">
        <v>948</v>
      </c>
      <c r="C236" s="193" t="s">
        <v>159</v>
      </c>
      <c r="D236" s="193" t="s">
        <v>159</v>
      </c>
    </row>
    <row r="237" spans="1:4" ht="27.75" customHeight="1">
      <c r="A237" s="194">
        <v>239</v>
      </c>
      <c r="B237" s="192" t="s">
        <v>949</v>
      </c>
      <c r="C237" s="193" t="s">
        <v>159</v>
      </c>
      <c r="D237" s="193" t="s">
        <v>159</v>
      </c>
    </row>
    <row r="238" spans="1:4" ht="27.75" customHeight="1">
      <c r="A238" s="194">
        <v>240</v>
      </c>
      <c r="B238" s="192" t="s">
        <v>950</v>
      </c>
      <c r="C238" s="193" t="s">
        <v>159</v>
      </c>
      <c r="D238" s="193" t="s">
        <v>159</v>
      </c>
    </row>
    <row r="239" spans="1:4" ht="27.75" customHeight="1">
      <c r="A239" s="194">
        <v>241</v>
      </c>
      <c r="B239" s="192" t="s">
        <v>951</v>
      </c>
      <c r="C239" s="193" t="s">
        <v>159</v>
      </c>
      <c r="D239" s="193" t="s">
        <v>159</v>
      </c>
    </row>
    <row r="240" spans="1:4" ht="27.75" customHeight="1">
      <c r="A240" s="194">
        <v>242</v>
      </c>
      <c r="B240" s="192" t="s">
        <v>952</v>
      </c>
      <c r="C240" s="193" t="s">
        <v>159</v>
      </c>
      <c r="D240" s="193" t="s">
        <v>159</v>
      </c>
    </row>
    <row r="241" spans="1:4" ht="27.75" customHeight="1">
      <c r="A241" s="194">
        <v>243</v>
      </c>
      <c r="B241" s="192" t="s">
        <v>953</v>
      </c>
      <c r="C241" s="193" t="s">
        <v>159</v>
      </c>
      <c r="D241" s="193" t="s">
        <v>159</v>
      </c>
    </row>
    <row r="242" spans="1:4" ht="27.75" customHeight="1">
      <c r="A242" s="194">
        <v>244</v>
      </c>
      <c r="B242" s="192" t="s">
        <v>954</v>
      </c>
      <c r="C242" s="193" t="s">
        <v>159</v>
      </c>
      <c r="D242" s="193" t="s">
        <v>159</v>
      </c>
    </row>
    <row r="243" spans="1:4" ht="27.75" customHeight="1">
      <c r="A243" s="194">
        <v>245</v>
      </c>
      <c r="B243" s="192" t="s">
        <v>955</v>
      </c>
      <c r="C243" s="193" t="s">
        <v>159</v>
      </c>
      <c r="D243" s="193">
        <v>16.577000000000002</v>
      </c>
    </row>
    <row r="244" spans="1:4" ht="27.75" customHeight="1">
      <c r="A244" s="194">
        <v>246</v>
      </c>
      <c r="B244" s="192" t="s">
        <v>956</v>
      </c>
      <c r="C244" s="193" t="s">
        <v>159</v>
      </c>
      <c r="D244" s="193">
        <v>16.577000000000002</v>
      </c>
    </row>
    <row r="245" spans="1:4" ht="27.75" customHeight="1">
      <c r="A245" s="194">
        <v>247</v>
      </c>
      <c r="B245" s="192" t="s">
        <v>957</v>
      </c>
      <c r="C245" s="193" t="s">
        <v>159</v>
      </c>
      <c r="D245" s="193">
        <v>16.577000000000002</v>
      </c>
    </row>
    <row r="246" spans="1:4" ht="27.75" customHeight="1">
      <c r="A246" s="194">
        <v>248</v>
      </c>
      <c r="B246" s="192" t="s">
        <v>958</v>
      </c>
      <c r="C246" s="193" t="s">
        <v>159</v>
      </c>
      <c r="D246" s="193">
        <v>16.577000000000002</v>
      </c>
    </row>
    <row r="247" spans="1:4" ht="27.75" customHeight="1">
      <c r="A247" s="194">
        <v>249</v>
      </c>
      <c r="B247" s="192" t="s">
        <v>959</v>
      </c>
      <c r="C247" s="193" t="s">
        <v>159</v>
      </c>
      <c r="D247" s="193" t="s">
        <v>159</v>
      </c>
    </row>
    <row r="248" spans="1:4" ht="27.75" customHeight="1">
      <c r="A248" s="194">
        <v>251</v>
      </c>
      <c r="B248" s="192" t="s">
        <v>960</v>
      </c>
      <c r="C248" s="193" t="s">
        <v>159</v>
      </c>
      <c r="D248" s="193" t="s">
        <v>159</v>
      </c>
    </row>
    <row r="249" spans="1:4" ht="27.75" customHeight="1">
      <c r="A249" s="194">
        <v>252</v>
      </c>
      <c r="B249" s="192" t="s">
        <v>961</v>
      </c>
      <c r="C249" s="193" t="s">
        <v>159</v>
      </c>
      <c r="D249" s="193" t="s">
        <v>159</v>
      </c>
    </row>
    <row r="250" spans="1:4" ht="27.75" customHeight="1">
      <c r="A250" s="194">
        <v>253</v>
      </c>
      <c r="B250" s="192" t="s">
        <v>962</v>
      </c>
      <c r="C250" s="193" t="s">
        <v>159</v>
      </c>
      <c r="D250" s="193" t="s">
        <v>159</v>
      </c>
    </row>
    <row r="251" spans="1:4" ht="27.75" customHeight="1">
      <c r="A251" s="194">
        <v>254</v>
      </c>
      <c r="B251" s="192" t="s">
        <v>963</v>
      </c>
      <c r="C251" s="193" t="s">
        <v>159</v>
      </c>
      <c r="D251" s="193" t="s">
        <v>159</v>
      </c>
    </row>
    <row r="252" spans="1:4" ht="27.75" customHeight="1">
      <c r="A252" s="194">
        <v>255</v>
      </c>
      <c r="B252" s="192" t="s">
        <v>964</v>
      </c>
      <c r="C252" s="193" t="s">
        <v>159</v>
      </c>
      <c r="D252" s="193" t="s">
        <v>159</v>
      </c>
    </row>
    <row r="253" spans="1:4" ht="27.75" customHeight="1">
      <c r="A253" s="194">
        <v>256</v>
      </c>
      <c r="B253" s="192" t="s">
        <v>965</v>
      </c>
      <c r="C253" s="193" t="s">
        <v>159</v>
      </c>
      <c r="D253" s="193" t="s">
        <v>159</v>
      </c>
    </row>
    <row r="254" spans="1:4" ht="27.75" customHeight="1">
      <c r="A254" s="194">
        <v>257</v>
      </c>
      <c r="B254" s="192" t="s">
        <v>966</v>
      </c>
      <c r="C254" s="193" t="s">
        <v>159</v>
      </c>
      <c r="D254" s="193" t="s">
        <v>159</v>
      </c>
    </row>
    <row r="255" spans="1:4" ht="27.75" customHeight="1">
      <c r="A255" s="194">
        <v>258</v>
      </c>
      <c r="B255" s="192" t="s">
        <v>967</v>
      </c>
      <c r="C255" s="193" t="s">
        <v>159</v>
      </c>
      <c r="D255" s="193" t="s">
        <v>159</v>
      </c>
    </row>
    <row r="256" spans="1:4" ht="27.75" customHeight="1">
      <c r="A256" s="194">
        <v>259</v>
      </c>
      <c r="B256" s="192" t="s">
        <v>968</v>
      </c>
      <c r="C256" s="193" t="s">
        <v>159</v>
      </c>
      <c r="D256" s="193" t="s">
        <v>159</v>
      </c>
    </row>
    <row r="257" spans="1:4" ht="27.75" customHeight="1">
      <c r="A257" s="194">
        <v>260</v>
      </c>
      <c r="B257" s="192" t="s">
        <v>969</v>
      </c>
      <c r="C257" s="193" t="s">
        <v>159</v>
      </c>
      <c r="D257" s="193" t="s">
        <v>159</v>
      </c>
    </row>
    <row r="258" spans="1:4" ht="27.75" customHeight="1">
      <c r="A258" s="194">
        <v>261</v>
      </c>
      <c r="B258" s="192" t="s">
        <v>970</v>
      </c>
      <c r="C258" s="193" t="s">
        <v>159</v>
      </c>
      <c r="D258" s="193" t="s">
        <v>159</v>
      </c>
    </row>
    <row r="259" spans="1:4" ht="27.75" customHeight="1">
      <c r="A259" s="194">
        <v>262</v>
      </c>
      <c r="B259" s="192" t="s">
        <v>971</v>
      </c>
      <c r="C259" s="193" t="s">
        <v>159</v>
      </c>
      <c r="D259" s="193" t="s">
        <v>159</v>
      </c>
    </row>
    <row r="260" spans="1:4" ht="27.75" customHeight="1">
      <c r="A260" s="194">
        <v>263</v>
      </c>
      <c r="B260" s="192" t="s">
        <v>972</v>
      </c>
      <c r="C260" s="193" t="s">
        <v>159</v>
      </c>
      <c r="D260" s="193" t="s">
        <v>159</v>
      </c>
    </row>
    <row r="261" spans="1:4" ht="27.75" customHeight="1">
      <c r="A261" s="194">
        <v>264</v>
      </c>
      <c r="B261" s="192" t="s">
        <v>973</v>
      </c>
      <c r="C261" s="193" t="s">
        <v>159</v>
      </c>
      <c r="D261" s="193" t="s">
        <v>159</v>
      </c>
    </row>
    <row r="262" spans="1:4" ht="27.75" customHeight="1">
      <c r="A262" s="194">
        <v>265</v>
      </c>
      <c r="B262" s="192" t="s">
        <v>974</v>
      </c>
      <c r="C262" s="193" t="s">
        <v>159</v>
      </c>
      <c r="D262" s="193" t="s">
        <v>159</v>
      </c>
    </row>
    <row r="263" spans="1:4" ht="27.75" customHeight="1">
      <c r="A263" s="194">
        <v>266</v>
      </c>
      <c r="B263" s="192" t="s">
        <v>975</v>
      </c>
      <c r="C263" s="193" t="s">
        <v>159</v>
      </c>
      <c r="D263" s="193" t="s">
        <v>159</v>
      </c>
    </row>
    <row r="264" spans="1:4" ht="27.75" customHeight="1">
      <c r="A264" s="194">
        <v>267</v>
      </c>
      <c r="B264" s="192" t="s">
        <v>976</v>
      </c>
      <c r="C264" s="193" t="s">
        <v>159</v>
      </c>
      <c r="D264" s="193" t="s">
        <v>159</v>
      </c>
    </row>
    <row r="265" spans="1:4" ht="27.75" customHeight="1">
      <c r="A265" s="194">
        <v>268</v>
      </c>
      <c r="B265" s="192" t="s">
        <v>977</v>
      </c>
      <c r="C265" s="193" t="s">
        <v>159</v>
      </c>
      <c r="D265" s="193" t="s">
        <v>159</v>
      </c>
    </row>
    <row r="266" spans="1:4" ht="27.75" customHeight="1">
      <c r="A266" s="194">
        <v>269</v>
      </c>
      <c r="B266" s="192" t="s">
        <v>978</v>
      </c>
      <c r="C266" s="193" t="s">
        <v>159</v>
      </c>
      <c r="D266" s="193" t="s">
        <v>159</v>
      </c>
    </row>
    <row r="267" spans="1:4" ht="27.75" customHeight="1">
      <c r="A267" s="194">
        <v>270</v>
      </c>
      <c r="B267" s="192" t="s">
        <v>979</v>
      </c>
      <c r="C267" s="193" t="s">
        <v>159</v>
      </c>
      <c r="D267" s="193" t="s">
        <v>159</v>
      </c>
    </row>
    <row r="268" spans="1:4" ht="27.75" customHeight="1">
      <c r="A268" s="194">
        <v>271</v>
      </c>
      <c r="B268" s="192" t="s">
        <v>980</v>
      </c>
      <c r="C268" s="193" t="s">
        <v>159</v>
      </c>
      <c r="D268" s="193" t="s">
        <v>159</v>
      </c>
    </row>
    <row r="269" spans="1:4" ht="27.75" customHeight="1">
      <c r="A269" s="194">
        <v>272</v>
      </c>
      <c r="B269" s="192" t="s">
        <v>981</v>
      </c>
      <c r="C269" s="193" t="s">
        <v>159</v>
      </c>
      <c r="D269" s="193" t="s">
        <v>159</v>
      </c>
    </row>
    <row r="270" spans="1:4" ht="27.75" customHeight="1">
      <c r="A270" s="194">
        <v>273</v>
      </c>
      <c r="B270" s="192" t="s">
        <v>982</v>
      </c>
      <c r="C270" s="193" t="s">
        <v>159</v>
      </c>
      <c r="D270" s="193" t="s">
        <v>159</v>
      </c>
    </row>
    <row r="271" spans="1:4" ht="27.75" customHeight="1">
      <c r="A271" s="194">
        <v>274</v>
      </c>
      <c r="B271" s="192" t="s">
        <v>983</v>
      </c>
      <c r="C271" s="193" t="s">
        <v>159</v>
      </c>
      <c r="D271" s="193" t="s">
        <v>159</v>
      </c>
    </row>
    <row r="272" spans="1:4" ht="27.75" customHeight="1">
      <c r="A272" s="194">
        <v>275</v>
      </c>
      <c r="B272" s="192" t="s">
        <v>984</v>
      </c>
      <c r="C272" s="193" t="s">
        <v>159</v>
      </c>
      <c r="D272" s="193" t="s">
        <v>159</v>
      </c>
    </row>
    <row r="273" spans="1:4" ht="27.75" customHeight="1">
      <c r="A273" s="194">
        <v>276</v>
      </c>
      <c r="B273" s="192" t="s">
        <v>985</v>
      </c>
      <c r="C273" s="193" t="s">
        <v>159</v>
      </c>
      <c r="D273" s="193" t="s">
        <v>159</v>
      </c>
    </row>
    <row r="274" spans="1:4" ht="27.75" customHeight="1">
      <c r="A274" s="194">
        <v>277</v>
      </c>
      <c r="B274" s="192" t="s">
        <v>986</v>
      </c>
      <c r="C274" s="193" t="s">
        <v>159</v>
      </c>
      <c r="D274" s="193" t="s">
        <v>159</v>
      </c>
    </row>
    <row r="275" spans="1:4" ht="27.75" customHeight="1">
      <c r="A275" s="194">
        <v>278</v>
      </c>
      <c r="B275" s="192" t="s">
        <v>987</v>
      </c>
      <c r="C275" s="193" t="s">
        <v>159</v>
      </c>
      <c r="D275" s="193" t="s">
        <v>159</v>
      </c>
    </row>
    <row r="276" spans="1:4" ht="27.75" customHeight="1">
      <c r="A276" s="194">
        <v>279</v>
      </c>
      <c r="B276" s="192" t="s">
        <v>988</v>
      </c>
      <c r="C276" s="193" t="s">
        <v>159</v>
      </c>
      <c r="D276" s="193" t="s">
        <v>159</v>
      </c>
    </row>
    <row r="277" spans="1:4" ht="27.75" customHeight="1">
      <c r="A277" s="194">
        <v>280</v>
      </c>
      <c r="B277" s="192" t="s">
        <v>989</v>
      </c>
      <c r="C277" s="193" t="s">
        <v>159</v>
      </c>
      <c r="D277" s="193" t="s">
        <v>159</v>
      </c>
    </row>
    <row r="278" spans="1:4" ht="27.75" customHeight="1">
      <c r="A278" s="194">
        <v>281</v>
      </c>
      <c r="B278" s="192" t="s">
        <v>990</v>
      </c>
      <c r="C278" s="193" t="s">
        <v>159</v>
      </c>
      <c r="D278" s="193" t="s">
        <v>159</v>
      </c>
    </row>
    <row r="279" spans="1:4" ht="27.75" customHeight="1">
      <c r="A279" s="194">
        <v>282</v>
      </c>
      <c r="B279" s="192" t="s">
        <v>991</v>
      </c>
      <c r="C279" s="193" t="s">
        <v>159</v>
      </c>
      <c r="D279" s="193" t="s">
        <v>159</v>
      </c>
    </row>
    <row r="280" spans="1:4" ht="27.75" customHeight="1">
      <c r="A280" s="194">
        <v>283</v>
      </c>
      <c r="B280" s="192" t="s">
        <v>992</v>
      </c>
      <c r="C280" s="193" t="s">
        <v>159</v>
      </c>
      <c r="D280" s="193" t="s">
        <v>159</v>
      </c>
    </row>
    <row r="281" spans="1:4" ht="27.75" customHeight="1">
      <c r="A281" s="194">
        <v>284</v>
      </c>
      <c r="B281" s="192" t="s">
        <v>993</v>
      </c>
      <c r="C281" s="193" t="s">
        <v>159</v>
      </c>
      <c r="D281" s="193" t="s">
        <v>159</v>
      </c>
    </row>
    <row r="282" spans="1:4" ht="27.75" customHeight="1">
      <c r="A282" s="194">
        <v>285</v>
      </c>
      <c r="B282" s="192" t="s">
        <v>994</v>
      </c>
      <c r="C282" s="193" t="s">
        <v>159</v>
      </c>
      <c r="D282" s="193" t="s">
        <v>159</v>
      </c>
    </row>
    <row r="283" spans="1:4" ht="27.75" customHeight="1">
      <c r="A283" s="194">
        <v>286</v>
      </c>
      <c r="B283" s="192" t="s">
        <v>995</v>
      </c>
      <c r="C283" s="193" t="s">
        <v>159</v>
      </c>
      <c r="D283" s="193" t="s">
        <v>159</v>
      </c>
    </row>
    <row r="284" spans="1:4" ht="27.75" customHeight="1">
      <c r="A284" s="194">
        <v>287</v>
      </c>
      <c r="B284" s="192" t="s">
        <v>996</v>
      </c>
      <c r="C284" s="193" t="s">
        <v>159</v>
      </c>
      <c r="D284" s="193" t="s">
        <v>159</v>
      </c>
    </row>
    <row r="285" spans="1:4" ht="27.75" customHeight="1">
      <c r="A285" s="194">
        <v>288</v>
      </c>
      <c r="B285" s="192" t="s">
        <v>997</v>
      </c>
      <c r="C285" s="193" t="s">
        <v>159</v>
      </c>
      <c r="D285" s="193" t="s">
        <v>159</v>
      </c>
    </row>
    <row r="286" spans="1:4" ht="27.75" customHeight="1">
      <c r="A286" s="194">
        <v>289</v>
      </c>
      <c r="B286" s="192" t="s">
        <v>998</v>
      </c>
      <c r="C286" s="193" t="s">
        <v>159</v>
      </c>
      <c r="D286" s="193" t="s">
        <v>159</v>
      </c>
    </row>
    <row r="287" spans="1:4" ht="27.75" customHeight="1">
      <c r="A287" s="194">
        <v>290</v>
      </c>
      <c r="B287" s="192" t="s">
        <v>999</v>
      </c>
      <c r="C287" s="193" t="s">
        <v>159</v>
      </c>
      <c r="D287" s="193" t="s">
        <v>159</v>
      </c>
    </row>
    <row r="288" spans="1:4" ht="27.75" customHeight="1">
      <c r="A288" s="194">
        <v>291</v>
      </c>
      <c r="B288" s="192" t="s">
        <v>1000</v>
      </c>
      <c r="C288" s="193" t="s">
        <v>159</v>
      </c>
      <c r="D288" s="193" t="s">
        <v>159</v>
      </c>
    </row>
    <row r="289" spans="1:4" ht="27.75" customHeight="1">
      <c r="A289" s="194">
        <v>292</v>
      </c>
      <c r="B289" s="192" t="s">
        <v>1001</v>
      </c>
      <c r="C289" s="193" t="s">
        <v>159</v>
      </c>
      <c r="D289" s="193" t="s">
        <v>159</v>
      </c>
    </row>
    <row r="290" spans="1:4" ht="27.75" customHeight="1">
      <c r="A290" s="194">
        <v>293</v>
      </c>
      <c r="B290" s="192" t="s">
        <v>1002</v>
      </c>
      <c r="C290" s="193" t="s">
        <v>159</v>
      </c>
      <c r="D290" s="193" t="s">
        <v>159</v>
      </c>
    </row>
    <row r="291" spans="1:4" ht="27.75" customHeight="1">
      <c r="A291" s="194">
        <v>294</v>
      </c>
      <c r="B291" s="192" t="s">
        <v>1003</v>
      </c>
      <c r="C291" s="193" t="s">
        <v>159</v>
      </c>
      <c r="D291" s="193" t="s">
        <v>159</v>
      </c>
    </row>
    <row r="292" spans="1:4" ht="27.75" customHeight="1">
      <c r="A292" s="194">
        <v>295</v>
      </c>
      <c r="B292" s="192" t="s">
        <v>1004</v>
      </c>
      <c r="C292" s="193" t="s">
        <v>159</v>
      </c>
      <c r="D292" s="193" t="s">
        <v>159</v>
      </c>
    </row>
    <row r="293" spans="1:4" ht="27.75" customHeight="1">
      <c r="A293" s="194">
        <v>296</v>
      </c>
      <c r="B293" s="192" t="s">
        <v>1005</v>
      </c>
      <c r="C293" s="193" t="s">
        <v>159</v>
      </c>
      <c r="D293" s="193" t="s">
        <v>159</v>
      </c>
    </row>
    <row r="294" spans="1:4" ht="27.75" customHeight="1">
      <c r="A294" s="194">
        <v>297</v>
      </c>
      <c r="B294" s="192" t="s">
        <v>1006</v>
      </c>
      <c r="C294" s="193" t="s">
        <v>159</v>
      </c>
      <c r="D294" s="193" t="s">
        <v>159</v>
      </c>
    </row>
    <row r="295" spans="1:4" ht="27.75" customHeight="1">
      <c r="A295" s="194">
        <v>298</v>
      </c>
      <c r="B295" s="192" t="s">
        <v>1007</v>
      </c>
      <c r="C295" s="193" t="s">
        <v>159</v>
      </c>
      <c r="D295" s="193" t="s">
        <v>159</v>
      </c>
    </row>
    <row r="296" spans="1:4" ht="27.75" customHeight="1">
      <c r="A296" s="194">
        <v>299</v>
      </c>
      <c r="B296" s="192" t="s">
        <v>1008</v>
      </c>
      <c r="C296" s="193" t="s">
        <v>159</v>
      </c>
      <c r="D296" s="193" t="s">
        <v>159</v>
      </c>
    </row>
    <row r="297" spans="1:4" ht="27.75" customHeight="1">
      <c r="A297" s="194">
        <v>300</v>
      </c>
      <c r="B297" s="192" t="s">
        <v>1009</v>
      </c>
      <c r="C297" s="193" t="s">
        <v>159</v>
      </c>
      <c r="D297" s="193" t="s">
        <v>159</v>
      </c>
    </row>
    <row r="298" spans="1:4" ht="27.75" customHeight="1">
      <c r="A298" s="194">
        <v>301</v>
      </c>
      <c r="B298" s="192" t="s">
        <v>1010</v>
      </c>
      <c r="C298" s="193" t="s">
        <v>159</v>
      </c>
      <c r="D298" s="193" t="s">
        <v>159</v>
      </c>
    </row>
    <row r="299" spans="1:4" ht="27.75" customHeight="1">
      <c r="A299" s="194">
        <v>302</v>
      </c>
      <c r="B299" s="192" t="s">
        <v>1011</v>
      </c>
      <c r="C299" s="193" t="s">
        <v>159</v>
      </c>
      <c r="D299" s="193" t="s">
        <v>159</v>
      </c>
    </row>
    <row r="300" spans="1:4" ht="27.75" customHeight="1">
      <c r="A300" s="194">
        <v>303</v>
      </c>
      <c r="B300" s="192" t="s">
        <v>1012</v>
      </c>
      <c r="C300" s="193" t="s">
        <v>159</v>
      </c>
      <c r="D300" s="193" t="s">
        <v>159</v>
      </c>
    </row>
    <row r="301" spans="1:4" ht="27.75" customHeight="1">
      <c r="A301" s="194">
        <v>304</v>
      </c>
      <c r="B301" s="192" t="s">
        <v>1013</v>
      </c>
      <c r="C301" s="193" t="s">
        <v>159</v>
      </c>
      <c r="D301" s="193" t="s">
        <v>159</v>
      </c>
    </row>
    <row r="302" spans="1:4" ht="27.75" customHeight="1">
      <c r="A302" s="194">
        <v>305</v>
      </c>
      <c r="B302" s="192" t="s">
        <v>1014</v>
      </c>
      <c r="C302" s="193" t="s">
        <v>159</v>
      </c>
      <c r="D302" s="193" t="s">
        <v>159</v>
      </c>
    </row>
    <row r="303" spans="1:4" ht="27.75" customHeight="1">
      <c r="A303" s="194">
        <v>306</v>
      </c>
      <c r="B303" s="192" t="s">
        <v>1015</v>
      </c>
      <c r="C303" s="193" t="s">
        <v>159</v>
      </c>
      <c r="D303" s="193" t="s">
        <v>159</v>
      </c>
    </row>
    <row r="304" spans="1:4" ht="27.75" customHeight="1">
      <c r="A304" s="194">
        <v>307</v>
      </c>
      <c r="B304" s="192" t="s">
        <v>1016</v>
      </c>
      <c r="C304" s="193" t="s">
        <v>159</v>
      </c>
      <c r="D304" s="193" t="s">
        <v>159</v>
      </c>
    </row>
    <row r="305" spans="1:4" ht="27.75" customHeight="1">
      <c r="A305" s="194">
        <v>308</v>
      </c>
      <c r="B305" s="192" t="s">
        <v>1017</v>
      </c>
      <c r="C305" s="193" t="s">
        <v>159</v>
      </c>
      <c r="D305" s="193" t="s">
        <v>159</v>
      </c>
    </row>
    <row r="306" spans="1:4" ht="27.75" customHeight="1">
      <c r="A306" s="194">
        <v>309</v>
      </c>
      <c r="B306" s="192" t="s">
        <v>1018</v>
      </c>
      <c r="C306" s="193" t="s">
        <v>159</v>
      </c>
      <c r="D306" s="193" t="s">
        <v>159</v>
      </c>
    </row>
    <row r="307" spans="1:4" ht="27.75" customHeight="1">
      <c r="A307" s="194">
        <v>310</v>
      </c>
      <c r="B307" s="192" t="s">
        <v>1019</v>
      </c>
      <c r="C307" s="193" t="s">
        <v>159</v>
      </c>
      <c r="D307" s="193" t="s">
        <v>159</v>
      </c>
    </row>
    <row r="308" spans="1:4" ht="27.75" customHeight="1">
      <c r="A308" s="194">
        <v>311</v>
      </c>
      <c r="B308" s="192" t="s">
        <v>1020</v>
      </c>
      <c r="C308" s="193" t="s">
        <v>159</v>
      </c>
      <c r="D308" s="193" t="s">
        <v>159</v>
      </c>
    </row>
    <row r="309" spans="1:4" ht="27.75" customHeight="1">
      <c r="A309" s="194">
        <v>312</v>
      </c>
      <c r="B309" s="192" t="s">
        <v>1021</v>
      </c>
      <c r="C309" s="193" t="s">
        <v>159</v>
      </c>
      <c r="D309" s="193" t="s">
        <v>159</v>
      </c>
    </row>
    <row r="310" spans="1:4" ht="27.75" customHeight="1">
      <c r="A310" s="194">
        <v>313</v>
      </c>
      <c r="B310" s="192" t="s">
        <v>1022</v>
      </c>
      <c r="C310" s="193" t="s">
        <v>159</v>
      </c>
      <c r="D310" s="193" t="s">
        <v>159</v>
      </c>
    </row>
    <row r="311" spans="1:4" ht="27.75" customHeight="1">
      <c r="A311" s="194">
        <v>314</v>
      </c>
      <c r="B311" s="192" t="s">
        <v>1023</v>
      </c>
      <c r="C311" s="193" t="s">
        <v>159</v>
      </c>
      <c r="D311" s="193" t="s">
        <v>159</v>
      </c>
    </row>
    <row r="312" spans="1:4" ht="27.75" customHeight="1">
      <c r="A312" s="194">
        <v>315</v>
      </c>
      <c r="B312" s="192" t="s">
        <v>1024</v>
      </c>
      <c r="C312" s="193" t="s">
        <v>159</v>
      </c>
      <c r="D312" s="193" t="s">
        <v>159</v>
      </c>
    </row>
    <row r="313" spans="1:4" ht="27.75" customHeight="1">
      <c r="A313" s="194">
        <v>316</v>
      </c>
      <c r="B313" s="192" t="s">
        <v>1025</v>
      </c>
      <c r="C313" s="193" t="s">
        <v>159</v>
      </c>
      <c r="D313" s="193" t="s">
        <v>159</v>
      </c>
    </row>
    <row r="314" spans="1:4" ht="27.75" customHeight="1">
      <c r="A314" s="194">
        <v>317</v>
      </c>
      <c r="B314" s="192" t="s">
        <v>1026</v>
      </c>
      <c r="C314" s="193" t="s">
        <v>159</v>
      </c>
      <c r="D314" s="193" t="s">
        <v>159</v>
      </c>
    </row>
    <row r="315" spans="1:4" ht="27.75" customHeight="1">
      <c r="A315" s="194">
        <v>318</v>
      </c>
      <c r="B315" s="192" t="s">
        <v>1027</v>
      </c>
      <c r="C315" s="193" t="s">
        <v>159</v>
      </c>
      <c r="D315" s="193" t="s">
        <v>159</v>
      </c>
    </row>
    <row r="316" spans="1:4" ht="27.75" customHeight="1">
      <c r="A316" s="194">
        <v>319</v>
      </c>
      <c r="B316" s="192" t="s">
        <v>1028</v>
      </c>
      <c r="C316" s="193" t="s">
        <v>159</v>
      </c>
      <c r="D316" s="193" t="s">
        <v>159</v>
      </c>
    </row>
    <row r="317" spans="1:4" ht="27.75" customHeight="1">
      <c r="A317" s="194">
        <v>320</v>
      </c>
      <c r="B317" s="192" t="s">
        <v>1029</v>
      </c>
      <c r="C317" s="193" t="s">
        <v>159</v>
      </c>
      <c r="D317" s="193" t="s">
        <v>159</v>
      </c>
    </row>
    <row r="318" spans="1:4" ht="27.75" customHeight="1">
      <c r="A318" s="194">
        <v>321</v>
      </c>
      <c r="B318" s="192" t="s">
        <v>1030</v>
      </c>
      <c r="C318" s="193" t="s">
        <v>159</v>
      </c>
      <c r="D318" s="193" t="s">
        <v>159</v>
      </c>
    </row>
    <row r="319" spans="1:4" ht="27.75" customHeight="1">
      <c r="A319" s="194">
        <v>322</v>
      </c>
      <c r="B319" s="192" t="s">
        <v>1031</v>
      </c>
      <c r="C319" s="193" t="s">
        <v>159</v>
      </c>
      <c r="D319" s="193" t="s">
        <v>159</v>
      </c>
    </row>
    <row r="320" spans="1:4" ht="27.75" customHeight="1">
      <c r="A320" s="194">
        <v>323</v>
      </c>
      <c r="B320" s="192" t="s">
        <v>1032</v>
      </c>
      <c r="C320" s="193" t="s">
        <v>159</v>
      </c>
      <c r="D320" s="193" t="s">
        <v>159</v>
      </c>
    </row>
    <row r="321" spans="1:4" ht="27.75" customHeight="1">
      <c r="A321" s="194">
        <v>324</v>
      </c>
      <c r="B321" s="192" t="s">
        <v>1033</v>
      </c>
      <c r="C321" s="193" t="s">
        <v>159</v>
      </c>
      <c r="D321" s="193" t="s">
        <v>159</v>
      </c>
    </row>
    <row r="322" spans="1:4" ht="27.75" customHeight="1">
      <c r="A322" s="194">
        <v>325</v>
      </c>
      <c r="B322" s="192" t="s">
        <v>1034</v>
      </c>
      <c r="C322" s="193" t="s">
        <v>159</v>
      </c>
      <c r="D322" s="193" t="s">
        <v>159</v>
      </c>
    </row>
    <row r="323" spans="1:4" ht="27.75" customHeight="1">
      <c r="A323" s="194">
        <v>326</v>
      </c>
      <c r="B323" s="192" t="s">
        <v>1035</v>
      </c>
      <c r="C323" s="193" t="s">
        <v>159</v>
      </c>
      <c r="D323" s="193" t="s">
        <v>159</v>
      </c>
    </row>
    <row r="324" spans="1:4" ht="27.75" customHeight="1">
      <c r="A324" s="194">
        <v>327</v>
      </c>
      <c r="B324" s="192" t="s">
        <v>1036</v>
      </c>
      <c r="C324" s="193" t="s">
        <v>159</v>
      </c>
      <c r="D324" s="193" t="s">
        <v>159</v>
      </c>
    </row>
    <row r="325" spans="1:4" ht="27.75" customHeight="1">
      <c r="A325" s="194">
        <v>328</v>
      </c>
      <c r="B325" s="192" t="s">
        <v>1037</v>
      </c>
      <c r="C325" s="193" t="s">
        <v>159</v>
      </c>
      <c r="D325" s="193" t="s">
        <v>159</v>
      </c>
    </row>
    <row r="326" spans="1:4" ht="27.75" customHeight="1">
      <c r="A326" s="194">
        <v>329</v>
      </c>
      <c r="B326" s="192" t="s">
        <v>1038</v>
      </c>
      <c r="C326" s="193" t="s">
        <v>159</v>
      </c>
      <c r="D326" s="193" t="s">
        <v>159</v>
      </c>
    </row>
    <row r="327" spans="1:4" ht="27.75" customHeight="1">
      <c r="A327" s="194">
        <v>330</v>
      </c>
      <c r="B327" s="192" t="s">
        <v>1039</v>
      </c>
      <c r="C327" s="193" t="s">
        <v>159</v>
      </c>
      <c r="D327" s="193" t="s">
        <v>159</v>
      </c>
    </row>
    <row r="328" spans="1:4" ht="27.75" customHeight="1">
      <c r="A328" s="194">
        <v>331</v>
      </c>
      <c r="B328" s="192" t="s">
        <v>1040</v>
      </c>
      <c r="C328" s="193" t="s">
        <v>159</v>
      </c>
      <c r="D328" s="193" t="s">
        <v>159</v>
      </c>
    </row>
    <row r="329" spans="1:4" ht="27.75" customHeight="1">
      <c r="A329" s="194">
        <v>332</v>
      </c>
      <c r="B329" s="192" t="s">
        <v>1041</v>
      </c>
      <c r="C329" s="193" t="s">
        <v>159</v>
      </c>
      <c r="D329" s="193" t="s">
        <v>159</v>
      </c>
    </row>
    <row r="330" spans="1:4" ht="27.75" customHeight="1">
      <c r="A330" s="194">
        <v>333</v>
      </c>
      <c r="B330" s="192" t="s">
        <v>1042</v>
      </c>
      <c r="C330" s="193" t="s">
        <v>159</v>
      </c>
      <c r="D330" s="193" t="s">
        <v>159</v>
      </c>
    </row>
    <row r="331" spans="1:4" ht="27.75" customHeight="1">
      <c r="A331" s="194">
        <v>334</v>
      </c>
      <c r="B331" s="192" t="s">
        <v>1043</v>
      </c>
      <c r="C331" s="193" t="s">
        <v>159</v>
      </c>
      <c r="D331" s="193" t="s">
        <v>159</v>
      </c>
    </row>
    <row r="332" spans="1:4" ht="27.75" customHeight="1">
      <c r="A332" s="194">
        <v>335</v>
      </c>
      <c r="B332" s="192" t="s">
        <v>1044</v>
      </c>
      <c r="C332" s="193" t="s">
        <v>159</v>
      </c>
      <c r="D332" s="193" t="s">
        <v>159</v>
      </c>
    </row>
    <row r="333" spans="1:4" ht="27.75" customHeight="1">
      <c r="A333" s="194">
        <v>336</v>
      </c>
      <c r="B333" s="192" t="s">
        <v>1045</v>
      </c>
      <c r="C333" s="193" t="s">
        <v>159</v>
      </c>
      <c r="D333" s="193" t="s">
        <v>159</v>
      </c>
    </row>
    <row r="334" spans="1:4" ht="27.75" customHeight="1">
      <c r="A334" s="194">
        <v>337</v>
      </c>
      <c r="B334" s="192" t="s">
        <v>1046</v>
      </c>
      <c r="C334" s="193" t="s">
        <v>159</v>
      </c>
      <c r="D334" s="193" t="s">
        <v>159</v>
      </c>
    </row>
    <row r="335" spans="1:4" ht="27.75" customHeight="1">
      <c r="A335" s="194">
        <v>338</v>
      </c>
      <c r="B335" s="192" t="s">
        <v>1047</v>
      </c>
      <c r="C335" s="193" t="s">
        <v>159</v>
      </c>
      <c r="D335" s="193" t="s">
        <v>159</v>
      </c>
    </row>
    <row r="336" spans="1:4" ht="27.75" customHeight="1">
      <c r="A336" s="194">
        <v>339</v>
      </c>
      <c r="B336" s="192" t="s">
        <v>1048</v>
      </c>
      <c r="C336" s="193" t="s">
        <v>159</v>
      </c>
      <c r="D336" s="193" t="s">
        <v>159</v>
      </c>
    </row>
    <row r="337" spans="1:4" ht="27.75" customHeight="1">
      <c r="A337" s="194">
        <v>340</v>
      </c>
      <c r="B337" s="192" t="s">
        <v>1049</v>
      </c>
      <c r="C337" s="193" t="s">
        <v>159</v>
      </c>
      <c r="D337" s="193" t="s">
        <v>159</v>
      </c>
    </row>
    <row r="338" spans="1:4" ht="27.75" customHeight="1">
      <c r="A338" s="194">
        <v>341</v>
      </c>
      <c r="B338" s="192" t="s">
        <v>1050</v>
      </c>
      <c r="C338" s="193" t="s">
        <v>159</v>
      </c>
      <c r="D338" s="193" t="s">
        <v>159</v>
      </c>
    </row>
    <row r="339" spans="1:4" ht="27.75" customHeight="1">
      <c r="A339" s="194">
        <v>342</v>
      </c>
      <c r="B339" s="192" t="s">
        <v>1051</v>
      </c>
      <c r="C339" s="193" t="s">
        <v>159</v>
      </c>
      <c r="D339" s="193" t="s">
        <v>159</v>
      </c>
    </row>
    <row r="340" spans="1:4" ht="27.75" customHeight="1">
      <c r="A340" s="194">
        <v>343</v>
      </c>
      <c r="B340" s="192" t="s">
        <v>1052</v>
      </c>
      <c r="C340" s="193" t="s">
        <v>159</v>
      </c>
      <c r="D340" s="193" t="s">
        <v>159</v>
      </c>
    </row>
    <row r="341" spans="1:4" ht="27.75" customHeight="1">
      <c r="A341" s="194">
        <v>344</v>
      </c>
      <c r="B341" s="192" t="s">
        <v>1053</v>
      </c>
      <c r="C341" s="193" t="s">
        <v>159</v>
      </c>
      <c r="D341" s="193" t="s">
        <v>159</v>
      </c>
    </row>
    <row r="342" spans="1:4" ht="27.75" customHeight="1">
      <c r="A342" s="194">
        <v>345</v>
      </c>
      <c r="B342" s="192" t="s">
        <v>1054</v>
      </c>
      <c r="C342" s="193" t="s">
        <v>159</v>
      </c>
      <c r="D342" s="193" t="s">
        <v>159</v>
      </c>
    </row>
    <row r="343" spans="1:4" ht="27.75" customHeight="1">
      <c r="A343" s="194">
        <v>346</v>
      </c>
      <c r="B343" s="192" t="s">
        <v>1055</v>
      </c>
      <c r="C343" s="193" t="s">
        <v>159</v>
      </c>
      <c r="D343" s="193" t="s">
        <v>159</v>
      </c>
    </row>
    <row r="344" spans="1:4" ht="27.75" customHeight="1">
      <c r="A344" s="194">
        <v>347</v>
      </c>
      <c r="B344" s="192" t="s">
        <v>1056</v>
      </c>
      <c r="C344" s="193" t="s">
        <v>159</v>
      </c>
      <c r="D344" s="193" t="s">
        <v>159</v>
      </c>
    </row>
    <row r="345" spans="1:4" ht="27.75" customHeight="1">
      <c r="A345" s="194">
        <v>348</v>
      </c>
      <c r="B345" s="192" t="s">
        <v>1057</v>
      </c>
      <c r="C345" s="193" t="s">
        <v>159</v>
      </c>
      <c r="D345" s="193" t="s">
        <v>159</v>
      </c>
    </row>
    <row r="346" spans="1:4" ht="27.75" customHeight="1">
      <c r="A346" s="194">
        <v>349</v>
      </c>
      <c r="B346" s="192" t="s">
        <v>1058</v>
      </c>
      <c r="C346" s="193" t="s">
        <v>159</v>
      </c>
      <c r="D346" s="193" t="s">
        <v>159</v>
      </c>
    </row>
    <row r="347" spans="1:4" ht="27.75" customHeight="1">
      <c r="A347" s="194">
        <v>350</v>
      </c>
      <c r="B347" s="192" t="s">
        <v>1059</v>
      </c>
      <c r="C347" s="193" t="s">
        <v>159</v>
      </c>
      <c r="D347" s="193" t="s">
        <v>159</v>
      </c>
    </row>
    <row r="348" spans="1:4" ht="27.75" customHeight="1">
      <c r="A348" s="194">
        <v>351</v>
      </c>
      <c r="B348" s="192" t="s">
        <v>1060</v>
      </c>
      <c r="C348" s="193" t="s">
        <v>159</v>
      </c>
      <c r="D348" s="193" t="s">
        <v>159</v>
      </c>
    </row>
    <row r="349" spans="1:4" ht="27.75" customHeight="1">
      <c r="A349" s="194">
        <v>352</v>
      </c>
      <c r="B349" s="192" t="s">
        <v>1061</v>
      </c>
      <c r="C349" s="193" t="s">
        <v>159</v>
      </c>
      <c r="D349" s="193" t="s">
        <v>159</v>
      </c>
    </row>
    <row r="350" spans="1:4" ht="27.75" customHeight="1">
      <c r="A350" s="194">
        <v>353</v>
      </c>
      <c r="B350" s="192" t="s">
        <v>1062</v>
      </c>
      <c r="C350" s="193" t="s">
        <v>159</v>
      </c>
      <c r="D350" s="193" t="s">
        <v>159</v>
      </c>
    </row>
    <row r="351" spans="1:4" ht="27.75" customHeight="1">
      <c r="A351" s="194">
        <v>354</v>
      </c>
      <c r="B351" s="192" t="s">
        <v>1063</v>
      </c>
      <c r="C351" s="193" t="s">
        <v>159</v>
      </c>
      <c r="D351" s="193" t="s">
        <v>159</v>
      </c>
    </row>
    <row r="352" spans="1:4" ht="27.75" customHeight="1">
      <c r="A352" s="194">
        <v>355</v>
      </c>
      <c r="B352" s="192" t="s">
        <v>1064</v>
      </c>
      <c r="C352" s="193" t="s">
        <v>159</v>
      </c>
      <c r="D352" s="193" t="s">
        <v>159</v>
      </c>
    </row>
    <row r="353" spans="1:4" ht="27.75" customHeight="1">
      <c r="A353" s="194">
        <v>356</v>
      </c>
      <c r="B353" s="192" t="s">
        <v>1065</v>
      </c>
      <c r="C353" s="193" t="s">
        <v>159</v>
      </c>
      <c r="D353" s="193" t="s">
        <v>159</v>
      </c>
    </row>
    <row r="354" spans="1:4" ht="27.75" customHeight="1">
      <c r="A354" s="194">
        <v>357</v>
      </c>
      <c r="B354" s="192" t="s">
        <v>1066</v>
      </c>
      <c r="C354" s="193" t="s">
        <v>159</v>
      </c>
      <c r="D354" s="193" t="s">
        <v>159</v>
      </c>
    </row>
    <row r="355" spans="1:4" ht="27.75" customHeight="1">
      <c r="A355" s="194">
        <v>358</v>
      </c>
      <c r="B355" s="192" t="s">
        <v>1067</v>
      </c>
      <c r="C355" s="193" t="s">
        <v>159</v>
      </c>
      <c r="D355" s="193" t="s">
        <v>159</v>
      </c>
    </row>
    <row r="356" spans="1:4" ht="27.75" customHeight="1">
      <c r="A356" s="194">
        <v>359</v>
      </c>
      <c r="B356" s="192" t="s">
        <v>1068</v>
      </c>
      <c r="C356" s="193" t="s">
        <v>159</v>
      </c>
      <c r="D356" s="193" t="s">
        <v>159</v>
      </c>
    </row>
    <row r="357" spans="1:4" ht="27.75" customHeight="1">
      <c r="A357" s="194">
        <v>360</v>
      </c>
      <c r="B357" s="192" t="s">
        <v>1069</v>
      </c>
      <c r="C357" s="193" t="s">
        <v>159</v>
      </c>
      <c r="D357" s="193" t="s">
        <v>159</v>
      </c>
    </row>
    <row r="358" spans="1:4" ht="27.75" customHeight="1">
      <c r="A358" s="194">
        <v>361</v>
      </c>
      <c r="B358" s="192" t="s">
        <v>1070</v>
      </c>
      <c r="C358" s="193" t="s">
        <v>159</v>
      </c>
      <c r="D358" s="193" t="s">
        <v>159</v>
      </c>
    </row>
    <row r="359" spans="1:4" ht="27.75" customHeight="1">
      <c r="A359" s="194">
        <v>362</v>
      </c>
      <c r="B359" s="192" t="s">
        <v>1071</v>
      </c>
      <c r="C359" s="193" t="s">
        <v>159</v>
      </c>
      <c r="D359" s="193" t="s">
        <v>159</v>
      </c>
    </row>
    <row r="360" spans="1:4" ht="27.75" customHeight="1">
      <c r="A360" s="194">
        <v>363</v>
      </c>
      <c r="B360" s="192" t="s">
        <v>1072</v>
      </c>
      <c r="C360" s="193" t="s">
        <v>159</v>
      </c>
      <c r="D360" s="193" t="s">
        <v>159</v>
      </c>
    </row>
    <row r="361" spans="1:4" ht="27.75" customHeight="1">
      <c r="A361" s="194">
        <v>364</v>
      </c>
      <c r="B361" s="192" t="s">
        <v>1073</v>
      </c>
      <c r="C361" s="193" t="s">
        <v>159</v>
      </c>
      <c r="D361" s="193" t="s">
        <v>159</v>
      </c>
    </row>
    <row r="362" spans="1:4" ht="27.75" customHeight="1">
      <c r="A362" s="194">
        <v>365</v>
      </c>
      <c r="B362" s="192" t="s">
        <v>1074</v>
      </c>
      <c r="C362" s="193" t="s">
        <v>159</v>
      </c>
      <c r="D362" s="193" t="s">
        <v>159</v>
      </c>
    </row>
    <row r="363" spans="1:4" ht="27.75" customHeight="1">
      <c r="A363" s="194">
        <v>366</v>
      </c>
      <c r="B363" s="192" t="s">
        <v>1075</v>
      </c>
      <c r="C363" s="193" t="s">
        <v>159</v>
      </c>
      <c r="D363" s="193" t="s">
        <v>159</v>
      </c>
    </row>
    <row r="364" spans="1:4" ht="27.75" customHeight="1">
      <c r="A364" s="194">
        <v>367</v>
      </c>
      <c r="B364" s="192" t="s">
        <v>1076</v>
      </c>
      <c r="C364" s="193" t="s">
        <v>159</v>
      </c>
      <c r="D364" s="193" t="s">
        <v>159</v>
      </c>
    </row>
    <row r="365" spans="1:4" ht="27.75" customHeight="1">
      <c r="A365" s="194">
        <v>368</v>
      </c>
      <c r="B365" s="192" t="s">
        <v>1077</v>
      </c>
      <c r="C365" s="193" t="s">
        <v>159</v>
      </c>
      <c r="D365" s="193" t="s">
        <v>159</v>
      </c>
    </row>
    <row r="366" spans="1:4" ht="27.75" customHeight="1">
      <c r="A366" s="194">
        <v>369</v>
      </c>
      <c r="B366" s="192" t="s">
        <v>1078</v>
      </c>
      <c r="C366" s="193" t="s">
        <v>159</v>
      </c>
      <c r="D366" s="193" t="s">
        <v>159</v>
      </c>
    </row>
    <row r="367" spans="1:4" ht="27.75" customHeight="1">
      <c r="A367" s="194">
        <v>370</v>
      </c>
      <c r="B367" s="192" t="s">
        <v>1079</v>
      </c>
      <c r="C367" s="193" t="s">
        <v>159</v>
      </c>
      <c r="D367" s="193" t="s">
        <v>159</v>
      </c>
    </row>
    <row r="368" spans="1:4" ht="27.75" customHeight="1">
      <c r="A368" s="194">
        <v>371</v>
      </c>
      <c r="B368" s="192" t="s">
        <v>1080</v>
      </c>
      <c r="C368" s="193" t="s">
        <v>159</v>
      </c>
      <c r="D368" s="193" t="s">
        <v>159</v>
      </c>
    </row>
    <row r="369" spans="1:4" ht="27.75" customHeight="1">
      <c r="A369" s="194">
        <v>372</v>
      </c>
      <c r="B369" s="192" t="s">
        <v>1081</v>
      </c>
      <c r="C369" s="193" t="s">
        <v>159</v>
      </c>
      <c r="D369" s="193" t="s">
        <v>159</v>
      </c>
    </row>
    <row r="370" spans="1:4" ht="27.75" customHeight="1">
      <c r="A370" s="194">
        <v>373</v>
      </c>
      <c r="B370" s="192" t="s">
        <v>1082</v>
      </c>
      <c r="C370" s="193" t="s">
        <v>159</v>
      </c>
      <c r="D370" s="193" t="s">
        <v>159</v>
      </c>
    </row>
    <row r="371" spans="1:4" ht="27.75" customHeight="1">
      <c r="A371" s="194">
        <v>374</v>
      </c>
      <c r="B371" s="192" t="s">
        <v>1083</v>
      </c>
      <c r="C371" s="193" t="s">
        <v>159</v>
      </c>
      <c r="D371" s="193" t="s">
        <v>159</v>
      </c>
    </row>
    <row r="372" spans="1:4" ht="27.75" customHeight="1">
      <c r="A372" s="194">
        <v>375</v>
      </c>
      <c r="B372" s="192" t="s">
        <v>1084</v>
      </c>
      <c r="C372" s="193" t="s">
        <v>159</v>
      </c>
      <c r="D372" s="193" t="s">
        <v>159</v>
      </c>
    </row>
    <row r="373" spans="1:4" ht="27.75" customHeight="1">
      <c r="A373" s="194">
        <v>376</v>
      </c>
      <c r="B373" s="192" t="s">
        <v>1085</v>
      </c>
      <c r="C373" s="193" t="s">
        <v>159</v>
      </c>
      <c r="D373" s="193" t="s">
        <v>159</v>
      </c>
    </row>
    <row r="374" spans="1:4" ht="27.75" customHeight="1">
      <c r="A374" s="194">
        <v>377</v>
      </c>
      <c r="B374" s="192" t="s">
        <v>1086</v>
      </c>
      <c r="C374" s="193" t="s">
        <v>159</v>
      </c>
      <c r="D374" s="193" t="s">
        <v>159</v>
      </c>
    </row>
    <row r="375" spans="1:4" ht="27.75" customHeight="1">
      <c r="A375" s="194">
        <v>378</v>
      </c>
      <c r="B375" s="192" t="s">
        <v>1087</v>
      </c>
      <c r="C375" s="193" t="s">
        <v>159</v>
      </c>
      <c r="D375" s="193" t="s">
        <v>159</v>
      </c>
    </row>
    <row r="376" spans="1:4" ht="27.75" customHeight="1">
      <c r="A376" s="194">
        <v>379</v>
      </c>
      <c r="B376" s="192" t="s">
        <v>1088</v>
      </c>
      <c r="C376" s="193" t="s">
        <v>159</v>
      </c>
      <c r="D376" s="193" t="s">
        <v>159</v>
      </c>
    </row>
    <row r="377" spans="1:4" ht="27.75" customHeight="1">
      <c r="A377" s="194">
        <v>380</v>
      </c>
      <c r="B377" s="192" t="s">
        <v>1089</v>
      </c>
      <c r="C377" s="193" t="s">
        <v>159</v>
      </c>
      <c r="D377" s="193" t="s">
        <v>159</v>
      </c>
    </row>
    <row r="378" spans="1:4" ht="27.75" customHeight="1">
      <c r="A378" s="194">
        <v>381</v>
      </c>
      <c r="B378" s="192" t="s">
        <v>1090</v>
      </c>
      <c r="C378" s="193" t="s">
        <v>159</v>
      </c>
      <c r="D378" s="193" t="s">
        <v>159</v>
      </c>
    </row>
    <row r="379" spans="1:4" ht="27.75" customHeight="1">
      <c r="A379" s="194">
        <v>382</v>
      </c>
      <c r="B379" s="192" t="s">
        <v>1091</v>
      </c>
      <c r="C379" s="193" t="s">
        <v>159</v>
      </c>
      <c r="D379" s="193" t="s">
        <v>159</v>
      </c>
    </row>
    <row r="380" spans="1:4" ht="27.75" customHeight="1">
      <c r="A380" s="194">
        <v>383</v>
      </c>
      <c r="B380" s="192" t="s">
        <v>1092</v>
      </c>
      <c r="C380" s="193" t="s">
        <v>159</v>
      </c>
      <c r="D380" s="193" t="s">
        <v>159</v>
      </c>
    </row>
    <row r="381" spans="1:4" ht="27.75" customHeight="1">
      <c r="A381" s="194">
        <v>384</v>
      </c>
      <c r="B381" s="192" t="s">
        <v>1093</v>
      </c>
      <c r="C381" s="193" t="s">
        <v>159</v>
      </c>
      <c r="D381" s="193" t="s">
        <v>159</v>
      </c>
    </row>
    <row r="382" spans="1:4" ht="27.75" customHeight="1">
      <c r="A382" s="194">
        <v>385</v>
      </c>
      <c r="B382" s="192" t="s">
        <v>1094</v>
      </c>
      <c r="C382" s="193" t="s">
        <v>159</v>
      </c>
      <c r="D382" s="193" t="s">
        <v>159</v>
      </c>
    </row>
    <row r="383" spans="1:4" ht="27.75" customHeight="1">
      <c r="A383" s="194">
        <v>386</v>
      </c>
      <c r="B383" s="192" t="s">
        <v>1095</v>
      </c>
      <c r="C383" s="193" t="s">
        <v>159</v>
      </c>
      <c r="D383" s="193" t="s">
        <v>159</v>
      </c>
    </row>
    <row r="384" spans="1:4" ht="27.75" customHeight="1">
      <c r="A384" s="194">
        <v>387</v>
      </c>
      <c r="B384" s="192" t="s">
        <v>1096</v>
      </c>
      <c r="C384" s="193" t="s">
        <v>159</v>
      </c>
      <c r="D384" s="193" t="s">
        <v>159</v>
      </c>
    </row>
    <row r="385" spans="1:4" ht="27.75" customHeight="1">
      <c r="A385" s="194">
        <v>388</v>
      </c>
      <c r="B385" s="192" t="s">
        <v>1097</v>
      </c>
      <c r="C385" s="193" t="s">
        <v>159</v>
      </c>
      <c r="D385" s="193" t="s">
        <v>159</v>
      </c>
    </row>
    <row r="386" spans="1:4" ht="27.75" customHeight="1">
      <c r="A386" s="194">
        <v>390</v>
      </c>
      <c r="B386" s="192" t="s">
        <v>1098</v>
      </c>
      <c r="C386" s="193" t="s">
        <v>159</v>
      </c>
      <c r="D386" s="193" t="s">
        <v>159</v>
      </c>
    </row>
    <row r="387" spans="1:4" ht="27.75" customHeight="1">
      <c r="A387" s="194">
        <v>391</v>
      </c>
      <c r="B387" s="192" t="s">
        <v>1099</v>
      </c>
      <c r="C387" s="193" t="s">
        <v>159</v>
      </c>
      <c r="D387" s="193" t="s">
        <v>159</v>
      </c>
    </row>
    <row r="388" spans="1:4" ht="27.75" customHeight="1">
      <c r="A388" s="194">
        <v>392</v>
      </c>
      <c r="B388" s="192" t="s">
        <v>1100</v>
      </c>
      <c r="C388" s="193" t="s">
        <v>159</v>
      </c>
      <c r="D388" s="193" t="s">
        <v>159</v>
      </c>
    </row>
    <row r="389" spans="1:4" ht="27.75" customHeight="1">
      <c r="A389" s="194">
        <v>393</v>
      </c>
      <c r="B389" s="192" t="s">
        <v>1101</v>
      </c>
      <c r="C389" s="193" t="s">
        <v>159</v>
      </c>
      <c r="D389" s="193" t="s">
        <v>159</v>
      </c>
    </row>
    <row r="390" spans="1:4" ht="27.75" customHeight="1">
      <c r="A390" s="194">
        <v>394</v>
      </c>
      <c r="B390" s="192" t="s">
        <v>1102</v>
      </c>
      <c r="C390" s="193" t="s">
        <v>159</v>
      </c>
      <c r="D390" s="193" t="s">
        <v>159</v>
      </c>
    </row>
    <row r="391" spans="1:4" ht="27.75" customHeight="1">
      <c r="A391" s="194">
        <v>395</v>
      </c>
      <c r="B391" s="192" t="s">
        <v>1103</v>
      </c>
      <c r="C391" s="193" t="s">
        <v>159</v>
      </c>
      <c r="D391" s="193" t="s">
        <v>159</v>
      </c>
    </row>
    <row r="392" spans="1:4" ht="27.75" customHeight="1">
      <c r="A392" s="194">
        <v>396</v>
      </c>
      <c r="B392" s="192" t="s">
        <v>1104</v>
      </c>
      <c r="C392" s="193" t="s">
        <v>159</v>
      </c>
      <c r="D392" s="193" t="s">
        <v>159</v>
      </c>
    </row>
    <row r="393" spans="1:4" ht="27.75" customHeight="1">
      <c r="A393" s="194">
        <v>397</v>
      </c>
      <c r="B393" s="192" t="s">
        <v>1105</v>
      </c>
      <c r="C393" s="193" t="s">
        <v>159</v>
      </c>
      <c r="D393" s="193" t="s">
        <v>159</v>
      </c>
    </row>
    <row r="394" spans="1:4" ht="27.75" customHeight="1">
      <c r="A394" s="194">
        <v>398</v>
      </c>
      <c r="B394" s="192" t="s">
        <v>1106</v>
      </c>
      <c r="C394" s="193" t="s">
        <v>159</v>
      </c>
      <c r="D394" s="193" t="s">
        <v>159</v>
      </c>
    </row>
    <row r="395" spans="1:4" ht="27.75" customHeight="1">
      <c r="A395" s="194">
        <v>399</v>
      </c>
      <c r="B395" s="192" t="s">
        <v>1107</v>
      </c>
      <c r="C395" s="193" t="s">
        <v>159</v>
      </c>
      <c r="D395" s="193" t="s">
        <v>159</v>
      </c>
    </row>
    <row r="396" spans="1:4" ht="27.75" customHeight="1">
      <c r="A396" s="194">
        <v>400</v>
      </c>
      <c r="B396" s="192" t="s">
        <v>1108</v>
      </c>
      <c r="C396" s="193" t="s">
        <v>159</v>
      </c>
      <c r="D396" s="193" t="s">
        <v>159</v>
      </c>
    </row>
    <row r="397" spans="1:4" ht="27.75" customHeight="1">
      <c r="A397" s="194">
        <v>401</v>
      </c>
      <c r="B397" s="192" t="s">
        <v>1109</v>
      </c>
      <c r="C397" s="193" t="s">
        <v>159</v>
      </c>
      <c r="D397" s="193" t="s">
        <v>159</v>
      </c>
    </row>
    <row r="398" spans="1:4" ht="27.75" customHeight="1">
      <c r="A398" s="194">
        <v>402</v>
      </c>
      <c r="B398" s="192" t="s">
        <v>1110</v>
      </c>
      <c r="C398" s="193" t="s">
        <v>159</v>
      </c>
      <c r="D398" s="193" t="s">
        <v>159</v>
      </c>
    </row>
    <row r="399" spans="1:4" ht="27.75" customHeight="1">
      <c r="A399" s="194">
        <v>403</v>
      </c>
      <c r="B399" s="192" t="s">
        <v>1111</v>
      </c>
      <c r="C399" s="193" t="s">
        <v>159</v>
      </c>
      <c r="D399" s="193" t="s">
        <v>159</v>
      </c>
    </row>
    <row r="400" spans="1:4" ht="27.75" customHeight="1">
      <c r="A400" s="194">
        <v>404</v>
      </c>
      <c r="B400" s="192" t="s">
        <v>1112</v>
      </c>
      <c r="C400" s="193" t="s">
        <v>159</v>
      </c>
      <c r="D400" s="193" t="s">
        <v>159</v>
      </c>
    </row>
    <row r="401" spans="1:4" ht="27.75" customHeight="1">
      <c r="A401" s="194">
        <v>405</v>
      </c>
      <c r="B401" s="192" t="s">
        <v>1113</v>
      </c>
      <c r="C401" s="193" t="s">
        <v>159</v>
      </c>
      <c r="D401" s="193" t="s">
        <v>159</v>
      </c>
    </row>
    <row r="402" spans="1:4" ht="27.75" customHeight="1">
      <c r="A402" s="194">
        <v>406</v>
      </c>
      <c r="B402" s="192" t="s">
        <v>1114</v>
      </c>
      <c r="C402" s="193" t="s">
        <v>159</v>
      </c>
      <c r="D402" s="193" t="s">
        <v>159</v>
      </c>
    </row>
    <row r="403" spans="1:4" ht="27.75" customHeight="1">
      <c r="A403" s="194">
        <v>407</v>
      </c>
      <c r="B403" s="192" t="s">
        <v>1115</v>
      </c>
      <c r="C403" s="193" t="s">
        <v>159</v>
      </c>
      <c r="D403" s="193" t="s">
        <v>159</v>
      </c>
    </row>
    <row r="404" spans="1:4" ht="27.75" customHeight="1">
      <c r="A404" s="194">
        <v>408</v>
      </c>
      <c r="B404" s="192" t="s">
        <v>1116</v>
      </c>
      <c r="C404" s="193" t="s">
        <v>159</v>
      </c>
      <c r="D404" s="193" t="s">
        <v>159</v>
      </c>
    </row>
    <row r="405" spans="1:4" ht="27.75" customHeight="1">
      <c r="A405" s="194">
        <v>409</v>
      </c>
      <c r="B405" s="192" t="s">
        <v>1117</v>
      </c>
      <c r="C405" s="193" t="s">
        <v>159</v>
      </c>
      <c r="D405" s="193" t="s">
        <v>159</v>
      </c>
    </row>
    <row r="406" spans="1:4" ht="27.75" customHeight="1">
      <c r="A406" s="194">
        <v>410</v>
      </c>
      <c r="B406" s="192" t="s">
        <v>1118</v>
      </c>
      <c r="C406" s="193" t="s">
        <v>159</v>
      </c>
      <c r="D406" s="193" t="s">
        <v>159</v>
      </c>
    </row>
    <row r="407" spans="1:4" ht="27.75" customHeight="1">
      <c r="A407" s="194">
        <v>411</v>
      </c>
      <c r="B407" s="192" t="s">
        <v>1119</v>
      </c>
      <c r="C407" s="193" t="s">
        <v>159</v>
      </c>
      <c r="D407" s="193" t="s">
        <v>159</v>
      </c>
    </row>
    <row r="408" spans="1:4" ht="27.75" customHeight="1">
      <c r="A408" s="194">
        <v>412</v>
      </c>
      <c r="B408" s="192" t="s">
        <v>1120</v>
      </c>
      <c r="C408" s="193" t="s">
        <v>159</v>
      </c>
      <c r="D408" s="193" t="s">
        <v>159</v>
      </c>
    </row>
    <row r="409" spans="1:4" ht="27.75" customHeight="1">
      <c r="A409" s="194">
        <v>413</v>
      </c>
      <c r="B409" s="192" t="s">
        <v>1121</v>
      </c>
      <c r="C409" s="193" t="s">
        <v>159</v>
      </c>
      <c r="D409" s="193" t="s">
        <v>159</v>
      </c>
    </row>
    <row r="410" spans="1:4" ht="27.75" customHeight="1">
      <c r="A410" s="194">
        <v>414</v>
      </c>
      <c r="B410" s="192" t="s">
        <v>1122</v>
      </c>
      <c r="C410" s="193" t="s">
        <v>159</v>
      </c>
      <c r="D410" s="193" t="s">
        <v>159</v>
      </c>
    </row>
    <row r="411" spans="1:4" ht="27.75" customHeight="1">
      <c r="A411" s="194">
        <v>415</v>
      </c>
      <c r="B411" s="192" t="s">
        <v>1123</v>
      </c>
      <c r="C411" s="193" t="s">
        <v>159</v>
      </c>
      <c r="D411" s="193" t="s">
        <v>159</v>
      </c>
    </row>
    <row r="412" spans="1:4" ht="27.75" customHeight="1">
      <c r="A412" s="194">
        <v>416</v>
      </c>
      <c r="B412" s="192" t="s">
        <v>1124</v>
      </c>
      <c r="C412" s="193" t="s">
        <v>159</v>
      </c>
      <c r="D412" s="193" t="s">
        <v>159</v>
      </c>
    </row>
    <row r="413" spans="1:4" ht="27.75" customHeight="1">
      <c r="A413" s="194">
        <v>417</v>
      </c>
      <c r="B413" s="192" t="s">
        <v>1125</v>
      </c>
      <c r="C413" s="193" t="s">
        <v>159</v>
      </c>
      <c r="D413" s="193" t="s">
        <v>159</v>
      </c>
    </row>
    <row r="414" spans="1:4" ht="27.75" customHeight="1">
      <c r="A414" s="194">
        <v>418</v>
      </c>
      <c r="B414" s="192" t="s">
        <v>1126</v>
      </c>
      <c r="C414" s="193" t="s">
        <v>159</v>
      </c>
      <c r="D414" s="193" t="s">
        <v>159</v>
      </c>
    </row>
    <row r="415" spans="1:4" ht="27.75" customHeight="1">
      <c r="A415" s="194">
        <v>419</v>
      </c>
      <c r="B415" s="192" t="s">
        <v>1127</v>
      </c>
      <c r="C415" s="193" t="s">
        <v>159</v>
      </c>
      <c r="D415" s="193" t="s">
        <v>159</v>
      </c>
    </row>
    <row r="416" spans="1:4" ht="27.75" customHeight="1">
      <c r="A416" s="194">
        <v>420</v>
      </c>
      <c r="B416" s="192" t="s">
        <v>1128</v>
      </c>
      <c r="C416" s="193" t="s">
        <v>159</v>
      </c>
      <c r="D416" s="193" t="s">
        <v>159</v>
      </c>
    </row>
    <row r="417" spans="1:4" ht="27.75" customHeight="1">
      <c r="A417" s="194">
        <v>421</v>
      </c>
      <c r="B417" s="192" t="s">
        <v>1129</v>
      </c>
      <c r="C417" s="193" t="s">
        <v>159</v>
      </c>
      <c r="D417" s="193" t="s">
        <v>159</v>
      </c>
    </row>
    <row r="418" spans="1:4" ht="27.75" customHeight="1">
      <c r="A418" s="194">
        <v>422</v>
      </c>
      <c r="B418" s="192" t="s">
        <v>1130</v>
      </c>
      <c r="C418" s="193" t="s">
        <v>159</v>
      </c>
      <c r="D418" s="193" t="s">
        <v>159</v>
      </c>
    </row>
    <row r="419" spans="1:4" ht="27.75" customHeight="1">
      <c r="A419" s="194">
        <v>423</v>
      </c>
      <c r="B419" s="192" t="s">
        <v>1131</v>
      </c>
      <c r="C419" s="193" t="s">
        <v>159</v>
      </c>
      <c r="D419" s="193" t="s">
        <v>159</v>
      </c>
    </row>
    <row r="420" spans="1:4" ht="27.75" customHeight="1">
      <c r="A420" s="194">
        <v>424</v>
      </c>
      <c r="B420" s="192" t="s">
        <v>1132</v>
      </c>
      <c r="C420" s="193" t="s">
        <v>159</v>
      </c>
      <c r="D420" s="193" t="s">
        <v>159</v>
      </c>
    </row>
    <row r="421" spans="1:4" ht="27.75" customHeight="1">
      <c r="A421" s="194">
        <v>425</v>
      </c>
      <c r="B421" s="192" t="s">
        <v>1133</v>
      </c>
      <c r="C421" s="193" t="s">
        <v>159</v>
      </c>
      <c r="D421" s="193" t="s">
        <v>159</v>
      </c>
    </row>
    <row r="422" spans="1:4" ht="27.75" customHeight="1">
      <c r="A422" s="194">
        <v>426</v>
      </c>
      <c r="B422" s="192" t="s">
        <v>1134</v>
      </c>
      <c r="C422" s="193" t="s">
        <v>159</v>
      </c>
      <c r="D422" s="193" t="s">
        <v>159</v>
      </c>
    </row>
    <row r="423" spans="1:4" ht="27.75" customHeight="1">
      <c r="A423" s="194">
        <v>427</v>
      </c>
      <c r="B423" s="192" t="s">
        <v>1135</v>
      </c>
      <c r="C423" s="193" t="s">
        <v>159</v>
      </c>
      <c r="D423" s="193" t="s">
        <v>159</v>
      </c>
    </row>
    <row r="424" spans="1:4" ht="27.75" customHeight="1">
      <c r="A424" s="194">
        <v>428</v>
      </c>
      <c r="B424" s="192" t="s">
        <v>1136</v>
      </c>
      <c r="C424" s="193" t="s">
        <v>159</v>
      </c>
      <c r="D424" s="193" t="s">
        <v>159</v>
      </c>
    </row>
    <row r="425" spans="1:4" ht="27.75" customHeight="1">
      <c r="A425" s="194">
        <v>429</v>
      </c>
      <c r="B425" s="192" t="s">
        <v>1137</v>
      </c>
      <c r="C425" s="193" t="s">
        <v>159</v>
      </c>
      <c r="D425" s="193" t="s">
        <v>159</v>
      </c>
    </row>
    <row r="426" spans="1:4" ht="27.75" customHeight="1">
      <c r="A426" s="194">
        <v>430</v>
      </c>
      <c r="B426" s="192" t="s">
        <v>1138</v>
      </c>
      <c r="C426" s="193" t="s">
        <v>159</v>
      </c>
      <c r="D426" s="193" t="s">
        <v>159</v>
      </c>
    </row>
    <row r="427" spans="1:4" ht="27.75" customHeight="1">
      <c r="A427" s="194">
        <v>431</v>
      </c>
      <c r="B427" s="192" t="s">
        <v>1139</v>
      </c>
      <c r="C427" s="193" t="s">
        <v>159</v>
      </c>
      <c r="D427" s="193" t="s">
        <v>159</v>
      </c>
    </row>
    <row r="428" spans="1:4" ht="27.75" customHeight="1">
      <c r="A428" s="194">
        <v>432</v>
      </c>
      <c r="B428" s="192" t="s">
        <v>1140</v>
      </c>
      <c r="C428" s="193" t="s">
        <v>159</v>
      </c>
      <c r="D428" s="193" t="s">
        <v>159</v>
      </c>
    </row>
    <row r="429" spans="1:4" ht="27.75" customHeight="1">
      <c r="A429" s="194">
        <v>433</v>
      </c>
      <c r="B429" s="192" t="s">
        <v>1141</v>
      </c>
      <c r="C429" s="193" t="s">
        <v>159</v>
      </c>
      <c r="D429" s="193" t="s">
        <v>159</v>
      </c>
    </row>
    <row r="430" spans="1:4" ht="27.75" customHeight="1">
      <c r="A430" s="194">
        <v>434</v>
      </c>
      <c r="B430" s="192" t="s">
        <v>1142</v>
      </c>
      <c r="C430" s="193" t="s">
        <v>159</v>
      </c>
      <c r="D430" s="193" t="s">
        <v>159</v>
      </c>
    </row>
    <row r="431" spans="1:4" ht="27.75" customHeight="1">
      <c r="A431" s="194">
        <v>435</v>
      </c>
      <c r="B431" s="192" t="s">
        <v>1143</v>
      </c>
      <c r="C431" s="193" t="s">
        <v>159</v>
      </c>
      <c r="D431" s="193" t="s">
        <v>159</v>
      </c>
    </row>
    <row r="432" spans="1:4" ht="27.75" customHeight="1">
      <c r="A432" s="194">
        <v>436</v>
      </c>
      <c r="B432" s="192" t="s">
        <v>1144</v>
      </c>
      <c r="C432" s="193" t="s">
        <v>159</v>
      </c>
      <c r="D432" s="193" t="s">
        <v>159</v>
      </c>
    </row>
    <row r="433" spans="1:4" ht="27.75" customHeight="1">
      <c r="A433" s="194">
        <v>437</v>
      </c>
      <c r="B433" s="192" t="s">
        <v>1145</v>
      </c>
      <c r="C433" s="193" t="s">
        <v>159</v>
      </c>
      <c r="D433" s="193" t="s">
        <v>159</v>
      </c>
    </row>
    <row r="434" spans="1:4" ht="27.75" customHeight="1">
      <c r="A434" s="194">
        <v>438</v>
      </c>
      <c r="B434" s="192" t="s">
        <v>1146</v>
      </c>
      <c r="C434" s="193" t="s">
        <v>159</v>
      </c>
      <c r="D434" s="193" t="s">
        <v>159</v>
      </c>
    </row>
    <row r="435" spans="1:4" ht="27.75" customHeight="1">
      <c r="A435" s="194">
        <v>439</v>
      </c>
      <c r="B435" s="192" t="s">
        <v>1147</v>
      </c>
      <c r="C435" s="193" t="s">
        <v>159</v>
      </c>
      <c r="D435" s="193" t="s">
        <v>159</v>
      </c>
    </row>
    <row r="436" spans="1:4" ht="27.75" customHeight="1">
      <c r="A436" s="194">
        <v>440</v>
      </c>
      <c r="B436" s="192" t="s">
        <v>1148</v>
      </c>
      <c r="C436" s="193" t="s">
        <v>159</v>
      </c>
      <c r="D436" s="193" t="s">
        <v>159</v>
      </c>
    </row>
    <row r="437" spans="1:4" ht="27.75" customHeight="1">
      <c r="A437" s="194">
        <v>441</v>
      </c>
      <c r="B437" s="192" t="s">
        <v>1149</v>
      </c>
      <c r="C437" s="193" t="s">
        <v>159</v>
      </c>
      <c r="D437" s="193" t="s">
        <v>159</v>
      </c>
    </row>
    <row r="438" spans="1:4" ht="27.75" customHeight="1">
      <c r="A438" s="194">
        <v>442</v>
      </c>
      <c r="B438" s="192" t="s">
        <v>1150</v>
      </c>
      <c r="C438" s="193">
        <v>11.071</v>
      </c>
      <c r="D438" s="193" t="s">
        <v>159</v>
      </c>
    </row>
    <row r="439" spans="1:4" ht="27.75" customHeight="1">
      <c r="A439" s="194">
        <v>443</v>
      </c>
      <c r="B439" s="192" t="s">
        <v>1151</v>
      </c>
      <c r="C439" s="193" t="s">
        <v>159</v>
      </c>
      <c r="D439" s="193" t="s">
        <v>159</v>
      </c>
    </row>
    <row r="440" spans="1:4" ht="27.75" customHeight="1">
      <c r="A440" s="194">
        <v>444</v>
      </c>
      <c r="B440" s="192" t="s">
        <v>1152</v>
      </c>
      <c r="C440" s="193" t="s">
        <v>159</v>
      </c>
      <c r="D440" s="193" t="s">
        <v>159</v>
      </c>
    </row>
    <row r="441" spans="1:4" ht="27.75" customHeight="1">
      <c r="A441" s="194">
        <v>445</v>
      </c>
      <c r="B441" s="192" t="s">
        <v>1153</v>
      </c>
      <c r="C441" s="193" t="s">
        <v>159</v>
      </c>
      <c r="D441" s="193" t="s">
        <v>159</v>
      </c>
    </row>
    <row r="442" spans="1:4" ht="27.75" customHeight="1">
      <c r="A442" s="194">
        <v>446</v>
      </c>
      <c r="B442" s="192" t="s">
        <v>1154</v>
      </c>
      <c r="C442" s="193" t="s">
        <v>159</v>
      </c>
      <c r="D442" s="193" t="s">
        <v>159</v>
      </c>
    </row>
    <row r="443" spans="1:4" ht="27.75" customHeight="1">
      <c r="A443" s="194">
        <v>447</v>
      </c>
      <c r="B443" s="192" t="s">
        <v>1155</v>
      </c>
      <c r="C443" s="193" t="s">
        <v>159</v>
      </c>
      <c r="D443" s="193" t="s">
        <v>159</v>
      </c>
    </row>
    <row r="444" spans="1:4" ht="27.75" customHeight="1">
      <c r="A444" s="194">
        <v>448</v>
      </c>
      <c r="B444" s="192" t="s">
        <v>1156</v>
      </c>
      <c r="C444" s="193" t="s">
        <v>159</v>
      </c>
      <c r="D444" s="193" t="s">
        <v>159</v>
      </c>
    </row>
    <row r="445" spans="1:4" ht="27.75" customHeight="1">
      <c r="A445" s="194">
        <v>449</v>
      </c>
      <c r="B445" s="192" t="s">
        <v>1157</v>
      </c>
      <c r="C445" s="193" t="s">
        <v>159</v>
      </c>
      <c r="D445" s="193" t="s">
        <v>159</v>
      </c>
    </row>
    <row r="446" spans="1:4" ht="27.75" customHeight="1">
      <c r="A446" s="194">
        <v>450</v>
      </c>
      <c r="B446" s="192" t="s">
        <v>1158</v>
      </c>
      <c r="C446" s="193" t="s">
        <v>159</v>
      </c>
      <c r="D446" s="193" t="s">
        <v>159</v>
      </c>
    </row>
    <row r="447" spans="1:4" ht="27.75" customHeight="1">
      <c r="A447" s="194">
        <v>451</v>
      </c>
      <c r="B447" s="192" t="s">
        <v>1159</v>
      </c>
      <c r="C447" s="193" t="s">
        <v>159</v>
      </c>
      <c r="D447" s="193" t="s">
        <v>159</v>
      </c>
    </row>
    <row r="448" spans="1:4" ht="27.75" customHeight="1">
      <c r="A448" s="194">
        <v>452</v>
      </c>
      <c r="B448" s="192" t="s">
        <v>1160</v>
      </c>
      <c r="C448" s="193" t="s">
        <v>159</v>
      </c>
      <c r="D448" s="193" t="s">
        <v>159</v>
      </c>
    </row>
    <row r="449" spans="1:4" ht="27.75" customHeight="1">
      <c r="A449" s="194">
        <v>453</v>
      </c>
      <c r="B449" s="192" t="s">
        <v>1161</v>
      </c>
      <c r="C449" s="193" t="s">
        <v>159</v>
      </c>
      <c r="D449" s="193" t="s">
        <v>159</v>
      </c>
    </row>
    <row r="450" spans="1:4" ht="27.75" customHeight="1">
      <c r="A450" s="194">
        <v>454</v>
      </c>
      <c r="B450" s="192" t="s">
        <v>1162</v>
      </c>
      <c r="C450" s="193">
        <v>1.2450000000000001</v>
      </c>
      <c r="D450" s="193" t="s">
        <v>159</v>
      </c>
    </row>
    <row r="451" spans="1:4" ht="27.75" customHeight="1">
      <c r="A451" s="194">
        <v>455</v>
      </c>
      <c r="B451" s="192" t="s">
        <v>1163</v>
      </c>
      <c r="C451" s="193" t="s">
        <v>159</v>
      </c>
      <c r="D451" s="193" t="s">
        <v>159</v>
      </c>
    </row>
    <row r="452" spans="1:4" ht="27.75" customHeight="1">
      <c r="A452" s="194">
        <v>456</v>
      </c>
      <c r="B452" s="192" t="s">
        <v>1164</v>
      </c>
      <c r="C452" s="193" t="s">
        <v>159</v>
      </c>
      <c r="D452" s="193" t="s">
        <v>159</v>
      </c>
    </row>
    <row r="453" spans="1:4" ht="27.75" customHeight="1">
      <c r="A453" s="194">
        <v>457</v>
      </c>
      <c r="B453" s="192" t="s">
        <v>1165</v>
      </c>
      <c r="C453" s="193" t="s">
        <v>159</v>
      </c>
      <c r="D453" s="193" t="s">
        <v>159</v>
      </c>
    </row>
    <row r="454" spans="1:4" ht="27.75" customHeight="1">
      <c r="A454" s="194">
        <v>458</v>
      </c>
      <c r="B454" s="192" t="s">
        <v>1166</v>
      </c>
      <c r="C454" s="193" t="s">
        <v>159</v>
      </c>
      <c r="D454" s="193" t="s">
        <v>159</v>
      </c>
    </row>
    <row r="455" spans="1:4" ht="27.75" customHeight="1">
      <c r="A455" s="194">
        <v>459</v>
      </c>
      <c r="B455" s="192" t="s">
        <v>1167</v>
      </c>
      <c r="C455" s="193" t="s">
        <v>159</v>
      </c>
      <c r="D455" s="193" t="s">
        <v>159</v>
      </c>
    </row>
    <row r="456" spans="1:4" ht="27.75" customHeight="1">
      <c r="A456" s="194">
        <v>527</v>
      </c>
      <c r="B456" s="192" t="s">
        <v>1168</v>
      </c>
      <c r="C456" s="193" t="s">
        <v>159</v>
      </c>
      <c r="D456" s="193" t="s">
        <v>159</v>
      </c>
    </row>
    <row r="457" spans="1:4" ht="27.75" customHeight="1">
      <c r="A457" s="194">
        <v>528</v>
      </c>
      <c r="B457" s="192" t="s">
        <v>1169</v>
      </c>
      <c r="C457" s="193" t="s">
        <v>159</v>
      </c>
      <c r="D457" s="193" t="s">
        <v>159</v>
      </c>
    </row>
    <row r="458" spans="1:4" ht="27.75" customHeight="1">
      <c r="A458" s="194">
        <v>529</v>
      </c>
      <c r="B458" s="192" t="s">
        <v>1170</v>
      </c>
      <c r="C458" s="193" t="s">
        <v>159</v>
      </c>
      <c r="D458" s="193" t="s">
        <v>159</v>
      </c>
    </row>
    <row r="459" spans="1:4" ht="27.75" customHeight="1">
      <c r="A459" s="194">
        <v>530</v>
      </c>
      <c r="B459" s="192" t="s">
        <v>1171</v>
      </c>
      <c r="C459" s="193" t="s">
        <v>159</v>
      </c>
      <c r="D459" s="193" t="s">
        <v>159</v>
      </c>
    </row>
    <row r="460" spans="1:4" ht="27.75" customHeight="1">
      <c r="A460" s="194">
        <v>531</v>
      </c>
      <c r="B460" s="192" t="s">
        <v>1172</v>
      </c>
      <c r="C460" s="193" t="s">
        <v>159</v>
      </c>
      <c r="D460" s="193" t="s">
        <v>159</v>
      </c>
    </row>
    <row r="461" spans="1:4" ht="27.75" customHeight="1">
      <c r="A461" s="194">
        <v>532</v>
      </c>
      <c r="B461" s="192" t="s">
        <v>1173</v>
      </c>
      <c r="C461" s="193" t="s">
        <v>159</v>
      </c>
      <c r="D461" s="193" t="s">
        <v>159</v>
      </c>
    </row>
    <row r="462" spans="1:4" ht="27.75" customHeight="1">
      <c r="A462" s="194">
        <v>533</v>
      </c>
      <c r="B462" s="192" t="s">
        <v>1174</v>
      </c>
      <c r="C462" s="193" t="s">
        <v>159</v>
      </c>
      <c r="D462" s="193" t="s">
        <v>159</v>
      </c>
    </row>
    <row r="463" spans="1:4" ht="27.75" customHeight="1">
      <c r="A463" s="194">
        <v>534</v>
      </c>
      <c r="B463" s="192" t="s">
        <v>1175</v>
      </c>
      <c r="C463" s="193" t="s">
        <v>159</v>
      </c>
      <c r="D463" s="193" t="s">
        <v>159</v>
      </c>
    </row>
    <row r="464" spans="1:4" ht="27.75" customHeight="1">
      <c r="A464" s="194">
        <v>535</v>
      </c>
      <c r="B464" s="192" t="s">
        <v>1176</v>
      </c>
      <c r="C464" s="193" t="s">
        <v>159</v>
      </c>
      <c r="D464" s="193" t="s">
        <v>159</v>
      </c>
    </row>
    <row r="465" spans="1:4" ht="27.75" customHeight="1">
      <c r="A465" s="194">
        <v>536</v>
      </c>
      <c r="B465" s="192" t="s">
        <v>1177</v>
      </c>
      <c r="C465" s="193" t="s">
        <v>159</v>
      </c>
      <c r="D465" s="193" t="s">
        <v>159</v>
      </c>
    </row>
    <row r="466" spans="1:4" ht="27.75" customHeight="1">
      <c r="A466" s="194">
        <v>537</v>
      </c>
      <c r="B466" s="192" t="s">
        <v>1178</v>
      </c>
      <c r="C466" s="193" t="s">
        <v>159</v>
      </c>
      <c r="D466" s="193" t="s">
        <v>159</v>
      </c>
    </row>
    <row r="467" spans="1:4" ht="27.75" customHeight="1">
      <c r="A467" s="194">
        <v>538</v>
      </c>
      <c r="B467" s="192" t="s">
        <v>1179</v>
      </c>
      <c r="C467" s="193" t="s">
        <v>159</v>
      </c>
      <c r="D467" s="193" t="s">
        <v>159</v>
      </c>
    </row>
    <row r="468" spans="1:4" ht="27.75" customHeight="1">
      <c r="A468" s="194">
        <v>539</v>
      </c>
      <c r="B468" s="192" t="s">
        <v>1180</v>
      </c>
      <c r="C468" s="193" t="s">
        <v>159</v>
      </c>
      <c r="D468" s="193" t="s">
        <v>159</v>
      </c>
    </row>
    <row r="469" spans="1:4" ht="27.75" customHeight="1">
      <c r="A469" s="194">
        <v>540</v>
      </c>
      <c r="B469" s="192" t="s">
        <v>1181</v>
      </c>
      <c r="C469" s="193" t="s">
        <v>159</v>
      </c>
      <c r="D469" s="193" t="s">
        <v>159</v>
      </c>
    </row>
    <row r="470" spans="1:4" ht="27.75" customHeight="1">
      <c r="A470" s="194">
        <v>541</v>
      </c>
      <c r="B470" s="192" t="s">
        <v>1182</v>
      </c>
      <c r="C470" s="193" t="s">
        <v>159</v>
      </c>
      <c r="D470" s="193" t="s">
        <v>159</v>
      </c>
    </row>
    <row r="471" spans="1:4" ht="27.75" customHeight="1">
      <c r="A471" s="194">
        <v>542</v>
      </c>
      <c r="B471" s="192" t="s">
        <v>1183</v>
      </c>
      <c r="C471" s="193" t="s">
        <v>159</v>
      </c>
      <c r="D471" s="193" t="s">
        <v>159</v>
      </c>
    </row>
    <row r="472" spans="1:4" ht="27.75" customHeight="1">
      <c r="A472" s="194">
        <v>543</v>
      </c>
      <c r="B472" s="192" t="s">
        <v>1184</v>
      </c>
      <c r="C472" s="193" t="s">
        <v>159</v>
      </c>
      <c r="D472" s="193" t="s">
        <v>159</v>
      </c>
    </row>
    <row r="473" spans="1:4" ht="27.75" customHeight="1">
      <c r="A473" s="194">
        <v>544</v>
      </c>
      <c r="B473" s="192" t="s">
        <v>1185</v>
      </c>
      <c r="C473" s="193" t="s">
        <v>159</v>
      </c>
      <c r="D473" s="193" t="s">
        <v>159</v>
      </c>
    </row>
    <row r="474" spans="1:4" ht="27.75" customHeight="1">
      <c r="A474" s="194">
        <v>545</v>
      </c>
      <c r="B474" s="192" t="s">
        <v>1186</v>
      </c>
      <c r="C474" s="193" t="s">
        <v>159</v>
      </c>
      <c r="D474" s="193" t="s">
        <v>159</v>
      </c>
    </row>
    <row r="475" spans="1:4" ht="27.75" customHeight="1">
      <c r="A475" s="194">
        <v>546</v>
      </c>
      <c r="B475" s="192" t="s">
        <v>1187</v>
      </c>
      <c r="C475" s="193" t="s">
        <v>159</v>
      </c>
      <c r="D475" s="193" t="s">
        <v>159</v>
      </c>
    </row>
    <row r="476" spans="1:4" ht="27.75" customHeight="1">
      <c r="A476" s="194">
        <v>547</v>
      </c>
      <c r="B476" s="192" t="s">
        <v>1188</v>
      </c>
      <c r="C476" s="193" t="s">
        <v>159</v>
      </c>
      <c r="D476" s="193" t="s">
        <v>159</v>
      </c>
    </row>
    <row r="477" spans="1:4" ht="27.75" customHeight="1">
      <c r="A477" s="194">
        <v>548</v>
      </c>
      <c r="B477" s="192" t="s">
        <v>1189</v>
      </c>
      <c r="C477" s="193" t="s">
        <v>159</v>
      </c>
      <c r="D477" s="193" t="s">
        <v>159</v>
      </c>
    </row>
    <row r="478" spans="1:4" ht="27.75" customHeight="1">
      <c r="A478" s="194">
        <v>549</v>
      </c>
      <c r="B478" s="192" t="s">
        <v>1190</v>
      </c>
      <c r="C478" s="193" t="s">
        <v>159</v>
      </c>
      <c r="D478" s="193" t="s">
        <v>159</v>
      </c>
    </row>
    <row r="479" spans="1:4" ht="27.75" customHeight="1">
      <c r="A479" s="194">
        <v>550</v>
      </c>
      <c r="B479" s="192" t="s">
        <v>1191</v>
      </c>
      <c r="C479" s="193" t="s">
        <v>159</v>
      </c>
      <c r="D479" s="193" t="s">
        <v>159</v>
      </c>
    </row>
    <row r="480" spans="1:4" ht="27.75" customHeight="1">
      <c r="A480" s="194">
        <v>551</v>
      </c>
      <c r="B480" s="192" t="s">
        <v>1192</v>
      </c>
      <c r="C480" s="193" t="s">
        <v>159</v>
      </c>
      <c r="D480" s="193" t="s">
        <v>159</v>
      </c>
    </row>
    <row r="481" spans="1:4" ht="27.75" customHeight="1">
      <c r="A481" s="194">
        <v>552</v>
      </c>
      <c r="B481" s="192" t="s">
        <v>1193</v>
      </c>
      <c r="C481" s="193" t="s">
        <v>159</v>
      </c>
      <c r="D481" s="193" t="s">
        <v>159</v>
      </c>
    </row>
    <row r="482" spans="1:4" ht="27.75" customHeight="1">
      <c r="A482" s="194">
        <v>553</v>
      </c>
      <c r="B482" s="192" t="s">
        <v>1194</v>
      </c>
      <c r="C482" s="193" t="s">
        <v>159</v>
      </c>
      <c r="D482" s="193" t="s">
        <v>159</v>
      </c>
    </row>
    <row r="483" spans="1:4" ht="27.75" customHeight="1">
      <c r="A483" s="194">
        <v>554</v>
      </c>
      <c r="B483" s="192" t="s">
        <v>1195</v>
      </c>
      <c r="C483" s="193" t="s">
        <v>159</v>
      </c>
      <c r="D483" s="193" t="s">
        <v>159</v>
      </c>
    </row>
    <row r="484" spans="1:4" ht="27.75" customHeight="1">
      <c r="A484" s="194">
        <v>555</v>
      </c>
      <c r="B484" s="192" t="s">
        <v>1196</v>
      </c>
      <c r="C484" s="193" t="s">
        <v>159</v>
      </c>
      <c r="D484" s="193" t="s">
        <v>159</v>
      </c>
    </row>
    <row r="485" spans="1:4" ht="27.75" customHeight="1">
      <c r="A485" s="194">
        <v>556</v>
      </c>
      <c r="B485" s="192" t="s">
        <v>1197</v>
      </c>
      <c r="C485" s="193" t="s">
        <v>159</v>
      </c>
      <c r="D485" s="193" t="s">
        <v>159</v>
      </c>
    </row>
    <row r="486" spans="1:4" ht="27.75" customHeight="1">
      <c r="A486" s="194">
        <v>557</v>
      </c>
      <c r="B486" s="192" t="s">
        <v>1198</v>
      </c>
      <c r="C486" s="193" t="s">
        <v>159</v>
      </c>
      <c r="D486" s="193" t="s">
        <v>159</v>
      </c>
    </row>
    <row r="487" spans="1:4" ht="27.75" customHeight="1">
      <c r="A487" s="194">
        <v>558</v>
      </c>
      <c r="B487" s="192" t="s">
        <v>1199</v>
      </c>
      <c r="C487" s="193" t="s">
        <v>159</v>
      </c>
      <c r="D487" s="193" t="s">
        <v>159</v>
      </c>
    </row>
    <row r="488" spans="1:4" ht="27.75" customHeight="1">
      <c r="A488" s="194">
        <v>559</v>
      </c>
      <c r="B488" s="192" t="s">
        <v>1200</v>
      </c>
      <c r="C488" s="193" t="s">
        <v>159</v>
      </c>
      <c r="D488" s="193" t="s">
        <v>159</v>
      </c>
    </row>
    <row r="489" spans="1:4" ht="27.75" customHeight="1">
      <c r="A489" s="194">
        <v>560</v>
      </c>
      <c r="B489" s="192" t="s">
        <v>1201</v>
      </c>
      <c r="C489" s="193" t="s">
        <v>159</v>
      </c>
      <c r="D489" s="193" t="s">
        <v>159</v>
      </c>
    </row>
    <row r="490" spans="1:4" ht="27.75" customHeight="1">
      <c r="A490" s="194">
        <v>562</v>
      </c>
      <c r="B490" s="192" t="s">
        <v>1202</v>
      </c>
      <c r="C490" s="193" t="s">
        <v>159</v>
      </c>
      <c r="D490" s="193" t="s">
        <v>159</v>
      </c>
    </row>
    <row r="491" spans="1:4" ht="27.75" customHeight="1">
      <c r="A491" s="194">
        <v>563</v>
      </c>
      <c r="B491" s="192" t="s">
        <v>1203</v>
      </c>
      <c r="C491" s="193" t="s">
        <v>159</v>
      </c>
      <c r="D491" s="193" t="s">
        <v>159</v>
      </c>
    </row>
    <row r="492" spans="1:4" ht="27.75" customHeight="1">
      <c r="A492" s="194">
        <v>564</v>
      </c>
      <c r="B492" s="192" t="s">
        <v>1204</v>
      </c>
      <c r="C492" s="193" t="s">
        <v>159</v>
      </c>
      <c r="D492" s="193" t="s">
        <v>159</v>
      </c>
    </row>
    <row r="493" spans="1:4" ht="27.75" customHeight="1">
      <c r="A493" s="194">
        <v>565</v>
      </c>
      <c r="B493" s="192" t="s">
        <v>1205</v>
      </c>
      <c r="C493" s="193" t="s">
        <v>159</v>
      </c>
      <c r="D493" s="193" t="s">
        <v>159</v>
      </c>
    </row>
    <row r="494" spans="1:4" ht="27.75" customHeight="1">
      <c r="A494" s="194">
        <v>566</v>
      </c>
      <c r="B494" s="192" t="s">
        <v>1206</v>
      </c>
      <c r="C494" s="193" t="s">
        <v>159</v>
      </c>
      <c r="D494" s="193" t="s">
        <v>159</v>
      </c>
    </row>
    <row r="495" spans="1:4" ht="27.75" customHeight="1">
      <c r="A495" s="194">
        <v>567</v>
      </c>
      <c r="B495" s="192" t="s">
        <v>1207</v>
      </c>
      <c r="C495" s="193" t="s">
        <v>159</v>
      </c>
      <c r="D495" s="193" t="s">
        <v>159</v>
      </c>
    </row>
    <row r="496" spans="1:4" ht="27.75" customHeight="1">
      <c r="A496" s="194">
        <v>568</v>
      </c>
      <c r="B496" s="192" t="s">
        <v>1208</v>
      </c>
      <c r="C496" s="193" t="s">
        <v>159</v>
      </c>
      <c r="D496" s="193" t="s">
        <v>159</v>
      </c>
    </row>
    <row r="497" spans="1:4" ht="27.75" customHeight="1">
      <c r="A497" s="194">
        <v>569</v>
      </c>
      <c r="B497" s="192" t="s">
        <v>1209</v>
      </c>
      <c r="C497" s="193" t="s">
        <v>159</v>
      </c>
      <c r="D497" s="193" t="s">
        <v>159</v>
      </c>
    </row>
    <row r="498" spans="1:4" ht="27.75" customHeight="1">
      <c r="A498" s="194">
        <v>570</v>
      </c>
      <c r="B498" s="192" t="s">
        <v>1210</v>
      </c>
      <c r="C498" s="193" t="s">
        <v>159</v>
      </c>
      <c r="D498" s="193" t="s">
        <v>159</v>
      </c>
    </row>
    <row r="499" spans="1:4" ht="27.75" customHeight="1">
      <c r="A499" s="194">
        <v>572</v>
      </c>
      <c r="B499" s="192" t="s">
        <v>1211</v>
      </c>
      <c r="C499" s="193" t="s">
        <v>159</v>
      </c>
      <c r="D499" s="193" t="s">
        <v>159</v>
      </c>
    </row>
    <row r="500" spans="1:4" ht="27.75" customHeight="1">
      <c r="A500" s="194">
        <v>573</v>
      </c>
      <c r="B500" s="192" t="s">
        <v>1212</v>
      </c>
      <c r="C500" s="193" t="s">
        <v>159</v>
      </c>
      <c r="D500" s="193" t="s">
        <v>159</v>
      </c>
    </row>
    <row r="501" spans="1:4" ht="27.75" customHeight="1">
      <c r="A501" s="194">
        <v>574</v>
      </c>
      <c r="B501" s="192" t="s">
        <v>1213</v>
      </c>
      <c r="C501" s="193" t="s">
        <v>159</v>
      </c>
      <c r="D501" s="193" t="s">
        <v>159</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8"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Header>&amp;C&amp;G</oddHeader>
    <oddFooter>&amp;C&amp;P of &amp;N</oddFooter>
    <firstHeader>&amp;LUn-scaled [nodal /network group] costs&amp;C&amp;G</firstHeader>
    <firstFooter>&amp;C&amp;P of &amp;N</first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80" zoomScaleNormal="80" zoomScaleSheetLayoutView="100" workbookViewId="0"/>
  </sheetViews>
  <sheetFormatPr defaultColWidth="11.5546875" defaultRowHeight="13.2"/>
  <cols>
    <col min="1" max="1" width="13.77734375" style="146" customWidth="1"/>
    <col min="2" max="2" width="37.44140625" style="146" bestFit="1" customWidth="1"/>
    <col min="3" max="3" width="19" style="147" customWidth="1"/>
    <col min="4" max="4" width="5.21875" style="146" bestFit="1" customWidth="1"/>
    <col min="5" max="5" width="4.77734375" style="146" customWidth="1"/>
    <col min="6" max="6" width="29.21875" style="146" bestFit="1" customWidth="1"/>
    <col min="7" max="7" width="11.5546875" style="146"/>
    <col min="8" max="8" width="64.5546875" style="146" bestFit="1" customWidth="1"/>
    <col min="9" max="16384" width="11.5546875" style="146"/>
  </cols>
  <sheetData>
    <row r="1" spans="1:8" ht="26.25" customHeight="1">
      <c r="A1" s="149" t="s">
        <v>38</v>
      </c>
      <c r="H1" s="148"/>
    </row>
    <row r="2" spans="1:8" ht="12.75" customHeight="1">
      <c r="A2" s="149"/>
    </row>
    <row r="3" spans="1:8" ht="12.75" customHeight="1">
      <c r="A3" s="149"/>
    </row>
    <row r="4" spans="1:8" ht="12.75" customHeight="1">
      <c r="A4" s="149"/>
    </row>
    <row r="5" spans="1:8" ht="12.75" customHeight="1">
      <c r="A5" s="149"/>
    </row>
    <row r="6" spans="1:8" ht="12.75" customHeight="1">
      <c r="A6" s="149"/>
    </row>
    <row r="7" spans="1:8" ht="12.75" customHeight="1">
      <c r="A7" s="149"/>
    </row>
    <row r="8" spans="1:8" ht="12.75" customHeight="1">
      <c r="A8" s="149"/>
    </row>
    <row r="9" spans="1:8" ht="12.75" customHeight="1">
      <c r="A9" s="149"/>
    </row>
    <row r="10" spans="1:8" ht="12.75" customHeight="1">
      <c r="A10" s="149"/>
    </row>
    <row r="11" spans="1:8" ht="12.75" customHeight="1">
      <c r="A11" s="149"/>
    </row>
    <row r="12" spans="1:8" ht="12.75" customHeight="1">
      <c r="A12" s="149"/>
    </row>
    <row r="13" spans="1:8" ht="12.75" customHeight="1">
      <c r="A13" s="149"/>
    </row>
    <row r="14" spans="1:8" ht="12.75" customHeight="1">
      <c r="A14" s="149"/>
    </row>
    <row r="15" spans="1:8" ht="12.75" customHeight="1">
      <c r="A15" s="149"/>
    </row>
    <row r="16" spans="1:8" ht="12.75" customHeight="1">
      <c r="A16" s="149"/>
    </row>
    <row r="17" spans="1:8" ht="12.75" customHeight="1">
      <c r="A17" s="149"/>
    </row>
    <row r="18" spans="1:8" ht="12.75" customHeight="1">
      <c r="A18" s="149"/>
    </row>
    <row r="19" spans="1:8" ht="12.75" customHeight="1">
      <c r="A19" s="149"/>
    </row>
    <row r="20" spans="1:8" ht="12.75" customHeight="1">
      <c r="A20" s="149"/>
    </row>
    <row r="21" spans="1:8" ht="12.75" customHeight="1">
      <c r="A21" s="149"/>
    </row>
    <row r="22" spans="1:8" ht="12.75" customHeight="1">
      <c r="A22" s="149"/>
    </row>
    <row r="23" spans="1:8" ht="12.75" customHeight="1">
      <c r="A23" s="149"/>
    </row>
    <row r="24" spans="1:8" ht="12.75" customHeight="1">
      <c r="A24" s="149"/>
    </row>
    <row r="25" spans="1:8" ht="12.75" customHeight="1">
      <c r="A25" s="149"/>
    </row>
    <row r="26" spans="1:8" ht="12.75" customHeight="1">
      <c r="A26" s="149"/>
    </row>
    <row r="27" spans="1:8" ht="12.75" customHeight="1">
      <c r="A27" s="149"/>
    </row>
    <row r="28" spans="1:8" s="151" customFormat="1" ht="52.8">
      <c r="A28" s="49" t="s">
        <v>1214</v>
      </c>
      <c r="B28" s="49" t="s">
        <v>1215</v>
      </c>
      <c r="C28" s="49" t="s">
        <v>1216</v>
      </c>
      <c r="D28" s="150"/>
      <c r="E28" s="150"/>
      <c r="F28" s="49" t="s">
        <v>1217</v>
      </c>
      <c r="G28" s="49" t="s">
        <v>1218</v>
      </c>
      <c r="H28" s="49" t="s">
        <v>1219</v>
      </c>
    </row>
    <row r="29" spans="1:8">
      <c r="A29" s="156">
        <v>3</v>
      </c>
      <c r="B29" s="152" t="s">
        <v>1220</v>
      </c>
      <c r="C29" s="155" t="s">
        <v>1221</v>
      </c>
      <c r="F29" s="146" t="s">
        <v>1222</v>
      </c>
      <c r="G29" s="153">
        <v>43626</v>
      </c>
      <c r="H29" s="146" t="s">
        <v>1223</v>
      </c>
    </row>
    <row r="30" spans="1:8">
      <c r="A30" s="156">
        <v>4</v>
      </c>
      <c r="B30" s="152" t="s">
        <v>1220</v>
      </c>
      <c r="C30" s="155" t="s">
        <v>1221</v>
      </c>
      <c r="F30" s="146" t="s">
        <v>1224</v>
      </c>
      <c r="G30" s="153">
        <v>43626</v>
      </c>
      <c r="H30" s="146" t="s">
        <v>1223</v>
      </c>
    </row>
    <row r="31" spans="1:8">
      <c r="A31" s="156">
        <v>5</v>
      </c>
      <c r="B31" s="152" t="s">
        <v>1225</v>
      </c>
      <c r="C31" s="155" t="s">
        <v>1221</v>
      </c>
      <c r="F31" s="146" t="s">
        <v>1226</v>
      </c>
      <c r="G31" s="153">
        <v>43626</v>
      </c>
      <c r="H31" s="146" t="s">
        <v>1223</v>
      </c>
    </row>
    <row r="32" spans="1:8">
      <c r="A32" s="156">
        <v>6</v>
      </c>
      <c r="B32" s="152" t="s">
        <v>1227</v>
      </c>
      <c r="C32" s="155" t="s">
        <v>1221</v>
      </c>
      <c r="F32" s="146" t="s">
        <v>1228</v>
      </c>
      <c r="G32" s="153">
        <v>43626</v>
      </c>
      <c r="H32" s="146" t="s">
        <v>1229</v>
      </c>
    </row>
    <row r="33" spans="1:8">
      <c r="A33" s="156">
        <v>7</v>
      </c>
      <c r="B33" s="152" t="s">
        <v>1227</v>
      </c>
      <c r="C33" s="155" t="s">
        <v>1221</v>
      </c>
      <c r="G33" s="153"/>
      <c r="H33" s="154"/>
    </row>
    <row r="34" spans="1:8">
      <c r="A34" s="156">
        <v>8</v>
      </c>
      <c r="B34" s="152" t="s">
        <v>1227</v>
      </c>
      <c r="C34" s="155" t="s">
        <v>1221</v>
      </c>
      <c r="F34" s="154"/>
      <c r="G34" s="153"/>
    </row>
    <row r="35" spans="1:8">
      <c r="A35" s="156">
        <v>9</v>
      </c>
      <c r="B35" s="152" t="s">
        <v>1227</v>
      </c>
      <c r="C35" s="155" t="s">
        <v>1221</v>
      </c>
      <c r="G35" s="153"/>
      <c r="H35" s="154"/>
    </row>
    <row r="36" spans="1:8">
      <c r="A36" s="156">
        <v>10</v>
      </c>
      <c r="B36" s="152" t="s">
        <v>1227</v>
      </c>
      <c r="C36" s="155" t="s">
        <v>1221</v>
      </c>
      <c r="G36" s="153"/>
      <c r="H36" s="154"/>
    </row>
    <row r="37" spans="1:8">
      <c r="A37" s="156">
        <v>11</v>
      </c>
      <c r="B37" s="152" t="s">
        <v>1227</v>
      </c>
      <c r="C37" s="155" t="s">
        <v>1221</v>
      </c>
      <c r="G37" s="153"/>
    </row>
    <row r="38" spans="1:8">
      <c r="A38" s="156">
        <v>12</v>
      </c>
      <c r="B38" s="152" t="s">
        <v>1227</v>
      </c>
      <c r="C38" s="155" t="s">
        <v>1221</v>
      </c>
      <c r="G38" s="153"/>
    </row>
    <row r="39" spans="1:8">
      <c r="A39" s="156">
        <v>13</v>
      </c>
      <c r="B39" s="152" t="s">
        <v>1230</v>
      </c>
      <c r="C39" s="155" t="s">
        <v>1221</v>
      </c>
      <c r="G39" s="153"/>
    </row>
    <row r="40" spans="1:8">
      <c r="A40" s="156">
        <v>15</v>
      </c>
      <c r="B40" s="152" t="s">
        <v>1230</v>
      </c>
      <c r="C40" s="155" t="s">
        <v>1221</v>
      </c>
      <c r="F40" s="154"/>
      <c r="G40" s="153"/>
      <c r="H40" s="154"/>
    </row>
    <row r="41" spans="1:8">
      <c r="A41" s="156">
        <v>16</v>
      </c>
      <c r="B41" s="152" t="s">
        <v>1231</v>
      </c>
      <c r="C41" s="155" t="s">
        <v>1221</v>
      </c>
      <c r="G41" s="153"/>
      <c r="H41" s="154"/>
    </row>
    <row r="42" spans="1:8">
      <c r="A42" s="156">
        <v>17</v>
      </c>
      <c r="B42" s="152" t="s">
        <v>1231</v>
      </c>
      <c r="C42" s="155" t="s">
        <v>1221</v>
      </c>
      <c r="G42" s="153"/>
    </row>
    <row r="43" spans="1:8">
      <c r="A43" s="156">
        <v>18</v>
      </c>
      <c r="B43" s="152" t="s">
        <v>1231</v>
      </c>
      <c r="C43" s="155" t="s">
        <v>1221</v>
      </c>
      <c r="G43" s="153"/>
    </row>
    <row r="44" spans="1:8">
      <c r="A44" s="156">
        <v>19</v>
      </c>
      <c r="B44" s="152" t="s">
        <v>1231</v>
      </c>
      <c r="C44" s="155" t="s">
        <v>1221</v>
      </c>
      <c r="G44" s="153"/>
    </row>
    <row r="45" spans="1:8">
      <c r="A45" s="156">
        <v>20</v>
      </c>
      <c r="B45" s="152" t="s">
        <v>1231</v>
      </c>
      <c r="C45" s="155" t="s">
        <v>1221</v>
      </c>
      <c r="G45" s="153"/>
    </row>
    <row r="46" spans="1:8">
      <c r="A46" s="156">
        <v>21</v>
      </c>
      <c r="B46" s="152" t="s">
        <v>1231</v>
      </c>
      <c r="C46" s="155" t="s">
        <v>1221</v>
      </c>
      <c r="G46" s="153"/>
    </row>
    <row r="47" spans="1:8">
      <c r="A47" s="156">
        <v>22</v>
      </c>
      <c r="B47" s="152" t="s">
        <v>1231</v>
      </c>
      <c r="C47" s="155" t="s">
        <v>1221</v>
      </c>
      <c r="G47" s="153"/>
    </row>
    <row r="48" spans="1:8">
      <c r="A48" s="156">
        <v>23</v>
      </c>
      <c r="B48" s="152" t="s">
        <v>1232</v>
      </c>
      <c r="C48" s="155" t="s">
        <v>1221</v>
      </c>
      <c r="G48" s="153"/>
    </row>
    <row r="49" spans="1:8">
      <c r="A49" s="156">
        <v>24</v>
      </c>
      <c r="B49" s="152" t="s">
        <v>1232</v>
      </c>
      <c r="C49" s="155" t="s">
        <v>1221</v>
      </c>
      <c r="G49" s="153"/>
    </row>
    <row r="50" spans="1:8">
      <c r="A50" s="156">
        <v>25</v>
      </c>
      <c r="B50" s="152" t="s">
        <v>1232</v>
      </c>
      <c r="C50" s="155" t="s">
        <v>1221</v>
      </c>
      <c r="G50" s="153"/>
    </row>
    <row r="51" spans="1:8">
      <c r="A51" s="156">
        <v>26</v>
      </c>
      <c r="B51" s="152" t="s">
        <v>1232</v>
      </c>
      <c r="C51" s="155" t="s">
        <v>1221</v>
      </c>
      <c r="G51" s="153"/>
    </row>
    <row r="52" spans="1:8">
      <c r="A52" s="156">
        <v>28</v>
      </c>
      <c r="B52" s="152" t="s">
        <v>1232</v>
      </c>
      <c r="C52" s="155" t="s">
        <v>1221</v>
      </c>
      <c r="G52" s="153"/>
    </row>
    <row r="53" spans="1:8">
      <c r="A53" s="156">
        <v>29</v>
      </c>
      <c r="B53" s="152" t="s">
        <v>1232</v>
      </c>
      <c r="C53" s="155" t="s">
        <v>1221</v>
      </c>
      <c r="G53" s="153"/>
    </row>
    <row r="54" spans="1:8">
      <c r="A54" s="156">
        <v>30</v>
      </c>
      <c r="B54" s="152" t="s">
        <v>1232</v>
      </c>
      <c r="C54" s="155" t="s">
        <v>1221</v>
      </c>
      <c r="G54" s="153"/>
    </row>
    <row r="55" spans="1:8">
      <c r="A55" s="156">
        <v>31</v>
      </c>
      <c r="B55" s="152" t="s">
        <v>1232</v>
      </c>
      <c r="C55" s="155" t="s">
        <v>1221</v>
      </c>
      <c r="G55" s="153"/>
    </row>
    <row r="56" spans="1:8">
      <c r="A56" s="156">
        <v>32</v>
      </c>
      <c r="B56" s="152" t="s">
        <v>1232</v>
      </c>
      <c r="C56" s="155" t="s">
        <v>1221</v>
      </c>
      <c r="F56" s="154"/>
      <c r="G56" s="153"/>
      <c r="H56" s="154"/>
    </row>
    <row r="57" spans="1:8">
      <c r="A57" s="156">
        <v>33</v>
      </c>
      <c r="B57" s="152" t="s">
        <v>1232</v>
      </c>
      <c r="C57" s="155" t="s">
        <v>1221</v>
      </c>
      <c r="F57" s="154"/>
      <c r="G57" s="153"/>
      <c r="H57" s="154"/>
    </row>
    <row r="58" spans="1:8">
      <c r="A58" s="156">
        <v>34</v>
      </c>
      <c r="B58" s="152" t="s">
        <v>1232</v>
      </c>
      <c r="C58" s="155" t="s">
        <v>1221</v>
      </c>
      <c r="F58" s="154"/>
      <c r="G58" s="153"/>
      <c r="H58" s="154"/>
    </row>
    <row r="59" spans="1:8">
      <c r="A59" s="156">
        <v>35</v>
      </c>
      <c r="B59" s="152" t="s">
        <v>1232</v>
      </c>
      <c r="C59" s="155" t="s">
        <v>1221</v>
      </c>
      <c r="F59" s="154"/>
      <c r="G59" s="153"/>
      <c r="H59" s="154"/>
    </row>
    <row r="60" spans="1:8">
      <c r="A60" s="156">
        <v>36</v>
      </c>
      <c r="B60" s="152" t="s">
        <v>1232</v>
      </c>
      <c r="C60" s="155" t="s">
        <v>1221</v>
      </c>
      <c r="F60" s="154"/>
      <c r="G60" s="153"/>
      <c r="H60" s="154"/>
    </row>
    <row r="61" spans="1:8">
      <c r="A61" s="156">
        <v>37</v>
      </c>
      <c r="B61" s="152" t="s">
        <v>1232</v>
      </c>
      <c r="C61" s="155" t="s">
        <v>1221</v>
      </c>
      <c r="F61" s="154"/>
      <c r="G61" s="153"/>
      <c r="H61" s="154"/>
    </row>
    <row r="62" spans="1:8">
      <c r="A62" s="156">
        <v>38</v>
      </c>
      <c r="B62" s="152" t="s">
        <v>1232</v>
      </c>
      <c r="C62" s="155" t="s">
        <v>1221</v>
      </c>
      <c r="F62" s="154"/>
      <c r="G62" s="153"/>
      <c r="H62" s="154"/>
    </row>
    <row r="63" spans="1:8">
      <c r="A63" s="156">
        <v>39</v>
      </c>
      <c r="B63" s="152" t="s">
        <v>1232</v>
      </c>
      <c r="C63" s="155" t="s">
        <v>1221</v>
      </c>
      <c r="F63" s="154"/>
      <c r="G63" s="153"/>
      <c r="H63" s="154"/>
    </row>
    <row r="64" spans="1:8">
      <c r="A64" s="156">
        <v>40</v>
      </c>
      <c r="B64" s="152" t="s">
        <v>1231</v>
      </c>
      <c r="C64" s="155" t="s">
        <v>1221</v>
      </c>
      <c r="F64" s="154"/>
      <c r="G64" s="153"/>
      <c r="H64" s="154"/>
    </row>
    <row r="65" spans="1:8">
      <c r="A65" s="156">
        <v>41</v>
      </c>
      <c r="B65" s="152" t="s">
        <v>1233</v>
      </c>
      <c r="C65" s="155" t="s">
        <v>1221</v>
      </c>
      <c r="F65" s="154"/>
      <c r="G65" s="153"/>
      <c r="H65" s="154"/>
    </row>
    <row r="66" spans="1:8">
      <c r="A66" s="156">
        <v>42</v>
      </c>
      <c r="B66" s="152" t="s">
        <v>1234</v>
      </c>
      <c r="C66" s="155" t="s">
        <v>1221</v>
      </c>
      <c r="F66" s="154"/>
      <c r="G66" s="153"/>
      <c r="H66" s="154"/>
    </row>
    <row r="67" spans="1:8">
      <c r="A67" s="156">
        <v>43</v>
      </c>
      <c r="B67" s="152" t="s">
        <v>1234</v>
      </c>
      <c r="C67" s="155" t="s">
        <v>1221</v>
      </c>
      <c r="F67" s="154"/>
      <c r="G67" s="153"/>
      <c r="H67" s="154"/>
    </row>
    <row r="68" spans="1:8">
      <c r="A68" s="156">
        <v>44</v>
      </c>
      <c r="B68" s="152" t="s">
        <v>1233</v>
      </c>
      <c r="C68" s="155" t="s">
        <v>1221</v>
      </c>
      <c r="F68" s="154"/>
      <c r="G68" s="153"/>
      <c r="H68" s="154"/>
    </row>
    <row r="69" spans="1:8">
      <c r="A69" s="156">
        <v>45</v>
      </c>
      <c r="B69" s="152" t="s">
        <v>1235</v>
      </c>
      <c r="C69" s="155" t="s">
        <v>1221</v>
      </c>
      <c r="F69" s="154"/>
      <c r="G69" s="153"/>
      <c r="H69" s="154"/>
    </row>
    <row r="70" spans="1:8">
      <c r="A70" s="156">
        <v>46</v>
      </c>
      <c r="B70" s="152" t="s">
        <v>1236</v>
      </c>
      <c r="C70" s="155" t="s">
        <v>1221</v>
      </c>
      <c r="F70" s="154"/>
      <c r="G70" s="153"/>
      <c r="H70" s="154"/>
    </row>
    <row r="71" spans="1:8">
      <c r="A71" s="156">
        <v>47</v>
      </c>
      <c r="B71" s="152" t="s">
        <v>1237</v>
      </c>
      <c r="C71" s="155" t="s">
        <v>1221</v>
      </c>
      <c r="F71" s="154"/>
      <c r="G71" s="153"/>
      <c r="H71" s="154"/>
    </row>
    <row r="72" spans="1:8">
      <c r="A72" s="156">
        <v>48</v>
      </c>
      <c r="B72" s="152" t="s">
        <v>1238</v>
      </c>
      <c r="C72" s="155" t="s">
        <v>1221</v>
      </c>
      <c r="F72" s="154"/>
      <c r="G72" s="153"/>
      <c r="H72" s="154"/>
    </row>
    <row r="73" spans="1:8">
      <c r="A73" s="156">
        <v>49</v>
      </c>
      <c r="B73" s="152" t="s">
        <v>1231</v>
      </c>
      <c r="C73" s="155" t="s">
        <v>1221</v>
      </c>
      <c r="F73" s="154"/>
      <c r="G73" s="153"/>
      <c r="H73" s="154"/>
    </row>
    <row r="74" spans="1:8">
      <c r="A74" s="156">
        <v>50</v>
      </c>
      <c r="B74" s="152" t="s">
        <v>1239</v>
      </c>
      <c r="C74" s="155" t="s">
        <v>1221</v>
      </c>
      <c r="F74" s="154"/>
      <c r="G74" s="153"/>
      <c r="H74" s="154"/>
    </row>
    <row r="75" spans="1:8">
      <c r="A75" s="156">
        <v>51</v>
      </c>
      <c r="B75" s="152" t="s">
        <v>1240</v>
      </c>
      <c r="C75" s="155" t="s">
        <v>1241</v>
      </c>
      <c r="F75" s="154"/>
      <c r="G75" s="153"/>
      <c r="H75" s="154"/>
    </row>
    <row r="76" spans="1:8">
      <c r="A76" s="156">
        <v>52</v>
      </c>
      <c r="B76" s="152" t="s">
        <v>1242</v>
      </c>
      <c r="C76" s="155" t="s">
        <v>1221</v>
      </c>
      <c r="F76" s="154"/>
      <c r="G76" s="153"/>
      <c r="H76" s="154"/>
    </row>
    <row r="77" spans="1:8">
      <c r="A77" s="156">
        <v>53</v>
      </c>
      <c r="B77" s="152" t="s">
        <v>1242</v>
      </c>
      <c r="C77" s="155" t="s">
        <v>1221</v>
      </c>
      <c r="F77" s="154"/>
      <c r="G77" s="153"/>
      <c r="H77" s="154"/>
    </row>
    <row r="78" spans="1:8">
      <c r="A78" s="156">
        <v>55</v>
      </c>
      <c r="B78" s="152" t="s">
        <v>1242</v>
      </c>
      <c r="C78" s="155" t="s">
        <v>1221</v>
      </c>
      <c r="F78" s="154"/>
      <c r="G78" s="153"/>
      <c r="H78" s="154"/>
    </row>
    <row r="79" spans="1:8">
      <c r="A79" s="156">
        <v>56</v>
      </c>
      <c r="B79" s="152" t="s">
        <v>1242</v>
      </c>
      <c r="C79" s="155" t="s">
        <v>1221</v>
      </c>
      <c r="F79" s="154"/>
      <c r="G79" s="153"/>
      <c r="H79" s="154"/>
    </row>
    <row r="80" spans="1:8">
      <c r="A80" s="156">
        <v>57</v>
      </c>
      <c r="B80" s="152" t="s">
        <v>1242</v>
      </c>
      <c r="C80" s="155" t="s">
        <v>1221</v>
      </c>
      <c r="F80" s="154"/>
      <c r="G80" s="153"/>
      <c r="H80" s="154"/>
    </row>
    <row r="81" spans="1:8">
      <c r="A81" s="156">
        <v>58</v>
      </c>
      <c r="B81" s="152" t="s">
        <v>1243</v>
      </c>
      <c r="C81" s="155" t="s">
        <v>1241</v>
      </c>
      <c r="F81" s="154"/>
      <c r="G81" s="153"/>
      <c r="H81" s="154"/>
    </row>
    <row r="82" spans="1:8">
      <c r="A82" s="156">
        <v>59</v>
      </c>
      <c r="B82" s="152" t="s">
        <v>1242</v>
      </c>
      <c r="C82" s="155" t="s">
        <v>1221</v>
      </c>
      <c r="F82" s="154"/>
      <c r="G82" s="153"/>
      <c r="H82" s="154"/>
    </row>
    <row r="83" spans="1:8">
      <c r="A83" s="156">
        <v>60</v>
      </c>
      <c r="B83" s="152" t="s">
        <v>1242</v>
      </c>
      <c r="C83" s="155" t="s">
        <v>1221</v>
      </c>
      <c r="F83" s="154"/>
      <c r="G83" s="153"/>
      <c r="H83" s="154"/>
    </row>
    <row r="84" spans="1:8">
      <c r="A84" s="156">
        <v>62</v>
      </c>
      <c r="B84" s="152" t="s">
        <v>1244</v>
      </c>
      <c r="C84" s="155" t="s">
        <v>1241</v>
      </c>
    </row>
    <row r="85" spans="1:8">
      <c r="A85" s="156">
        <v>63</v>
      </c>
      <c r="B85" s="152" t="s">
        <v>1234</v>
      </c>
      <c r="C85" s="155" t="s">
        <v>1221</v>
      </c>
    </row>
    <row r="86" spans="1:8">
      <c r="A86" s="156">
        <v>64</v>
      </c>
      <c r="B86" s="152" t="s">
        <v>1242</v>
      </c>
      <c r="C86" s="155" t="s">
        <v>1221</v>
      </c>
    </row>
    <row r="87" spans="1:8">
      <c r="A87" s="156">
        <v>65</v>
      </c>
      <c r="B87" s="152" t="s">
        <v>1245</v>
      </c>
      <c r="C87" s="155" t="s">
        <v>1221</v>
      </c>
    </row>
    <row r="88" spans="1:8">
      <c r="A88" s="156">
        <v>66</v>
      </c>
      <c r="B88" s="152" t="s">
        <v>1245</v>
      </c>
      <c r="C88" s="155" t="s">
        <v>1221</v>
      </c>
    </row>
    <row r="89" spans="1:8">
      <c r="A89" s="156">
        <v>67</v>
      </c>
      <c r="B89" s="152" t="s">
        <v>1246</v>
      </c>
      <c r="C89" s="155" t="s">
        <v>1221</v>
      </c>
    </row>
    <row r="90" spans="1:8">
      <c r="A90" s="156">
        <v>71</v>
      </c>
      <c r="B90" s="152" t="s">
        <v>1246</v>
      </c>
      <c r="C90" s="155" t="s">
        <v>1221</v>
      </c>
    </row>
    <row r="91" spans="1:8">
      <c r="A91" s="156">
        <v>72</v>
      </c>
      <c r="B91" s="152" t="s">
        <v>1246</v>
      </c>
      <c r="C91" s="155" t="s">
        <v>1221</v>
      </c>
    </row>
    <row r="92" spans="1:8">
      <c r="A92" s="156">
        <v>73</v>
      </c>
      <c r="B92" s="152" t="s">
        <v>1246</v>
      </c>
      <c r="C92" s="155" t="s">
        <v>1221</v>
      </c>
    </row>
    <row r="93" spans="1:8">
      <c r="A93" s="156">
        <v>74</v>
      </c>
      <c r="B93" s="152" t="s">
        <v>1247</v>
      </c>
      <c r="C93" s="155" t="s">
        <v>1221</v>
      </c>
    </row>
    <row r="94" spans="1:8">
      <c r="A94" s="156">
        <v>75</v>
      </c>
      <c r="B94" s="152" t="s">
        <v>1248</v>
      </c>
      <c r="C94" s="155" t="s">
        <v>1221</v>
      </c>
    </row>
    <row r="95" spans="1:8">
      <c r="A95" s="156">
        <v>76</v>
      </c>
      <c r="B95" s="152" t="s">
        <v>1248</v>
      </c>
      <c r="C95" s="155" t="s">
        <v>1221</v>
      </c>
    </row>
    <row r="96" spans="1:8">
      <c r="A96" s="156">
        <v>77</v>
      </c>
      <c r="B96" s="152" t="s">
        <v>1248</v>
      </c>
      <c r="C96" s="155" t="s">
        <v>1221</v>
      </c>
    </row>
    <row r="97" spans="1:3">
      <c r="A97" s="156">
        <v>78</v>
      </c>
      <c r="B97" s="152" t="s">
        <v>1249</v>
      </c>
      <c r="C97" s="155" t="s">
        <v>1221</v>
      </c>
    </row>
    <row r="98" spans="1:3">
      <c r="A98" s="156">
        <v>79</v>
      </c>
      <c r="B98" s="152" t="s">
        <v>1250</v>
      </c>
      <c r="C98" s="155" t="s">
        <v>1241</v>
      </c>
    </row>
    <row r="99" spans="1:3">
      <c r="A99" s="156">
        <v>80</v>
      </c>
      <c r="B99" s="152" t="s">
        <v>1251</v>
      </c>
      <c r="C99" s="155" t="s">
        <v>1221</v>
      </c>
    </row>
    <row r="100" spans="1:3">
      <c r="A100" s="156">
        <v>81</v>
      </c>
      <c r="B100" s="152" t="s">
        <v>1252</v>
      </c>
      <c r="C100" s="155" t="s">
        <v>1221</v>
      </c>
    </row>
    <row r="101" spans="1:3">
      <c r="A101" s="156">
        <v>82</v>
      </c>
      <c r="B101" s="152" t="s">
        <v>1253</v>
      </c>
      <c r="C101" s="155" t="s">
        <v>1221</v>
      </c>
    </row>
    <row r="102" spans="1:3">
      <c r="A102" s="156">
        <v>83</v>
      </c>
      <c r="B102" s="152" t="s">
        <v>1253</v>
      </c>
      <c r="C102" s="155" t="s">
        <v>1221</v>
      </c>
    </row>
    <row r="103" spans="1:3">
      <c r="A103" s="156">
        <v>84</v>
      </c>
      <c r="B103" s="152" t="s">
        <v>1253</v>
      </c>
      <c r="C103" s="155" t="s">
        <v>1221</v>
      </c>
    </row>
    <row r="104" spans="1:3">
      <c r="A104" s="156">
        <v>85</v>
      </c>
      <c r="B104" s="152" t="s">
        <v>1253</v>
      </c>
      <c r="C104" s="155" t="s">
        <v>1221</v>
      </c>
    </row>
    <row r="105" spans="1:3">
      <c r="A105" s="156">
        <v>86</v>
      </c>
      <c r="B105" s="152" t="s">
        <v>1253</v>
      </c>
      <c r="C105" s="155" t="s">
        <v>1221</v>
      </c>
    </row>
    <row r="106" spans="1:3">
      <c r="A106" s="156">
        <v>87</v>
      </c>
      <c r="B106" s="152" t="s">
        <v>1253</v>
      </c>
      <c r="C106" s="155" t="s">
        <v>1221</v>
      </c>
    </row>
    <row r="107" spans="1:3">
      <c r="A107" s="156">
        <v>88</v>
      </c>
      <c r="B107" s="152" t="s">
        <v>1253</v>
      </c>
      <c r="C107" s="155" t="s">
        <v>1221</v>
      </c>
    </row>
    <row r="108" spans="1:3">
      <c r="A108" s="156">
        <v>91</v>
      </c>
      <c r="B108" s="152" t="s">
        <v>1254</v>
      </c>
      <c r="C108" s="155" t="s">
        <v>1221</v>
      </c>
    </row>
    <row r="109" spans="1:3">
      <c r="A109" s="156">
        <v>92</v>
      </c>
      <c r="B109" s="152" t="s">
        <v>1254</v>
      </c>
      <c r="C109" s="155" t="s">
        <v>1221</v>
      </c>
    </row>
    <row r="110" spans="1:3">
      <c r="A110" s="156">
        <v>93</v>
      </c>
      <c r="B110" s="152" t="s">
        <v>1255</v>
      </c>
      <c r="C110" s="155" t="s">
        <v>1241</v>
      </c>
    </row>
    <row r="111" spans="1:3">
      <c r="A111" s="156">
        <v>94</v>
      </c>
      <c r="B111" s="152" t="s">
        <v>1254</v>
      </c>
      <c r="C111" s="155" t="s">
        <v>1221</v>
      </c>
    </row>
    <row r="112" spans="1:3">
      <c r="A112" s="156">
        <v>95</v>
      </c>
      <c r="B112" s="152" t="s">
        <v>1254</v>
      </c>
      <c r="C112" s="155" t="s">
        <v>1221</v>
      </c>
    </row>
    <row r="113" spans="1:3">
      <c r="A113" s="156">
        <v>96</v>
      </c>
      <c r="B113" s="152" t="s">
        <v>1254</v>
      </c>
      <c r="C113" s="155" t="s">
        <v>1221</v>
      </c>
    </row>
    <row r="114" spans="1:3">
      <c r="A114" s="156">
        <v>97</v>
      </c>
      <c r="B114" s="152" t="s">
        <v>1256</v>
      </c>
      <c r="C114" s="155" t="s">
        <v>1221</v>
      </c>
    </row>
    <row r="115" spans="1:3">
      <c r="A115" s="156">
        <v>98</v>
      </c>
      <c r="B115" s="152" t="s">
        <v>1257</v>
      </c>
      <c r="C115" s="155" t="s">
        <v>1221</v>
      </c>
    </row>
    <row r="116" spans="1:3">
      <c r="A116" s="156">
        <v>99</v>
      </c>
      <c r="B116" s="152" t="s">
        <v>1258</v>
      </c>
      <c r="C116" s="155" t="s">
        <v>1221</v>
      </c>
    </row>
    <row r="117" spans="1:3">
      <c r="A117" s="156">
        <v>100</v>
      </c>
      <c r="B117" s="152" t="s">
        <v>1258</v>
      </c>
      <c r="C117" s="155" t="s">
        <v>1221</v>
      </c>
    </row>
    <row r="118" spans="1:3">
      <c r="A118" s="156">
        <v>101</v>
      </c>
      <c r="B118" s="152" t="s">
        <v>1259</v>
      </c>
      <c r="C118" s="155" t="s">
        <v>1221</v>
      </c>
    </row>
    <row r="119" spans="1:3">
      <c r="A119" s="156">
        <v>102</v>
      </c>
      <c r="B119" s="152" t="s">
        <v>1259</v>
      </c>
      <c r="C119" s="155" t="s">
        <v>1221</v>
      </c>
    </row>
    <row r="120" spans="1:3">
      <c r="A120" s="156">
        <v>103</v>
      </c>
      <c r="B120" s="152" t="s">
        <v>1259</v>
      </c>
      <c r="C120" s="155" t="s">
        <v>1221</v>
      </c>
    </row>
    <row r="121" spans="1:3">
      <c r="A121" s="156">
        <v>104</v>
      </c>
      <c r="B121" s="152" t="s">
        <v>1260</v>
      </c>
      <c r="C121" s="155" t="s">
        <v>1221</v>
      </c>
    </row>
    <row r="122" spans="1:3">
      <c r="A122" s="156">
        <v>105</v>
      </c>
      <c r="B122" s="152" t="s">
        <v>1260</v>
      </c>
      <c r="C122" s="155" t="s">
        <v>1221</v>
      </c>
    </row>
    <row r="123" spans="1:3">
      <c r="A123" s="156">
        <v>106</v>
      </c>
      <c r="B123" s="152" t="s">
        <v>1260</v>
      </c>
      <c r="C123" s="155" t="s">
        <v>1221</v>
      </c>
    </row>
    <row r="124" spans="1:3">
      <c r="A124" s="156">
        <v>107</v>
      </c>
      <c r="B124" s="152" t="s">
        <v>1260</v>
      </c>
      <c r="C124" s="155" t="s">
        <v>1221</v>
      </c>
    </row>
    <row r="125" spans="1:3">
      <c r="A125" s="156">
        <v>108</v>
      </c>
      <c r="B125" s="152" t="s">
        <v>1260</v>
      </c>
      <c r="C125" s="155" t="s">
        <v>1221</v>
      </c>
    </row>
    <row r="126" spans="1:3">
      <c r="A126" s="156">
        <v>109</v>
      </c>
      <c r="B126" s="152" t="s">
        <v>1260</v>
      </c>
      <c r="C126" s="155" t="s">
        <v>1221</v>
      </c>
    </row>
    <row r="127" spans="1:3">
      <c r="A127" s="156">
        <v>110</v>
      </c>
      <c r="B127" s="152" t="s">
        <v>1260</v>
      </c>
      <c r="C127" s="155" t="s">
        <v>1221</v>
      </c>
    </row>
    <row r="128" spans="1:3">
      <c r="A128" s="156">
        <v>111</v>
      </c>
      <c r="B128" s="152" t="s">
        <v>1261</v>
      </c>
      <c r="C128" s="155" t="s">
        <v>1221</v>
      </c>
    </row>
    <row r="129" spans="1:3">
      <c r="A129" s="156">
        <v>112</v>
      </c>
      <c r="B129" s="152" t="s">
        <v>1262</v>
      </c>
      <c r="C129" s="155" t="s">
        <v>1221</v>
      </c>
    </row>
    <row r="130" spans="1:3">
      <c r="A130" s="156">
        <v>113</v>
      </c>
      <c r="B130" s="152" t="s">
        <v>1262</v>
      </c>
      <c r="C130" s="155" t="s">
        <v>1221</v>
      </c>
    </row>
    <row r="131" spans="1:3">
      <c r="A131" s="156">
        <v>115</v>
      </c>
      <c r="B131" s="152" t="s">
        <v>1262</v>
      </c>
      <c r="C131" s="155" t="s">
        <v>1221</v>
      </c>
    </row>
    <row r="132" spans="1:3">
      <c r="A132" s="156">
        <v>116</v>
      </c>
      <c r="B132" s="152" t="s">
        <v>1262</v>
      </c>
      <c r="C132" s="155" t="s">
        <v>1221</v>
      </c>
    </row>
    <row r="133" spans="1:3">
      <c r="A133" s="156">
        <v>117</v>
      </c>
      <c r="B133" s="152" t="s">
        <v>1262</v>
      </c>
      <c r="C133" s="155" t="s">
        <v>1221</v>
      </c>
    </row>
    <row r="134" spans="1:3">
      <c r="A134" s="156">
        <v>118</v>
      </c>
      <c r="B134" s="152" t="s">
        <v>1263</v>
      </c>
      <c r="C134" s="155" t="s">
        <v>1221</v>
      </c>
    </row>
    <row r="135" spans="1:3">
      <c r="A135" s="156">
        <v>119</v>
      </c>
      <c r="B135" s="152" t="s">
        <v>1263</v>
      </c>
      <c r="C135" s="155" t="s">
        <v>1221</v>
      </c>
    </row>
    <row r="136" spans="1:3">
      <c r="A136" s="156">
        <v>120</v>
      </c>
      <c r="B136" s="152" t="s">
        <v>1234</v>
      </c>
      <c r="C136" s="155" t="s">
        <v>1221</v>
      </c>
    </row>
    <row r="137" spans="1:3">
      <c r="A137" s="156">
        <v>121</v>
      </c>
      <c r="B137" s="152" t="s">
        <v>1264</v>
      </c>
      <c r="C137" s="155" t="s">
        <v>1241</v>
      </c>
    </row>
    <row r="138" spans="1:3">
      <c r="A138" s="156">
        <v>122</v>
      </c>
      <c r="B138" s="152" t="s">
        <v>1265</v>
      </c>
      <c r="C138" s="155" t="s">
        <v>1241</v>
      </c>
    </row>
    <row r="139" spans="1:3">
      <c r="A139" s="156">
        <v>123</v>
      </c>
      <c r="B139" s="152" t="s">
        <v>1266</v>
      </c>
      <c r="C139" s="155" t="s">
        <v>1241</v>
      </c>
    </row>
    <row r="140" spans="1:3">
      <c r="A140" s="156">
        <v>124</v>
      </c>
      <c r="B140" s="152" t="s">
        <v>1266</v>
      </c>
      <c r="C140" s="155" t="s">
        <v>1241</v>
      </c>
    </row>
    <row r="141" spans="1:3">
      <c r="A141" s="156">
        <v>125</v>
      </c>
      <c r="B141" s="152" t="s">
        <v>1266</v>
      </c>
      <c r="C141" s="155" t="s">
        <v>1241</v>
      </c>
    </row>
    <row r="142" spans="1:3">
      <c r="A142" s="156">
        <v>126</v>
      </c>
      <c r="B142" s="152" t="s">
        <v>1267</v>
      </c>
      <c r="C142" s="155" t="s">
        <v>1241</v>
      </c>
    </row>
    <row r="143" spans="1:3">
      <c r="A143" s="156">
        <v>127</v>
      </c>
      <c r="B143" s="152" t="s">
        <v>1268</v>
      </c>
      <c r="C143" s="155" t="s">
        <v>1241</v>
      </c>
    </row>
    <row r="144" spans="1:3">
      <c r="A144" s="156">
        <v>128</v>
      </c>
      <c r="B144" s="152" t="s">
        <v>1269</v>
      </c>
      <c r="C144" s="155" t="s">
        <v>1241</v>
      </c>
    </row>
    <row r="145" spans="1:3">
      <c r="A145" s="156">
        <v>129</v>
      </c>
      <c r="B145" s="152" t="s">
        <v>1268</v>
      </c>
      <c r="C145" s="155" t="s">
        <v>1241</v>
      </c>
    </row>
    <row r="146" spans="1:3">
      <c r="A146" s="156">
        <v>130</v>
      </c>
      <c r="B146" s="152" t="s">
        <v>1270</v>
      </c>
      <c r="C146" s="155" t="s">
        <v>1241</v>
      </c>
    </row>
    <row r="147" spans="1:3">
      <c r="A147" s="156">
        <v>131</v>
      </c>
      <c r="B147" s="152" t="s">
        <v>1270</v>
      </c>
      <c r="C147" s="155" t="s">
        <v>1241</v>
      </c>
    </row>
    <row r="148" spans="1:3">
      <c r="A148" s="156">
        <v>132</v>
      </c>
      <c r="B148" s="152" t="s">
        <v>1271</v>
      </c>
      <c r="C148" s="155" t="s">
        <v>1241</v>
      </c>
    </row>
    <row r="149" spans="1:3">
      <c r="A149" s="156">
        <v>133</v>
      </c>
      <c r="B149" s="152" t="s">
        <v>1271</v>
      </c>
      <c r="C149" s="155" t="s">
        <v>1241</v>
      </c>
    </row>
    <row r="150" spans="1:3">
      <c r="A150" s="156">
        <v>134</v>
      </c>
      <c r="B150" s="152" t="s">
        <v>1271</v>
      </c>
      <c r="C150" s="155" t="s">
        <v>1241</v>
      </c>
    </row>
    <row r="151" spans="1:3">
      <c r="A151" s="156">
        <v>135</v>
      </c>
      <c r="B151" s="152" t="s">
        <v>1271</v>
      </c>
      <c r="C151" s="155" t="s">
        <v>1241</v>
      </c>
    </row>
    <row r="152" spans="1:3">
      <c r="A152" s="156">
        <v>136</v>
      </c>
      <c r="B152" s="152" t="s">
        <v>1271</v>
      </c>
      <c r="C152" s="155" t="s">
        <v>1241</v>
      </c>
    </row>
    <row r="153" spans="1:3">
      <c r="A153" s="156">
        <v>137</v>
      </c>
      <c r="B153" s="152" t="s">
        <v>1271</v>
      </c>
      <c r="C153" s="155" t="s">
        <v>1241</v>
      </c>
    </row>
    <row r="154" spans="1:3">
      <c r="A154" s="156">
        <v>138</v>
      </c>
      <c r="B154" s="152" t="s">
        <v>1271</v>
      </c>
      <c r="C154" s="155" t="s">
        <v>1241</v>
      </c>
    </row>
    <row r="155" spans="1:3">
      <c r="A155" s="156">
        <v>140</v>
      </c>
      <c r="B155" s="152" t="s">
        <v>1255</v>
      </c>
      <c r="C155" s="155" t="s">
        <v>1241</v>
      </c>
    </row>
    <row r="156" spans="1:3">
      <c r="A156" s="156">
        <v>141</v>
      </c>
      <c r="B156" s="152" t="s">
        <v>1272</v>
      </c>
      <c r="C156" s="155" t="s">
        <v>1241</v>
      </c>
    </row>
    <row r="157" spans="1:3">
      <c r="A157" s="156">
        <v>142</v>
      </c>
      <c r="B157" s="152" t="s">
        <v>1272</v>
      </c>
      <c r="C157" s="155" t="s">
        <v>1241</v>
      </c>
    </row>
    <row r="158" spans="1:3">
      <c r="A158" s="156">
        <v>143</v>
      </c>
      <c r="B158" s="152" t="s">
        <v>1258</v>
      </c>
      <c r="C158" s="155" t="s">
        <v>1221</v>
      </c>
    </row>
    <row r="159" spans="1:3">
      <c r="A159" s="156">
        <v>144</v>
      </c>
      <c r="B159" s="152" t="s">
        <v>1273</v>
      </c>
      <c r="C159" s="155" t="s">
        <v>1241</v>
      </c>
    </row>
    <row r="160" spans="1:3">
      <c r="A160" s="156">
        <v>145</v>
      </c>
      <c r="B160" s="152" t="s">
        <v>1273</v>
      </c>
      <c r="C160" s="155" t="s">
        <v>1241</v>
      </c>
    </row>
    <row r="161" spans="1:3">
      <c r="A161" s="156">
        <v>146</v>
      </c>
      <c r="B161" s="152" t="s">
        <v>1273</v>
      </c>
      <c r="C161" s="155" t="s">
        <v>1241</v>
      </c>
    </row>
    <row r="162" spans="1:3">
      <c r="A162" s="156">
        <v>147</v>
      </c>
      <c r="B162" s="152" t="s">
        <v>1273</v>
      </c>
      <c r="C162" s="155" t="s">
        <v>1241</v>
      </c>
    </row>
    <row r="163" spans="1:3">
      <c r="A163" s="156">
        <v>148</v>
      </c>
      <c r="B163" s="152" t="s">
        <v>1274</v>
      </c>
      <c r="C163" s="155" t="s">
        <v>1241</v>
      </c>
    </row>
    <row r="164" spans="1:3">
      <c r="A164" s="156">
        <v>149</v>
      </c>
      <c r="B164" s="152" t="s">
        <v>1275</v>
      </c>
      <c r="C164" s="155" t="s">
        <v>1241</v>
      </c>
    </row>
    <row r="165" spans="1:3">
      <c r="A165" s="156">
        <v>150</v>
      </c>
      <c r="B165" s="152" t="s">
        <v>1267</v>
      </c>
      <c r="C165" s="155" t="s">
        <v>1241</v>
      </c>
    </row>
    <row r="166" spans="1:3">
      <c r="A166" s="156">
        <v>151</v>
      </c>
      <c r="B166" s="152" t="s">
        <v>1267</v>
      </c>
      <c r="C166" s="155" t="s">
        <v>1241</v>
      </c>
    </row>
    <row r="167" spans="1:3">
      <c r="A167" s="156">
        <v>152</v>
      </c>
      <c r="B167" s="152" t="s">
        <v>1267</v>
      </c>
      <c r="C167" s="155" t="s">
        <v>1241</v>
      </c>
    </row>
    <row r="168" spans="1:3">
      <c r="A168" s="156">
        <v>153</v>
      </c>
      <c r="B168" s="152" t="s">
        <v>1267</v>
      </c>
      <c r="C168" s="155" t="s">
        <v>1241</v>
      </c>
    </row>
    <row r="169" spans="1:3">
      <c r="A169" s="156">
        <v>154</v>
      </c>
      <c r="B169" s="152" t="s">
        <v>1267</v>
      </c>
      <c r="C169" s="155" t="s">
        <v>1241</v>
      </c>
    </row>
    <row r="170" spans="1:3">
      <c r="A170" s="156">
        <v>155</v>
      </c>
      <c r="B170" s="152" t="s">
        <v>1255</v>
      </c>
      <c r="C170" s="155" t="s">
        <v>1221</v>
      </c>
    </row>
    <row r="171" spans="1:3">
      <c r="A171" s="156">
        <v>156</v>
      </c>
      <c r="B171" s="152" t="s">
        <v>1267</v>
      </c>
      <c r="C171" s="155" t="s">
        <v>1241</v>
      </c>
    </row>
    <row r="172" spans="1:3">
      <c r="A172" s="156">
        <v>157</v>
      </c>
      <c r="B172" s="152" t="s">
        <v>1267</v>
      </c>
      <c r="C172" s="155" t="s">
        <v>1241</v>
      </c>
    </row>
    <row r="173" spans="1:3">
      <c r="A173" s="156">
        <v>158</v>
      </c>
      <c r="B173" s="152" t="s">
        <v>1267</v>
      </c>
      <c r="C173" s="155" t="s">
        <v>1241</v>
      </c>
    </row>
    <row r="174" spans="1:3">
      <c r="A174" s="156">
        <v>159</v>
      </c>
      <c r="B174" s="152" t="s">
        <v>1242</v>
      </c>
      <c r="C174" s="155" t="s">
        <v>1221</v>
      </c>
    </row>
    <row r="175" spans="1:3">
      <c r="A175" s="156">
        <v>160</v>
      </c>
      <c r="B175" s="152" t="s">
        <v>1267</v>
      </c>
      <c r="C175" s="155" t="s">
        <v>1241</v>
      </c>
    </row>
    <row r="176" spans="1:3">
      <c r="A176" s="156">
        <v>161</v>
      </c>
      <c r="B176" s="152" t="s">
        <v>1267</v>
      </c>
      <c r="C176" s="155" t="s">
        <v>1241</v>
      </c>
    </row>
    <row r="177" spans="1:3">
      <c r="A177" s="156">
        <v>162</v>
      </c>
      <c r="B177" s="152" t="s">
        <v>1267</v>
      </c>
      <c r="C177" s="155" t="s">
        <v>1241</v>
      </c>
    </row>
    <row r="178" spans="1:3">
      <c r="A178" s="156">
        <v>163</v>
      </c>
      <c r="B178" s="152" t="s">
        <v>1267</v>
      </c>
      <c r="C178" s="155" t="s">
        <v>1241</v>
      </c>
    </row>
    <row r="179" spans="1:3">
      <c r="A179" s="156">
        <v>164</v>
      </c>
      <c r="B179" s="152" t="s">
        <v>1267</v>
      </c>
      <c r="C179" s="155" t="s">
        <v>1241</v>
      </c>
    </row>
    <row r="180" spans="1:3">
      <c r="A180" s="156">
        <v>165</v>
      </c>
      <c r="B180" s="152" t="s">
        <v>1267</v>
      </c>
      <c r="C180" s="155" t="s">
        <v>1241</v>
      </c>
    </row>
    <row r="181" spans="1:3">
      <c r="A181" s="156">
        <v>166</v>
      </c>
      <c r="B181" s="152" t="s">
        <v>1267</v>
      </c>
      <c r="C181" s="155" t="s">
        <v>1241</v>
      </c>
    </row>
    <row r="182" spans="1:3">
      <c r="A182" s="156">
        <v>167</v>
      </c>
      <c r="B182" s="152" t="s">
        <v>1267</v>
      </c>
      <c r="C182" s="155" t="s">
        <v>1241</v>
      </c>
    </row>
    <row r="183" spans="1:3">
      <c r="A183" s="156">
        <v>168</v>
      </c>
      <c r="B183" s="152" t="s">
        <v>1267</v>
      </c>
      <c r="C183" s="155" t="s">
        <v>1241</v>
      </c>
    </row>
    <row r="184" spans="1:3">
      <c r="A184" s="156">
        <v>169</v>
      </c>
      <c r="B184" s="152" t="s">
        <v>1267</v>
      </c>
      <c r="C184" s="155" t="s">
        <v>1241</v>
      </c>
    </row>
    <row r="185" spans="1:3">
      <c r="A185" s="156">
        <v>170</v>
      </c>
      <c r="B185" s="152" t="s">
        <v>1267</v>
      </c>
      <c r="C185" s="155" t="s">
        <v>1241</v>
      </c>
    </row>
    <row r="186" spans="1:3">
      <c r="A186" s="156">
        <v>171</v>
      </c>
      <c r="B186" s="152" t="s">
        <v>1267</v>
      </c>
      <c r="C186" s="155" t="s">
        <v>1241</v>
      </c>
    </row>
    <row r="187" spans="1:3">
      <c r="A187" s="156">
        <v>172</v>
      </c>
      <c r="B187" s="152" t="s">
        <v>1267</v>
      </c>
      <c r="C187" s="155" t="s">
        <v>1241</v>
      </c>
    </row>
    <row r="188" spans="1:3">
      <c r="A188" s="156">
        <v>173</v>
      </c>
      <c r="B188" s="152" t="s">
        <v>1267</v>
      </c>
      <c r="C188" s="155" t="s">
        <v>1241</v>
      </c>
    </row>
    <row r="189" spans="1:3">
      <c r="A189" s="156">
        <v>174</v>
      </c>
      <c r="B189" s="152" t="s">
        <v>1267</v>
      </c>
      <c r="C189" s="155" t="s">
        <v>1241</v>
      </c>
    </row>
    <row r="190" spans="1:3">
      <c r="A190" s="156">
        <v>175</v>
      </c>
      <c r="B190" s="152" t="s">
        <v>1267</v>
      </c>
      <c r="C190" s="155" t="s">
        <v>1241</v>
      </c>
    </row>
    <row r="191" spans="1:3">
      <c r="A191" s="156">
        <v>176</v>
      </c>
      <c r="B191" s="152" t="s">
        <v>1267</v>
      </c>
      <c r="C191" s="155" t="s">
        <v>1241</v>
      </c>
    </row>
    <row r="192" spans="1:3">
      <c r="A192" s="156">
        <v>177</v>
      </c>
      <c r="B192" s="152" t="s">
        <v>1267</v>
      </c>
      <c r="C192" s="155" t="s">
        <v>1241</v>
      </c>
    </row>
    <row r="193" spans="1:3">
      <c r="A193" s="156">
        <v>178</v>
      </c>
      <c r="B193" s="152" t="s">
        <v>1276</v>
      </c>
      <c r="C193" s="155" t="s">
        <v>1241</v>
      </c>
    </row>
    <row r="194" spans="1:3">
      <c r="A194" s="156">
        <v>179</v>
      </c>
      <c r="B194" s="152" t="s">
        <v>1267</v>
      </c>
      <c r="C194" s="155" t="s">
        <v>1241</v>
      </c>
    </row>
    <row r="195" spans="1:3">
      <c r="A195" s="156">
        <v>180</v>
      </c>
      <c r="B195" s="152" t="s">
        <v>1267</v>
      </c>
      <c r="C195" s="155" t="s">
        <v>1241</v>
      </c>
    </row>
    <row r="196" spans="1:3">
      <c r="A196" s="156">
        <v>181</v>
      </c>
      <c r="B196" s="152" t="s">
        <v>1267</v>
      </c>
      <c r="C196" s="155" t="s">
        <v>1241</v>
      </c>
    </row>
    <row r="197" spans="1:3">
      <c r="A197" s="156">
        <v>182</v>
      </c>
      <c r="B197" s="152" t="s">
        <v>1267</v>
      </c>
      <c r="C197" s="155" t="s">
        <v>1241</v>
      </c>
    </row>
    <row r="198" spans="1:3">
      <c r="A198" s="156">
        <v>183</v>
      </c>
      <c r="B198" s="152" t="s">
        <v>1267</v>
      </c>
      <c r="C198" s="155" t="s">
        <v>1241</v>
      </c>
    </row>
    <row r="199" spans="1:3">
      <c r="A199" s="156">
        <v>184</v>
      </c>
      <c r="B199" s="152" t="s">
        <v>1267</v>
      </c>
      <c r="C199" s="155" t="s">
        <v>1241</v>
      </c>
    </row>
    <row r="200" spans="1:3">
      <c r="A200" s="156">
        <v>185</v>
      </c>
      <c r="B200" s="152" t="s">
        <v>1267</v>
      </c>
      <c r="C200" s="155" t="s">
        <v>1241</v>
      </c>
    </row>
    <row r="201" spans="1:3">
      <c r="A201" s="156">
        <v>186</v>
      </c>
      <c r="B201" s="152" t="s">
        <v>1267</v>
      </c>
      <c r="C201" s="155" t="s">
        <v>1241</v>
      </c>
    </row>
    <row r="202" spans="1:3">
      <c r="A202" s="156">
        <v>187</v>
      </c>
      <c r="B202" s="152" t="s">
        <v>1267</v>
      </c>
      <c r="C202" s="155" t="s">
        <v>1241</v>
      </c>
    </row>
    <row r="203" spans="1:3">
      <c r="A203" s="156">
        <v>188</v>
      </c>
      <c r="B203" s="152" t="s">
        <v>1267</v>
      </c>
      <c r="C203" s="155" t="s">
        <v>1241</v>
      </c>
    </row>
    <row r="204" spans="1:3">
      <c r="A204" s="156">
        <v>189</v>
      </c>
      <c r="B204" s="152" t="s">
        <v>1267</v>
      </c>
      <c r="C204" s="155" t="s">
        <v>1221</v>
      </c>
    </row>
    <row r="205" spans="1:3">
      <c r="A205" s="156">
        <v>190</v>
      </c>
      <c r="B205" s="152" t="s">
        <v>1267</v>
      </c>
      <c r="C205" s="155" t="s">
        <v>1221</v>
      </c>
    </row>
    <row r="206" spans="1:3">
      <c r="A206" s="156">
        <v>191</v>
      </c>
      <c r="B206" s="152" t="s">
        <v>1267</v>
      </c>
      <c r="C206" s="155" t="s">
        <v>1221</v>
      </c>
    </row>
    <row r="207" spans="1:3">
      <c r="A207" s="156">
        <v>192</v>
      </c>
      <c r="B207" s="152" t="s">
        <v>1267</v>
      </c>
      <c r="C207" s="155" t="s">
        <v>1221</v>
      </c>
    </row>
    <row r="208" spans="1:3">
      <c r="A208" s="156">
        <v>193</v>
      </c>
      <c r="B208" s="152" t="s">
        <v>1267</v>
      </c>
      <c r="C208" s="155" t="s">
        <v>1221</v>
      </c>
    </row>
    <row r="209" spans="1:3">
      <c r="A209" s="156">
        <v>194</v>
      </c>
      <c r="B209" s="152" t="s">
        <v>1267</v>
      </c>
      <c r="C209" s="155" t="s">
        <v>1221</v>
      </c>
    </row>
    <row r="210" spans="1:3">
      <c r="A210" s="156">
        <v>195</v>
      </c>
      <c r="B210" s="152" t="s">
        <v>1267</v>
      </c>
      <c r="C210" s="155" t="s">
        <v>1221</v>
      </c>
    </row>
    <row r="211" spans="1:3">
      <c r="A211" s="156">
        <v>196</v>
      </c>
      <c r="B211" s="152" t="s">
        <v>1267</v>
      </c>
      <c r="C211" s="155" t="s">
        <v>1221</v>
      </c>
    </row>
    <row r="212" spans="1:3">
      <c r="A212" s="156">
        <v>197</v>
      </c>
      <c r="B212" s="152" t="s">
        <v>1267</v>
      </c>
      <c r="C212" s="155" t="s">
        <v>1221</v>
      </c>
    </row>
    <row r="213" spans="1:3">
      <c r="A213" s="156">
        <v>198</v>
      </c>
      <c r="B213" s="152" t="s">
        <v>1267</v>
      </c>
      <c r="C213" s="155" t="s">
        <v>1221</v>
      </c>
    </row>
    <row r="214" spans="1:3">
      <c r="A214" s="156">
        <v>199</v>
      </c>
      <c r="B214" s="152" t="s">
        <v>1267</v>
      </c>
      <c r="C214" s="155" t="s">
        <v>1221</v>
      </c>
    </row>
    <row r="215" spans="1:3">
      <c r="A215" s="156">
        <v>201</v>
      </c>
      <c r="B215" s="152" t="s">
        <v>1267</v>
      </c>
      <c r="C215" s="155" t="s">
        <v>1221</v>
      </c>
    </row>
    <row r="216" spans="1:3">
      <c r="A216" s="156">
        <v>202</v>
      </c>
      <c r="B216" s="152" t="s">
        <v>1267</v>
      </c>
      <c r="C216" s="155" t="s">
        <v>1221</v>
      </c>
    </row>
    <row r="217" spans="1:3">
      <c r="A217" s="156">
        <v>203</v>
      </c>
      <c r="B217" s="152" t="s">
        <v>1267</v>
      </c>
      <c r="C217" s="155" t="s">
        <v>1221</v>
      </c>
    </row>
    <row r="218" spans="1:3">
      <c r="A218" s="156">
        <v>204</v>
      </c>
      <c r="B218" s="152" t="s">
        <v>1267</v>
      </c>
      <c r="C218" s="155" t="s">
        <v>1221</v>
      </c>
    </row>
    <row r="219" spans="1:3">
      <c r="A219" s="156">
        <v>205</v>
      </c>
      <c r="B219" s="152" t="s">
        <v>1267</v>
      </c>
      <c r="C219" s="155" t="s">
        <v>1221</v>
      </c>
    </row>
    <row r="220" spans="1:3">
      <c r="A220" s="156">
        <v>206</v>
      </c>
      <c r="B220" s="152" t="s">
        <v>1267</v>
      </c>
      <c r="C220" s="155" t="s">
        <v>1221</v>
      </c>
    </row>
    <row r="221" spans="1:3">
      <c r="A221" s="156">
        <v>207</v>
      </c>
      <c r="B221" s="152" t="s">
        <v>1267</v>
      </c>
      <c r="C221" s="155" t="s">
        <v>1221</v>
      </c>
    </row>
    <row r="222" spans="1:3">
      <c r="A222" s="156">
        <v>208</v>
      </c>
      <c r="B222" s="152" t="s">
        <v>1267</v>
      </c>
      <c r="C222" s="155" t="s">
        <v>1221</v>
      </c>
    </row>
    <row r="223" spans="1:3">
      <c r="A223" s="156">
        <v>209</v>
      </c>
      <c r="B223" s="152" t="s">
        <v>1267</v>
      </c>
      <c r="C223" s="155" t="s">
        <v>1241</v>
      </c>
    </row>
    <row r="224" spans="1:3">
      <c r="A224" s="156">
        <v>210</v>
      </c>
      <c r="B224" s="152" t="s">
        <v>1267</v>
      </c>
      <c r="C224" s="155" t="s">
        <v>1241</v>
      </c>
    </row>
    <row r="225" spans="1:3">
      <c r="A225" s="156">
        <v>211</v>
      </c>
      <c r="B225" s="152" t="s">
        <v>1267</v>
      </c>
      <c r="C225" s="155" t="s">
        <v>1241</v>
      </c>
    </row>
    <row r="226" spans="1:3">
      <c r="A226" s="156">
        <v>212</v>
      </c>
      <c r="B226" s="152" t="s">
        <v>1267</v>
      </c>
      <c r="C226" s="155" t="s">
        <v>1241</v>
      </c>
    </row>
    <row r="227" spans="1:3">
      <c r="A227" s="156">
        <v>213</v>
      </c>
      <c r="B227" s="152" t="s">
        <v>1267</v>
      </c>
      <c r="C227" s="155" t="s">
        <v>1241</v>
      </c>
    </row>
    <row r="228" spans="1:3">
      <c r="A228" s="156">
        <v>214</v>
      </c>
      <c r="B228" s="152" t="s">
        <v>1267</v>
      </c>
      <c r="C228" s="155" t="s">
        <v>1241</v>
      </c>
    </row>
    <row r="229" spans="1:3">
      <c r="A229" s="156">
        <v>215</v>
      </c>
      <c r="B229" s="152" t="s">
        <v>1267</v>
      </c>
      <c r="C229" s="155" t="s">
        <v>1241</v>
      </c>
    </row>
    <row r="230" spans="1:3">
      <c r="A230" s="156">
        <v>216</v>
      </c>
      <c r="B230" s="152" t="s">
        <v>1267</v>
      </c>
      <c r="C230" s="155" t="s">
        <v>1241</v>
      </c>
    </row>
    <row r="231" spans="1:3">
      <c r="A231" s="156">
        <v>217</v>
      </c>
      <c r="B231" s="152" t="s">
        <v>1267</v>
      </c>
      <c r="C231" s="155" t="s">
        <v>1241</v>
      </c>
    </row>
    <row r="232" spans="1:3">
      <c r="A232" s="156">
        <v>218</v>
      </c>
      <c r="B232" s="152" t="s">
        <v>1267</v>
      </c>
      <c r="C232" s="155" t="s">
        <v>1241</v>
      </c>
    </row>
    <row r="233" spans="1:3">
      <c r="A233" s="156">
        <v>219</v>
      </c>
      <c r="B233" s="152" t="s">
        <v>1267</v>
      </c>
      <c r="C233" s="155" t="s">
        <v>1241</v>
      </c>
    </row>
    <row r="234" spans="1:3">
      <c r="A234" s="156">
        <v>220</v>
      </c>
      <c r="B234" s="152" t="s">
        <v>1267</v>
      </c>
      <c r="C234" s="155" t="s">
        <v>1241</v>
      </c>
    </row>
    <row r="235" spans="1:3">
      <c r="A235" s="156">
        <v>221</v>
      </c>
      <c r="B235" s="152" t="s">
        <v>1267</v>
      </c>
      <c r="C235" s="155" t="s">
        <v>1241</v>
      </c>
    </row>
    <row r="236" spans="1:3">
      <c r="A236" s="156">
        <v>222</v>
      </c>
      <c r="B236" s="152" t="s">
        <v>1267</v>
      </c>
      <c r="C236" s="155" t="s">
        <v>1241</v>
      </c>
    </row>
    <row r="237" spans="1:3">
      <c r="A237" s="156">
        <v>223</v>
      </c>
      <c r="B237" s="152" t="s">
        <v>1267</v>
      </c>
      <c r="C237" s="155" t="s">
        <v>1241</v>
      </c>
    </row>
    <row r="238" spans="1:3">
      <c r="A238" s="156">
        <v>224</v>
      </c>
      <c r="B238" s="152" t="s">
        <v>1267</v>
      </c>
      <c r="C238" s="155" t="s">
        <v>1241</v>
      </c>
    </row>
    <row r="239" spans="1:3">
      <c r="A239" s="156">
        <v>225</v>
      </c>
      <c r="B239" s="152" t="s">
        <v>1267</v>
      </c>
      <c r="C239" s="155" t="s">
        <v>1241</v>
      </c>
    </row>
    <row r="240" spans="1:3">
      <c r="A240" s="156">
        <v>226</v>
      </c>
      <c r="B240" s="152" t="s">
        <v>1267</v>
      </c>
      <c r="C240" s="155" t="s">
        <v>1241</v>
      </c>
    </row>
    <row r="241" spans="1:3">
      <c r="A241" s="156">
        <v>227</v>
      </c>
      <c r="B241" s="152" t="s">
        <v>1267</v>
      </c>
      <c r="C241" s="155" t="s">
        <v>1241</v>
      </c>
    </row>
    <row r="242" spans="1:3">
      <c r="A242" s="156">
        <v>228</v>
      </c>
      <c r="B242" s="152" t="s">
        <v>1277</v>
      </c>
      <c r="C242" s="155" t="s">
        <v>1221</v>
      </c>
    </row>
    <row r="243" spans="1:3">
      <c r="A243" s="156">
        <v>229</v>
      </c>
      <c r="B243" s="152" t="s">
        <v>1277</v>
      </c>
      <c r="C243" s="155" t="s">
        <v>1221</v>
      </c>
    </row>
    <row r="244" spans="1:3">
      <c r="A244" s="156">
        <v>230</v>
      </c>
      <c r="B244" s="152" t="s">
        <v>1267</v>
      </c>
      <c r="C244" s="155" t="s">
        <v>1221</v>
      </c>
    </row>
    <row r="245" spans="1:3">
      <c r="A245" s="156">
        <v>231</v>
      </c>
      <c r="B245" s="152" t="s">
        <v>1255</v>
      </c>
      <c r="C245" s="155" t="s">
        <v>1241</v>
      </c>
    </row>
    <row r="246" spans="1:3">
      <c r="A246" s="156">
        <v>233</v>
      </c>
      <c r="B246" s="152" t="s">
        <v>1255</v>
      </c>
      <c r="C246" s="155" t="s">
        <v>1241</v>
      </c>
    </row>
    <row r="247" spans="1:3">
      <c r="A247" s="156">
        <v>234</v>
      </c>
      <c r="B247" s="152" t="s">
        <v>1255</v>
      </c>
      <c r="C247" s="155" t="s">
        <v>1241</v>
      </c>
    </row>
    <row r="248" spans="1:3">
      <c r="A248" s="156">
        <v>235</v>
      </c>
      <c r="B248" s="152" t="s">
        <v>1255</v>
      </c>
      <c r="C248" s="155" t="s">
        <v>1241</v>
      </c>
    </row>
    <row r="249" spans="1:3">
      <c r="A249" s="156">
        <v>236</v>
      </c>
      <c r="B249" s="152" t="s">
        <v>1255</v>
      </c>
      <c r="C249" s="155" t="s">
        <v>1241</v>
      </c>
    </row>
    <row r="250" spans="1:3">
      <c r="A250" s="156">
        <v>237</v>
      </c>
      <c r="B250" s="152" t="s">
        <v>1255</v>
      </c>
      <c r="C250" s="155" t="s">
        <v>1241</v>
      </c>
    </row>
    <row r="251" spans="1:3">
      <c r="A251" s="156">
        <v>238</v>
      </c>
      <c r="B251" s="152" t="s">
        <v>1267</v>
      </c>
      <c r="C251" s="155" t="s">
        <v>1241</v>
      </c>
    </row>
    <row r="252" spans="1:3">
      <c r="A252" s="156">
        <v>241</v>
      </c>
      <c r="B252" s="152" t="s">
        <v>1278</v>
      </c>
      <c r="C252" s="155" t="s">
        <v>1241</v>
      </c>
    </row>
    <row r="253" spans="1:3">
      <c r="A253" s="156">
        <v>242</v>
      </c>
      <c r="B253" s="152" t="s">
        <v>1279</v>
      </c>
      <c r="C253" s="155" t="s">
        <v>1241</v>
      </c>
    </row>
    <row r="254" spans="1:3">
      <c r="A254" s="156">
        <v>243</v>
      </c>
      <c r="B254" s="152" t="s">
        <v>1243</v>
      </c>
      <c r="C254" s="155" t="s">
        <v>1241</v>
      </c>
    </row>
    <row r="255" spans="1:3">
      <c r="A255" s="156">
        <v>244</v>
      </c>
      <c r="B255" s="152" t="s">
        <v>1267</v>
      </c>
      <c r="C255" s="155" t="s">
        <v>1241</v>
      </c>
    </row>
    <row r="256" spans="1:3">
      <c r="A256" s="156">
        <v>245</v>
      </c>
      <c r="B256" s="152" t="s">
        <v>1279</v>
      </c>
      <c r="C256" s="155" t="s">
        <v>1241</v>
      </c>
    </row>
    <row r="257" spans="1:3">
      <c r="A257" s="156">
        <v>246</v>
      </c>
      <c r="B257" s="152" t="s">
        <v>1280</v>
      </c>
      <c r="C257" s="155" t="s">
        <v>1241</v>
      </c>
    </row>
    <row r="258" spans="1:3">
      <c r="A258" s="156">
        <v>247</v>
      </c>
      <c r="B258" s="152" t="s">
        <v>1279</v>
      </c>
      <c r="C258" s="155" t="s">
        <v>1241</v>
      </c>
    </row>
    <row r="259" spans="1:3">
      <c r="A259" s="156">
        <v>248</v>
      </c>
      <c r="B259" s="152" t="s">
        <v>1267</v>
      </c>
      <c r="C259" s="155" t="s">
        <v>1241</v>
      </c>
    </row>
    <row r="260" spans="1:3">
      <c r="A260" s="156">
        <v>249</v>
      </c>
      <c r="B260" s="152" t="s">
        <v>1279</v>
      </c>
      <c r="C260" s="155" t="s">
        <v>1241</v>
      </c>
    </row>
    <row r="261" spans="1:3">
      <c r="A261" s="156">
        <v>250</v>
      </c>
      <c r="B261" s="152" t="s">
        <v>1281</v>
      </c>
      <c r="C261" s="155" t="s">
        <v>1221</v>
      </c>
    </row>
    <row r="262" spans="1:3">
      <c r="A262" s="156">
        <v>251</v>
      </c>
      <c r="B262" s="152" t="s">
        <v>1281</v>
      </c>
      <c r="C262" s="155" t="s">
        <v>1221</v>
      </c>
    </row>
    <row r="263" spans="1:3">
      <c r="A263" s="156">
        <v>252</v>
      </c>
      <c r="B263" s="152" t="s">
        <v>1281</v>
      </c>
      <c r="C263" s="155" t="s">
        <v>1221</v>
      </c>
    </row>
    <row r="264" spans="1:3">
      <c r="A264" s="156">
        <v>253</v>
      </c>
      <c r="B264" s="152" t="s">
        <v>1281</v>
      </c>
      <c r="C264" s="155" t="s">
        <v>1221</v>
      </c>
    </row>
    <row r="265" spans="1:3">
      <c r="A265" s="156">
        <v>254</v>
      </c>
      <c r="B265" s="152" t="s">
        <v>1282</v>
      </c>
      <c r="C265" s="155" t="s">
        <v>1241</v>
      </c>
    </row>
    <row r="266" spans="1:3">
      <c r="A266" s="156">
        <v>255</v>
      </c>
      <c r="B266" s="152" t="s">
        <v>1283</v>
      </c>
      <c r="C266" s="155" t="s">
        <v>1241</v>
      </c>
    </row>
    <row r="267" spans="1:3">
      <c r="A267" s="156">
        <v>257</v>
      </c>
      <c r="B267" s="152" t="s">
        <v>1284</v>
      </c>
      <c r="C267" s="155" t="s">
        <v>1241</v>
      </c>
    </row>
    <row r="268" spans="1:3">
      <c r="A268" s="156">
        <v>258</v>
      </c>
      <c r="B268" s="152" t="s">
        <v>1285</v>
      </c>
      <c r="C268" s="155" t="s">
        <v>1241</v>
      </c>
    </row>
    <row r="269" spans="1:3">
      <c r="A269" s="156">
        <v>259</v>
      </c>
      <c r="B269" s="152" t="s">
        <v>1286</v>
      </c>
      <c r="C269" s="155" t="s">
        <v>1241</v>
      </c>
    </row>
    <row r="270" spans="1:3">
      <c r="A270" s="156">
        <v>260</v>
      </c>
      <c r="B270" s="152" t="s">
        <v>1285</v>
      </c>
      <c r="C270" s="155" t="s">
        <v>1221</v>
      </c>
    </row>
    <row r="271" spans="1:3">
      <c r="A271" s="156">
        <v>261</v>
      </c>
      <c r="B271" s="152" t="s">
        <v>1285</v>
      </c>
      <c r="C271" s="155" t="s">
        <v>1241</v>
      </c>
    </row>
    <row r="272" spans="1:3">
      <c r="A272" s="156">
        <v>262</v>
      </c>
      <c r="B272" s="152" t="s">
        <v>1285</v>
      </c>
      <c r="C272" s="155" t="s">
        <v>1241</v>
      </c>
    </row>
    <row r="273" spans="1:3">
      <c r="A273" s="156">
        <v>263</v>
      </c>
      <c r="B273" s="152" t="s">
        <v>1285</v>
      </c>
      <c r="C273" s="155" t="s">
        <v>1241</v>
      </c>
    </row>
    <row r="274" spans="1:3">
      <c r="A274" s="156">
        <v>264</v>
      </c>
      <c r="B274" s="152" t="s">
        <v>1285</v>
      </c>
      <c r="C274" s="155" t="s">
        <v>1241</v>
      </c>
    </row>
    <row r="275" spans="1:3">
      <c r="A275" s="156">
        <v>265</v>
      </c>
      <c r="B275" s="152" t="s">
        <v>1287</v>
      </c>
      <c r="C275" s="155" t="s">
        <v>1221</v>
      </c>
    </row>
    <row r="276" spans="1:3">
      <c r="A276" s="156">
        <v>266</v>
      </c>
      <c r="B276" s="152" t="s">
        <v>1287</v>
      </c>
      <c r="C276" s="155" t="s">
        <v>1221</v>
      </c>
    </row>
    <row r="277" spans="1:3">
      <c r="A277" s="156">
        <v>267</v>
      </c>
      <c r="B277" s="152" t="s">
        <v>1287</v>
      </c>
      <c r="C277" s="155" t="s">
        <v>1221</v>
      </c>
    </row>
    <row r="278" spans="1:3">
      <c r="A278" s="156">
        <v>268</v>
      </c>
      <c r="B278" s="152" t="s">
        <v>1287</v>
      </c>
      <c r="C278" s="155" t="s">
        <v>1221</v>
      </c>
    </row>
    <row r="279" spans="1:3">
      <c r="A279" s="156">
        <v>269</v>
      </c>
      <c r="B279" s="152" t="s">
        <v>1287</v>
      </c>
      <c r="C279" s="155" t="s">
        <v>1221</v>
      </c>
    </row>
    <row r="280" spans="1:3">
      <c r="A280" s="156">
        <v>270</v>
      </c>
      <c r="B280" s="152" t="s">
        <v>1287</v>
      </c>
      <c r="C280" s="155" t="s">
        <v>1221</v>
      </c>
    </row>
    <row r="281" spans="1:3">
      <c r="A281" s="156">
        <v>271</v>
      </c>
      <c r="B281" s="152" t="s">
        <v>1287</v>
      </c>
      <c r="C281" s="155" t="s">
        <v>1221</v>
      </c>
    </row>
    <row r="282" spans="1:3">
      <c r="A282" s="156">
        <v>272</v>
      </c>
      <c r="B282" s="152" t="s">
        <v>1287</v>
      </c>
      <c r="C282" s="155" t="s">
        <v>1221</v>
      </c>
    </row>
    <row r="283" spans="1:3">
      <c r="A283" s="156">
        <v>273</v>
      </c>
      <c r="B283" s="152" t="s">
        <v>1287</v>
      </c>
      <c r="C283" s="155" t="s">
        <v>1221</v>
      </c>
    </row>
    <row r="284" spans="1:3">
      <c r="A284" s="156">
        <v>274</v>
      </c>
      <c r="B284" s="152" t="s">
        <v>1287</v>
      </c>
      <c r="C284" s="155" t="s">
        <v>1221</v>
      </c>
    </row>
    <row r="285" spans="1:3">
      <c r="A285" s="156">
        <v>276</v>
      </c>
      <c r="B285" s="152" t="s">
        <v>1287</v>
      </c>
      <c r="C285" s="155" t="s">
        <v>1221</v>
      </c>
    </row>
    <row r="286" spans="1:3">
      <c r="A286" s="156">
        <v>277</v>
      </c>
      <c r="B286" s="152" t="s">
        <v>1288</v>
      </c>
      <c r="C286" s="155" t="s">
        <v>1221</v>
      </c>
    </row>
    <row r="287" spans="1:3">
      <c r="A287" s="156">
        <v>278</v>
      </c>
      <c r="B287" s="152" t="s">
        <v>1289</v>
      </c>
      <c r="C287" s="155" t="s">
        <v>1221</v>
      </c>
    </row>
    <row r="288" spans="1:3">
      <c r="A288" s="156">
        <v>279</v>
      </c>
      <c r="B288" s="152" t="s">
        <v>1290</v>
      </c>
      <c r="C288" s="155" t="s">
        <v>1221</v>
      </c>
    </row>
    <row r="289" spans="1:3">
      <c r="A289" s="156">
        <v>280</v>
      </c>
      <c r="B289" s="152" t="s">
        <v>1291</v>
      </c>
      <c r="C289" s="155" t="s">
        <v>1221</v>
      </c>
    </row>
    <row r="290" spans="1:3">
      <c r="A290" s="156">
        <v>281</v>
      </c>
      <c r="B290" s="152" t="s">
        <v>1292</v>
      </c>
      <c r="C290" s="155" t="s">
        <v>1241</v>
      </c>
    </row>
    <row r="291" spans="1:3">
      <c r="A291" s="156">
        <v>283</v>
      </c>
      <c r="B291" s="152" t="s">
        <v>1293</v>
      </c>
      <c r="C291" s="155" t="s">
        <v>1241</v>
      </c>
    </row>
    <row r="292" spans="1:3">
      <c r="A292" s="156">
        <v>284</v>
      </c>
      <c r="B292" s="152" t="s">
        <v>1234</v>
      </c>
      <c r="C292" s="155" t="s">
        <v>1221</v>
      </c>
    </row>
    <row r="293" spans="1:3">
      <c r="A293" s="156">
        <v>285</v>
      </c>
      <c r="B293" s="152" t="s">
        <v>1234</v>
      </c>
      <c r="C293" s="155" t="s">
        <v>1221</v>
      </c>
    </row>
    <row r="294" spans="1:3">
      <c r="A294" s="156">
        <v>286</v>
      </c>
      <c r="B294" s="152" t="s">
        <v>1294</v>
      </c>
      <c r="C294" s="155" t="s">
        <v>1221</v>
      </c>
    </row>
    <row r="295" spans="1:3">
      <c r="A295" s="156">
        <v>287</v>
      </c>
      <c r="B295" s="152" t="s">
        <v>1295</v>
      </c>
      <c r="C295" s="155" t="s">
        <v>1221</v>
      </c>
    </row>
    <row r="296" spans="1:3">
      <c r="A296" s="156">
        <v>288</v>
      </c>
      <c r="B296" s="152" t="s">
        <v>1296</v>
      </c>
      <c r="C296" s="155" t="s">
        <v>1221</v>
      </c>
    </row>
    <row r="297" spans="1:3">
      <c r="A297" s="156">
        <v>289</v>
      </c>
      <c r="B297" s="152" t="s">
        <v>1296</v>
      </c>
      <c r="C297" s="155" t="s">
        <v>1221</v>
      </c>
    </row>
    <row r="298" spans="1:3">
      <c r="A298" s="156">
        <v>290</v>
      </c>
      <c r="B298" s="152" t="s">
        <v>1296</v>
      </c>
      <c r="C298" s="155" t="s">
        <v>1221</v>
      </c>
    </row>
    <row r="299" spans="1:3">
      <c r="A299" s="156">
        <v>291</v>
      </c>
      <c r="B299" s="152" t="s">
        <v>1296</v>
      </c>
      <c r="C299" s="155" t="s">
        <v>1221</v>
      </c>
    </row>
    <row r="300" spans="1:3">
      <c r="A300" s="156">
        <v>292</v>
      </c>
      <c r="B300" s="152" t="s">
        <v>1296</v>
      </c>
      <c r="C300" s="155" t="s">
        <v>1221</v>
      </c>
    </row>
    <row r="301" spans="1:3">
      <c r="A301" s="156">
        <v>297</v>
      </c>
      <c r="B301" s="152" t="s">
        <v>1296</v>
      </c>
      <c r="C301" s="155" t="s">
        <v>1221</v>
      </c>
    </row>
    <row r="302" spans="1:3">
      <c r="A302" s="156">
        <v>298</v>
      </c>
      <c r="B302" s="152" t="s">
        <v>1296</v>
      </c>
      <c r="C302" s="155" t="s">
        <v>1221</v>
      </c>
    </row>
    <row r="303" spans="1:3">
      <c r="A303" s="156">
        <v>299</v>
      </c>
      <c r="B303" s="152" t="s">
        <v>1296</v>
      </c>
      <c r="C303" s="155" t="s">
        <v>1221</v>
      </c>
    </row>
    <row r="304" spans="1:3">
      <c r="A304" s="156">
        <v>300</v>
      </c>
      <c r="B304" s="152" t="s">
        <v>1297</v>
      </c>
      <c r="C304" s="155" t="s">
        <v>1241</v>
      </c>
    </row>
    <row r="305" spans="1:3">
      <c r="A305" s="156">
        <v>301</v>
      </c>
      <c r="B305" s="152" t="s">
        <v>1298</v>
      </c>
      <c r="C305" s="155" t="s">
        <v>1241</v>
      </c>
    </row>
    <row r="306" spans="1:3">
      <c r="A306" s="156">
        <v>302</v>
      </c>
      <c r="B306" s="152" t="s">
        <v>1299</v>
      </c>
      <c r="C306" s="155" t="s">
        <v>1241</v>
      </c>
    </row>
    <row r="307" spans="1:3">
      <c r="A307" s="156">
        <v>303</v>
      </c>
      <c r="B307" s="152" t="s">
        <v>1296</v>
      </c>
      <c r="C307" s="155" t="s">
        <v>1221</v>
      </c>
    </row>
    <row r="308" spans="1:3">
      <c r="A308" s="156">
        <v>304</v>
      </c>
      <c r="B308" s="152" t="s">
        <v>1296</v>
      </c>
      <c r="C308" s="155" t="s">
        <v>1221</v>
      </c>
    </row>
    <row r="309" spans="1:3">
      <c r="A309" s="156">
        <v>305</v>
      </c>
      <c r="B309" s="152" t="s">
        <v>1300</v>
      </c>
      <c r="C309" s="155" t="s">
        <v>1241</v>
      </c>
    </row>
    <row r="310" spans="1:3">
      <c r="A310" s="156">
        <v>306</v>
      </c>
      <c r="B310" s="152" t="s">
        <v>1300</v>
      </c>
      <c r="C310" s="155" t="s">
        <v>1241</v>
      </c>
    </row>
    <row r="311" spans="1:3">
      <c r="A311" s="156">
        <v>307</v>
      </c>
      <c r="B311" s="152" t="s">
        <v>1300</v>
      </c>
      <c r="C311" s="155" t="s">
        <v>1241</v>
      </c>
    </row>
    <row r="312" spans="1:3">
      <c r="A312" s="156">
        <v>308</v>
      </c>
      <c r="B312" s="152" t="s">
        <v>1300</v>
      </c>
      <c r="C312" s="155" t="s">
        <v>1241</v>
      </c>
    </row>
    <row r="313" spans="1:3">
      <c r="A313" s="156">
        <v>309</v>
      </c>
      <c r="B313" s="152" t="s">
        <v>1301</v>
      </c>
      <c r="C313" s="155" t="s">
        <v>1241</v>
      </c>
    </row>
    <row r="314" spans="1:3">
      <c r="A314" s="156">
        <v>310</v>
      </c>
      <c r="B314" s="152" t="s">
        <v>1302</v>
      </c>
      <c r="C314" s="155" t="s">
        <v>1241</v>
      </c>
    </row>
    <row r="315" spans="1:3">
      <c r="A315" s="156">
        <v>312</v>
      </c>
      <c r="B315" s="152" t="s">
        <v>1303</v>
      </c>
      <c r="C315" s="155" t="s">
        <v>1241</v>
      </c>
    </row>
    <row r="316" spans="1:3">
      <c r="A316" s="156">
        <v>313</v>
      </c>
      <c r="B316" s="152" t="s">
        <v>1304</v>
      </c>
      <c r="C316" s="155" t="s">
        <v>1221</v>
      </c>
    </row>
    <row r="317" spans="1:3">
      <c r="A317" s="156">
        <v>314</v>
      </c>
      <c r="B317" s="152" t="s">
        <v>1305</v>
      </c>
      <c r="C317" s="155" t="s">
        <v>1221</v>
      </c>
    </row>
    <row r="318" spans="1:3">
      <c r="A318" s="156">
        <v>315</v>
      </c>
      <c r="B318" s="152" t="s">
        <v>1306</v>
      </c>
      <c r="C318" s="155" t="s">
        <v>1221</v>
      </c>
    </row>
    <row r="319" spans="1:3">
      <c r="A319" s="156">
        <v>316</v>
      </c>
      <c r="B319" s="152" t="s">
        <v>1307</v>
      </c>
      <c r="C319" s="155" t="s">
        <v>1241</v>
      </c>
    </row>
    <row r="320" spans="1:3">
      <c r="A320" s="156">
        <v>317</v>
      </c>
      <c r="B320" s="152" t="s">
        <v>1307</v>
      </c>
      <c r="C320" s="155" t="s">
        <v>1241</v>
      </c>
    </row>
    <row r="321" spans="1:3">
      <c r="A321" s="156">
        <v>318</v>
      </c>
      <c r="B321" s="152" t="s">
        <v>1307</v>
      </c>
      <c r="C321" s="155" t="s">
        <v>1241</v>
      </c>
    </row>
    <row r="322" spans="1:3">
      <c r="A322" s="156">
        <v>319</v>
      </c>
      <c r="B322" s="152" t="s">
        <v>1308</v>
      </c>
      <c r="C322" s="155" t="s">
        <v>1241</v>
      </c>
    </row>
    <row r="323" spans="1:3">
      <c r="A323" s="156">
        <v>320</v>
      </c>
      <c r="B323" s="152" t="s">
        <v>1307</v>
      </c>
      <c r="C323" s="155" t="s">
        <v>1241</v>
      </c>
    </row>
    <row r="324" spans="1:3">
      <c r="A324" s="156">
        <v>321</v>
      </c>
      <c r="B324" s="152" t="s">
        <v>1307</v>
      </c>
      <c r="C324" s="155" t="s">
        <v>1241</v>
      </c>
    </row>
    <row r="325" spans="1:3">
      <c r="A325" s="156">
        <v>322</v>
      </c>
      <c r="B325" s="152" t="s">
        <v>1307</v>
      </c>
      <c r="C325" s="155" t="s">
        <v>1241</v>
      </c>
    </row>
    <row r="326" spans="1:3">
      <c r="A326" s="156">
        <v>323</v>
      </c>
      <c r="B326" s="152" t="s">
        <v>1307</v>
      </c>
      <c r="C326" s="155" t="s">
        <v>1241</v>
      </c>
    </row>
    <row r="327" spans="1:3">
      <c r="A327" s="156">
        <v>324</v>
      </c>
      <c r="B327" s="152" t="s">
        <v>1309</v>
      </c>
      <c r="C327" s="155" t="s">
        <v>1241</v>
      </c>
    </row>
    <row r="328" spans="1:3">
      <c r="A328" s="156">
        <v>325</v>
      </c>
      <c r="B328" s="152" t="s">
        <v>1310</v>
      </c>
      <c r="C328" s="155" t="s">
        <v>1241</v>
      </c>
    </row>
    <row r="329" spans="1:3">
      <c r="A329" s="156">
        <v>326</v>
      </c>
      <c r="B329" s="152" t="s">
        <v>1310</v>
      </c>
      <c r="C329" s="155" t="s">
        <v>1241</v>
      </c>
    </row>
    <row r="330" spans="1:3">
      <c r="A330" s="156">
        <v>327</v>
      </c>
      <c r="B330" s="152" t="s">
        <v>1310</v>
      </c>
      <c r="C330" s="155" t="s">
        <v>1241</v>
      </c>
    </row>
    <row r="331" spans="1:3">
      <c r="A331" s="156">
        <v>328</v>
      </c>
      <c r="B331" s="152" t="s">
        <v>1310</v>
      </c>
      <c r="C331" s="155" t="s">
        <v>1241</v>
      </c>
    </row>
    <row r="332" spans="1:3">
      <c r="A332" s="156">
        <v>329</v>
      </c>
      <c r="B332" s="152" t="s">
        <v>1310</v>
      </c>
      <c r="C332" s="155" t="s">
        <v>1241</v>
      </c>
    </row>
    <row r="333" spans="1:3">
      <c r="A333" s="156">
        <v>330</v>
      </c>
      <c r="B333" s="152" t="s">
        <v>1310</v>
      </c>
      <c r="C333" s="155" t="s">
        <v>1241</v>
      </c>
    </row>
    <row r="334" spans="1:3">
      <c r="A334" s="156">
        <v>331</v>
      </c>
      <c r="B334" s="152" t="s">
        <v>1310</v>
      </c>
      <c r="C334" s="155" t="s">
        <v>1241</v>
      </c>
    </row>
    <row r="335" spans="1:3">
      <c r="A335" s="156">
        <v>332</v>
      </c>
      <c r="B335" s="152" t="s">
        <v>1310</v>
      </c>
      <c r="C335" s="155" t="s">
        <v>1221</v>
      </c>
    </row>
    <row r="336" spans="1:3">
      <c r="A336" s="156">
        <v>334</v>
      </c>
      <c r="B336" s="152" t="s">
        <v>1311</v>
      </c>
      <c r="C336" s="155" t="s">
        <v>1241</v>
      </c>
    </row>
    <row r="337" spans="1:3">
      <c r="A337" s="156">
        <v>335</v>
      </c>
      <c r="B337" s="152" t="s">
        <v>1312</v>
      </c>
      <c r="C337" s="155" t="s">
        <v>1241</v>
      </c>
    </row>
    <row r="338" spans="1:3">
      <c r="A338" s="156">
        <v>336</v>
      </c>
      <c r="B338" s="152" t="s">
        <v>1313</v>
      </c>
      <c r="C338" s="155" t="s">
        <v>1221</v>
      </c>
    </row>
    <row r="339" spans="1:3">
      <c r="A339" s="156">
        <v>337</v>
      </c>
      <c r="B339" s="152" t="s">
        <v>1313</v>
      </c>
      <c r="C339" s="155" t="s">
        <v>1221</v>
      </c>
    </row>
    <row r="340" spans="1:3">
      <c r="A340" s="156">
        <v>338</v>
      </c>
      <c r="B340" s="152" t="s">
        <v>1314</v>
      </c>
      <c r="C340" s="155" t="s">
        <v>1241</v>
      </c>
    </row>
    <row r="341" spans="1:3">
      <c r="A341" s="156">
        <v>339</v>
      </c>
      <c r="B341" s="152" t="s">
        <v>1315</v>
      </c>
      <c r="C341" s="155" t="s">
        <v>1221</v>
      </c>
    </row>
    <row r="342" spans="1:3">
      <c r="A342" s="156">
        <v>340</v>
      </c>
      <c r="B342" s="152" t="s">
        <v>1315</v>
      </c>
      <c r="C342" s="155" t="s">
        <v>1221</v>
      </c>
    </row>
    <row r="343" spans="1:3">
      <c r="A343" s="156">
        <v>341</v>
      </c>
      <c r="B343" s="152" t="s">
        <v>1315</v>
      </c>
      <c r="C343" s="155" t="s">
        <v>1221</v>
      </c>
    </row>
    <row r="344" spans="1:3">
      <c r="A344" s="156">
        <v>342</v>
      </c>
      <c r="B344" s="152" t="s">
        <v>1316</v>
      </c>
      <c r="C344" s="155" t="s">
        <v>1241</v>
      </c>
    </row>
    <row r="345" spans="1:3">
      <c r="A345" s="156">
        <v>343</v>
      </c>
      <c r="B345" s="152" t="s">
        <v>1317</v>
      </c>
      <c r="C345" s="155" t="s">
        <v>1241</v>
      </c>
    </row>
    <row r="346" spans="1:3">
      <c r="A346" s="156">
        <v>344</v>
      </c>
      <c r="B346" s="152" t="s">
        <v>1318</v>
      </c>
      <c r="C346" s="155" t="s">
        <v>1241</v>
      </c>
    </row>
    <row r="347" spans="1:3">
      <c r="A347" s="156">
        <v>344</v>
      </c>
      <c r="B347" s="152" t="s">
        <v>1318</v>
      </c>
      <c r="C347" s="155" t="s">
        <v>1221</v>
      </c>
    </row>
    <row r="348" spans="1:3">
      <c r="A348" s="156">
        <v>345</v>
      </c>
      <c r="B348" s="152" t="s">
        <v>1319</v>
      </c>
      <c r="C348" s="155" t="s">
        <v>1241</v>
      </c>
    </row>
    <row r="349" spans="1:3">
      <c r="A349" s="156">
        <v>346</v>
      </c>
      <c r="B349" s="152" t="s">
        <v>1320</v>
      </c>
      <c r="C349" s="155" t="s">
        <v>1221</v>
      </c>
    </row>
    <row r="350" spans="1:3">
      <c r="A350" s="156">
        <v>347</v>
      </c>
      <c r="B350" s="152" t="s">
        <v>1321</v>
      </c>
      <c r="C350" s="155" t="s">
        <v>1221</v>
      </c>
    </row>
    <row r="351" spans="1:3">
      <c r="A351" s="156">
        <v>348</v>
      </c>
      <c r="B351" s="152" t="s">
        <v>1321</v>
      </c>
      <c r="C351" s="155" t="s">
        <v>1221</v>
      </c>
    </row>
    <row r="352" spans="1:3">
      <c r="A352" s="156">
        <v>349</v>
      </c>
      <c r="B352" s="152" t="s">
        <v>1267</v>
      </c>
      <c r="C352" s="155" t="s">
        <v>1241</v>
      </c>
    </row>
    <row r="353" spans="1:3">
      <c r="A353" s="156">
        <v>350</v>
      </c>
      <c r="B353" s="152" t="s">
        <v>1322</v>
      </c>
      <c r="C353" s="155" t="s">
        <v>1221</v>
      </c>
    </row>
    <row r="354" spans="1:3">
      <c r="A354" s="156">
        <v>351</v>
      </c>
      <c r="B354" s="152" t="s">
        <v>1323</v>
      </c>
      <c r="C354" s="155" t="s">
        <v>1241</v>
      </c>
    </row>
    <row r="355" spans="1:3">
      <c r="A355" s="156">
        <v>352</v>
      </c>
      <c r="B355" s="152" t="s">
        <v>1324</v>
      </c>
      <c r="C355" s="155" t="s">
        <v>1241</v>
      </c>
    </row>
    <row r="356" spans="1:3">
      <c r="A356" s="156">
        <v>353</v>
      </c>
      <c r="B356" s="152" t="s">
        <v>1325</v>
      </c>
      <c r="C356" s="155" t="s">
        <v>1241</v>
      </c>
    </row>
    <row r="357" spans="1:3">
      <c r="A357" s="156">
        <v>354</v>
      </c>
      <c r="B357" s="152" t="s">
        <v>1242</v>
      </c>
      <c r="C357" s="155" t="s">
        <v>1221</v>
      </c>
    </row>
    <row r="358" spans="1:3">
      <c r="A358" s="156">
        <v>355</v>
      </c>
      <c r="B358" s="152" t="s">
        <v>1326</v>
      </c>
      <c r="C358" s="155" t="s">
        <v>1241</v>
      </c>
    </row>
    <row r="359" spans="1:3">
      <c r="A359" s="156">
        <v>357</v>
      </c>
      <c r="B359" s="152" t="s">
        <v>1327</v>
      </c>
      <c r="C359" s="155" t="s">
        <v>1221</v>
      </c>
    </row>
    <row r="360" spans="1:3">
      <c r="A360" s="156">
        <v>358</v>
      </c>
      <c r="B360" s="152" t="s">
        <v>1327</v>
      </c>
      <c r="C360" s="155" t="s">
        <v>1221</v>
      </c>
    </row>
    <row r="361" spans="1:3">
      <c r="A361" s="156">
        <v>359</v>
      </c>
      <c r="B361" s="152" t="s">
        <v>1327</v>
      </c>
      <c r="C361" s="155" t="s">
        <v>1221</v>
      </c>
    </row>
    <row r="362" spans="1:3">
      <c r="A362" s="156">
        <v>360</v>
      </c>
      <c r="B362" s="152" t="s">
        <v>1327</v>
      </c>
      <c r="C362" s="155" t="s">
        <v>1221</v>
      </c>
    </row>
    <row r="363" spans="1:3">
      <c r="A363" s="156">
        <v>361</v>
      </c>
      <c r="B363" s="152" t="s">
        <v>1327</v>
      </c>
      <c r="C363" s="155" t="s">
        <v>1221</v>
      </c>
    </row>
    <row r="364" spans="1:3">
      <c r="A364" s="156">
        <v>362</v>
      </c>
      <c r="B364" s="152" t="s">
        <v>1327</v>
      </c>
      <c r="C364" s="155" t="s">
        <v>1221</v>
      </c>
    </row>
    <row r="365" spans="1:3">
      <c r="A365" s="156">
        <v>363</v>
      </c>
      <c r="B365" s="152" t="s">
        <v>1327</v>
      </c>
      <c r="C365" s="155" t="s">
        <v>1221</v>
      </c>
    </row>
    <row r="366" spans="1:3">
      <c r="A366" s="156">
        <v>364</v>
      </c>
      <c r="B366" s="152" t="s">
        <v>1327</v>
      </c>
      <c r="C366" s="155" t="s">
        <v>1221</v>
      </c>
    </row>
    <row r="367" spans="1:3">
      <c r="A367" s="156">
        <v>365</v>
      </c>
      <c r="B367" s="152" t="s">
        <v>1327</v>
      </c>
      <c r="C367" s="155" t="s">
        <v>1221</v>
      </c>
    </row>
    <row r="368" spans="1:3">
      <c r="A368" s="156">
        <v>366</v>
      </c>
      <c r="B368" s="152" t="s">
        <v>1327</v>
      </c>
      <c r="C368" s="155" t="s">
        <v>1221</v>
      </c>
    </row>
    <row r="369" spans="1:3">
      <c r="A369" s="156">
        <v>367</v>
      </c>
      <c r="B369" s="152" t="s">
        <v>1327</v>
      </c>
      <c r="C369" s="155" t="s">
        <v>1221</v>
      </c>
    </row>
    <row r="370" spans="1:3">
      <c r="A370" s="156">
        <v>368</v>
      </c>
      <c r="B370" s="152" t="s">
        <v>1327</v>
      </c>
      <c r="C370" s="155" t="s">
        <v>1221</v>
      </c>
    </row>
    <row r="371" spans="1:3">
      <c r="A371" s="156">
        <v>369</v>
      </c>
      <c r="B371" s="152" t="s">
        <v>1327</v>
      </c>
      <c r="C371" s="155" t="s">
        <v>1221</v>
      </c>
    </row>
    <row r="372" spans="1:3">
      <c r="A372" s="156">
        <v>370</v>
      </c>
      <c r="B372" s="152" t="s">
        <v>1327</v>
      </c>
      <c r="C372" s="155" t="s">
        <v>1221</v>
      </c>
    </row>
    <row r="373" spans="1:3">
      <c r="A373" s="156">
        <v>371</v>
      </c>
      <c r="B373" s="152" t="s">
        <v>1327</v>
      </c>
      <c r="C373" s="155" t="s">
        <v>1221</v>
      </c>
    </row>
    <row r="374" spans="1:3">
      <c r="A374" s="156">
        <v>372</v>
      </c>
      <c r="B374" s="152" t="s">
        <v>1307</v>
      </c>
      <c r="C374" s="155" t="s">
        <v>1241</v>
      </c>
    </row>
    <row r="375" spans="1:3">
      <c r="A375" s="156">
        <v>373</v>
      </c>
      <c r="B375" s="152" t="s">
        <v>1255</v>
      </c>
      <c r="C375" s="155" t="s">
        <v>1241</v>
      </c>
    </row>
    <row r="376" spans="1:3">
      <c r="A376" s="156">
        <v>374</v>
      </c>
      <c r="B376" s="152" t="s">
        <v>1255</v>
      </c>
      <c r="C376" s="155" t="s">
        <v>1241</v>
      </c>
    </row>
    <row r="377" spans="1:3">
      <c r="A377" s="156">
        <v>375</v>
      </c>
      <c r="B377" s="152" t="s">
        <v>1255</v>
      </c>
      <c r="C377" s="155" t="s">
        <v>1241</v>
      </c>
    </row>
    <row r="378" spans="1:3">
      <c r="A378" s="156">
        <v>376</v>
      </c>
      <c r="B378" s="152" t="s">
        <v>1255</v>
      </c>
      <c r="C378" s="155" t="s">
        <v>1241</v>
      </c>
    </row>
    <row r="379" spans="1:3">
      <c r="A379" s="156">
        <v>377</v>
      </c>
      <c r="B379" s="152" t="s">
        <v>1255</v>
      </c>
      <c r="C379" s="155" t="s">
        <v>1241</v>
      </c>
    </row>
    <row r="380" spans="1:3">
      <c r="A380" s="156">
        <v>378</v>
      </c>
      <c r="B380" s="152" t="s">
        <v>1255</v>
      </c>
      <c r="C380" s="155" t="s">
        <v>1241</v>
      </c>
    </row>
    <row r="381" spans="1:3">
      <c r="A381" s="156">
        <v>380</v>
      </c>
      <c r="B381" s="152" t="s">
        <v>1255</v>
      </c>
      <c r="C381" s="155" t="s">
        <v>1241</v>
      </c>
    </row>
    <row r="382" spans="1:3">
      <c r="A382" s="156">
        <v>381</v>
      </c>
      <c r="B382" s="152" t="s">
        <v>1255</v>
      </c>
      <c r="C382" s="155" t="s">
        <v>1241</v>
      </c>
    </row>
    <row r="383" spans="1:3">
      <c r="A383" s="156">
        <v>382</v>
      </c>
      <c r="B383" s="152" t="s">
        <v>1255</v>
      </c>
      <c r="C383" s="155" t="s">
        <v>1241</v>
      </c>
    </row>
    <row r="384" spans="1:3">
      <c r="A384" s="156">
        <v>384</v>
      </c>
      <c r="B384" s="152" t="s">
        <v>1267</v>
      </c>
      <c r="C384" s="155" t="s">
        <v>1241</v>
      </c>
    </row>
    <row r="385" spans="1:3">
      <c r="A385" s="156">
        <v>385</v>
      </c>
      <c r="B385" s="152" t="s">
        <v>1255</v>
      </c>
      <c r="C385" s="155" t="s">
        <v>1221</v>
      </c>
    </row>
    <row r="386" spans="1:3">
      <c r="A386" s="156">
        <v>386</v>
      </c>
      <c r="B386" s="152" t="s">
        <v>1234</v>
      </c>
      <c r="C386" s="155" t="s">
        <v>1221</v>
      </c>
    </row>
    <row r="387" spans="1:3">
      <c r="A387" s="156">
        <v>387</v>
      </c>
      <c r="B387" s="152" t="s">
        <v>1260</v>
      </c>
      <c r="C387" s="155" t="s">
        <v>1221</v>
      </c>
    </row>
    <row r="388" spans="1:3">
      <c r="A388" s="156">
        <v>388</v>
      </c>
      <c r="B388" s="152" t="s">
        <v>1255</v>
      </c>
      <c r="C388" s="155" t="s">
        <v>1221</v>
      </c>
    </row>
    <row r="389" spans="1:3">
      <c r="A389" s="156">
        <v>389</v>
      </c>
      <c r="B389" s="152" t="s">
        <v>1246</v>
      </c>
      <c r="C389" s="155" t="s">
        <v>1221</v>
      </c>
    </row>
    <row r="390" spans="1:3">
      <c r="A390" s="156">
        <v>390</v>
      </c>
      <c r="B390" s="152" t="s">
        <v>1255</v>
      </c>
      <c r="C390" s="155" t="s">
        <v>1241</v>
      </c>
    </row>
    <row r="391" spans="1:3">
      <c r="A391" s="156">
        <v>391</v>
      </c>
      <c r="B391" s="152" t="s">
        <v>1328</v>
      </c>
      <c r="C391" s="155" t="s">
        <v>1221</v>
      </c>
    </row>
    <row r="392" spans="1:3">
      <c r="A392" s="156">
        <v>392</v>
      </c>
      <c r="B392" s="152" t="s">
        <v>1329</v>
      </c>
      <c r="C392" s="155" t="s">
        <v>1241</v>
      </c>
    </row>
    <row r="393" spans="1:3">
      <c r="A393" s="156">
        <v>393</v>
      </c>
      <c r="B393" s="152" t="s">
        <v>1330</v>
      </c>
      <c r="C393" s="155" t="s">
        <v>1241</v>
      </c>
    </row>
    <row r="394" spans="1:3">
      <c r="A394" s="156">
        <v>394</v>
      </c>
      <c r="B394" s="152" t="s">
        <v>1286</v>
      </c>
      <c r="C394" s="155" t="s">
        <v>1241</v>
      </c>
    </row>
    <row r="395" spans="1:3">
      <c r="A395" s="156">
        <v>395</v>
      </c>
      <c r="B395" s="152" t="s">
        <v>1331</v>
      </c>
      <c r="C395" s="155" t="s">
        <v>1241</v>
      </c>
    </row>
    <row r="396" spans="1:3">
      <c r="A396" s="156">
        <v>396</v>
      </c>
      <c r="B396" s="152" t="s">
        <v>1265</v>
      </c>
      <c r="C396" s="155" t="s">
        <v>1241</v>
      </c>
    </row>
    <row r="397" spans="1:3">
      <c r="A397" s="156">
        <v>397</v>
      </c>
      <c r="B397" s="152" t="s">
        <v>1332</v>
      </c>
      <c r="C397" s="155" t="s">
        <v>1241</v>
      </c>
    </row>
    <row r="398" spans="1:3">
      <c r="A398" s="156">
        <v>398</v>
      </c>
      <c r="B398" s="152" t="s">
        <v>1333</v>
      </c>
      <c r="C398" s="155" t="s">
        <v>1241</v>
      </c>
    </row>
    <row r="399" spans="1:3">
      <c r="A399" s="156">
        <v>399</v>
      </c>
      <c r="B399" s="152" t="s">
        <v>1334</v>
      </c>
      <c r="C399" s="155" t="s">
        <v>1221</v>
      </c>
    </row>
    <row r="400" spans="1:3">
      <c r="A400" s="156">
        <v>400</v>
      </c>
      <c r="B400" s="152" t="s">
        <v>1285</v>
      </c>
      <c r="C400" s="155" t="s">
        <v>1241</v>
      </c>
    </row>
    <row r="401" spans="1:3">
      <c r="A401" s="156">
        <v>401</v>
      </c>
      <c r="B401" s="152" t="s">
        <v>1335</v>
      </c>
      <c r="C401" s="155" t="s">
        <v>1221</v>
      </c>
    </row>
    <row r="402" spans="1:3">
      <c r="A402" s="156">
        <v>403</v>
      </c>
      <c r="B402" s="152" t="s">
        <v>1240</v>
      </c>
      <c r="C402" s="155" t="s">
        <v>1241</v>
      </c>
    </row>
    <row r="403" spans="1:3">
      <c r="A403" s="156">
        <v>404</v>
      </c>
      <c r="B403" s="152" t="s">
        <v>1336</v>
      </c>
      <c r="C403" s="155" t="s">
        <v>1241</v>
      </c>
    </row>
    <row r="404" spans="1:3">
      <c r="A404" s="156">
        <v>405</v>
      </c>
      <c r="B404" s="152" t="s">
        <v>1337</v>
      </c>
      <c r="C404" s="155" t="s">
        <v>1221</v>
      </c>
    </row>
    <row r="405" spans="1:3">
      <c r="A405" s="156">
        <v>406</v>
      </c>
      <c r="B405" s="152" t="s">
        <v>1338</v>
      </c>
      <c r="C405" s="155" t="s">
        <v>1221</v>
      </c>
    </row>
    <row r="406" spans="1:3">
      <c r="A406" s="156">
        <v>407</v>
      </c>
      <c r="B406" s="152" t="s">
        <v>1339</v>
      </c>
      <c r="C406" s="155" t="s">
        <v>1221</v>
      </c>
    </row>
    <row r="407" spans="1:3">
      <c r="A407" s="156">
        <v>408</v>
      </c>
      <c r="B407" s="152" t="s">
        <v>1340</v>
      </c>
      <c r="C407" s="155" t="s">
        <v>1221</v>
      </c>
    </row>
    <row r="408" spans="1:3">
      <c r="A408" s="156">
        <v>409</v>
      </c>
      <c r="B408" s="152" t="s">
        <v>1341</v>
      </c>
      <c r="C408" s="155" t="s">
        <v>1221</v>
      </c>
    </row>
    <row r="409" spans="1:3">
      <c r="A409" s="156">
        <v>410</v>
      </c>
      <c r="B409" s="152" t="s">
        <v>1342</v>
      </c>
      <c r="C409" s="155" t="s">
        <v>1221</v>
      </c>
    </row>
    <row r="410" spans="1:3">
      <c r="A410" s="156">
        <v>411</v>
      </c>
      <c r="B410" s="152" t="s">
        <v>1343</v>
      </c>
      <c r="C410" s="155" t="s">
        <v>1221</v>
      </c>
    </row>
    <row r="411" spans="1:3">
      <c r="A411" s="156">
        <v>412</v>
      </c>
      <c r="B411" s="152" t="s">
        <v>1344</v>
      </c>
      <c r="C411" s="155" t="s">
        <v>1221</v>
      </c>
    </row>
    <row r="412" spans="1:3">
      <c r="A412" s="156">
        <v>413</v>
      </c>
      <c r="B412" s="152" t="s">
        <v>1345</v>
      </c>
      <c r="C412" s="155" t="s">
        <v>1221</v>
      </c>
    </row>
    <row r="413" spans="1:3">
      <c r="A413" s="156">
        <v>414</v>
      </c>
      <c r="B413" s="152" t="s">
        <v>1346</v>
      </c>
      <c r="C413" s="155" t="s">
        <v>1221</v>
      </c>
    </row>
    <row r="414" spans="1:3">
      <c r="A414" s="156">
        <v>415</v>
      </c>
      <c r="B414" s="152" t="s">
        <v>1347</v>
      </c>
      <c r="C414" s="155" t="s">
        <v>1221</v>
      </c>
    </row>
    <row r="415" spans="1:3">
      <c r="A415" s="156">
        <v>416</v>
      </c>
      <c r="B415" s="152" t="s">
        <v>1348</v>
      </c>
      <c r="C415" s="155" t="s">
        <v>1221</v>
      </c>
    </row>
    <row r="416" spans="1:3">
      <c r="A416" s="156">
        <v>417</v>
      </c>
      <c r="B416" s="152" t="s">
        <v>1349</v>
      </c>
      <c r="C416" s="155" t="s">
        <v>1221</v>
      </c>
    </row>
    <row r="417" spans="1:3">
      <c r="A417" s="156">
        <v>418</v>
      </c>
      <c r="B417" s="152" t="s">
        <v>1350</v>
      </c>
      <c r="C417" s="155" t="s">
        <v>1221</v>
      </c>
    </row>
    <row r="418" spans="1:3">
      <c r="A418" s="156">
        <v>419</v>
      </c>
      <c r="B418" s="152" t="s">
        <v>1351</v>
      </c>
      <c r="C418" s="155" t="s">
        <v>1221</v>
      </c>
    </row>
    <row r="419" spans="1:3">
      <c r="A419" s="156">
        <v>420</v>
      </c>
      <c r="B419" s="152" t="s">
        <v>1352</v>
      </c>
      <c r="C419" s="155" t="s">
        <v>1221</v>
      </c>
    </row>
    <row r="420" spans="1:3">
      <c r="A420" s="156">
        <v>421</v>
      </c>
      <c r="B420" s="152" t="s">
        <v>1353</v>
      </c>
      <c r="C420" s="155" t="s">
        <v>1221</v>
      </c>
    </row>
    <row r="421" spans="1:3">
      <c r="A421" s="156">
        <v>422</v>
      </c>
      <c r="B421" s="152" t="s">
        <v>1354</v>
      </c>
      <c r="C421" s="155" t="s">
        <v>1221</v>
      </c>
    </row>
    <row r="422" spans="1:3">
      <c r="A422" s="156">
        <v>423</v>
      </c>
      <c r="B422" s="152" t="s">
        <v>1355</v>
      </c>
      <c r="C422" s="155" t="s">
        <v>1221</v>
      </c>
    </row>
    <row r="423" spans="1:3">
      <c r="A423" s="156">
        <v>424</v>
      </c>
      <c r="B423" s="152" t="s">
        <v>1356</v>
      </c>
      <c r="C423" s="155" t="s">
        <v>1221</v>
      </c>
    </row>
    <row r="424" spans="1:3">
      <c r="A424" s="156">
        <v>425</v>
      </c>
      <c r="B424" s="152" t="s">
        <v>1357</v>
      </c>
      <c r="C424" s="155" t="s">
        <v>1241</v>
      </c>
    </row>
    <row r="425" spans="1:3">
      <c r="A425" s="156">
        <v>426</v>
      </c>
      <c r="B425" s="152" t="s">
        <v>1267</v>
      </c>
      <c r="C425" s="155" t="s">
        <v>1241</v>
      </c>
    </row>
    <row r="426" spans="1:3">
      <c r="A426" s="156">
        <v>427</v>
      </c>
      <c r="B426" s="152" t="s">
        <v>1358</v>
      </c>
      <c r="C426" s="155" t="s">
        <v>1241</v>
      </c>
    </row>
    <row r="427" spans="1:3">
      <c r="A427" s="156">
        <v>428</v>
      </c>
      <c r="B427" s="152" t="s">
        <v>1359</v>
      </c>
      <c r="C427" s="155" t="s">
        <v>1360</v>
      </c>
    </row>
    <row r="428" spans="1:3">
      <c r="A428" s="156">
        <v>429</v>
      </c>
      <c r="B428" s="152" t="s">
        <v>1361</v>
      </c>
      <c r="C428" s="155" t="s">
        <v>1360</v>
      </c>
    </row>
    <row r="429" spans="1:3">
      <c r="A429" s="156">
        <v>430</v>
      </c>
      <c r="B429" s="152" t="s">
        <v>1362</v>
      </c>
      <c r="C429" s="155" t="s">
        <v>1360</v>
      </c>
    </row>
    <row r="430" spans="1:3">
      <c r="A430" s="156">
        <v>431</v>
      </c>
      <c r="B430" s="152" t="s">
        <v>1363</v>
      </c>
      <c r="C430" s="155" t="s">
        <v>1360</v>
      </c>
    </row>
    <row r="431" spans="1:3">
      <c r="A431" s="156">
        <v>432</v>
      </c>
      <c r="B431" s="152" t="s">
        <v>1267</v>
      </c>
      <c r="C431" s="155" t="s">
        <v>1241</v>
      </c>
    </row>
    <row r="432" spans="1:3">
      <c r="A432" s="156">
        <v>434</v>
      </c>
      <c r="B432" s="152" t="s">
        <v>1364</v>
      </c>
      <c r="C432" s="155" t="s">
        <v>1221</v>
      </c>
    </row>
    <row r="433" spans="1:3">
      <c r="A433" s="156">
        <v>435</v>
      </c>
      <c r="B433" s="152" t="s">
        <v>1365</v>
      </c>
      <c r="C433" s="155" t="s">
        <v>1241</v>
      </c>
    </row>
    <row r="434" spans="1:3">
      <c r="A434" s="156">
        <v>436</v>
      </c>
      <c r="B434" s="152" t="s">
        <v>1366</v>
      </c>
      <c r="C434" s="155" t="s">
        <v>1241</v>
      </c>
    </row>
    <row r="435" spans="1:3">
      <c r="A435" s="156">
        <v>437</v>
      </c>
      <c r="B435" s="152" t="s">
        <v>1367</v>
      </c>
      <c r="C435" s="155" t="s">
        <v>1241</v>
      </c>
    </row>
    <row r="436" spans="1:3">
      <c r="A436" s="156">
        <v>439</v>
      </c>
      <c r="B436" s="152" t="s">
        <v>1368</v>
      </c>
      <c r="C436" s="155" t="s">
        <v>1241</v>
      </c>
    </row>
    <row r="437" spans="1:3">
      <c r="A437" s="156">
        <v>440</v>
      </c>
      <c r="B437" s="152" t="s">
        <v>1369</v>
      </c>
      <c r="C437" s="155" t="s">
        <v>1241</v>
      </c>
    </row>
    <row r="438" spans="1:3">
      <c r="A438" s="156">
        <v>441</v>
      </c>
      <c r="B438" s="152" t="s">
        <v>1271</v>
      </c>
      <c r="C438" s="155" t="s">
        <v>1241</v>
      </c>
    </row>
    <row r="439" spans="1:3">
      <c r="A439" s="156">
        <v>442</v>
      </c>
      <c r="B439" s="152" t="s">
        <v>1267</v>
      </c>
      <c r="C439" s="155" t="s">
        <v>1221</v>
      </c>
    </row>
    <row r="440" spans="1:3">
      <c r="A440" s="156">
        <v>443</v>
      </c>
      <c r="B440" s="152" t="s">
        <v>1307</v>
      </c>
      <c r="C440" s="155" t="s">
        <v>1241</v>
      </c>
    </row>
    <row r="441" spans="1:3">
      <c r="A441" s="156">
        <v>444</v>
      </c>
      <c r="B441" s="152" t="s">
        <v>1310</v>
      </c>
      <c r="C441" s="155" t="s">
        <v>1241</v>
      </c>
    </row>
    <row r="442" spans="1:3">
      <c r="A442" s="156">
        <v>444</v>
      </c>
      <c r="B442" s="152" t="s">
        <v>1310</v>
      </c>
      <c r="C442" s="155" t="s">
        <v>1221</v>
      </c>
    </row>
    <row r="443" spans="1:3">
      <c r="A443" s="156">
        <v>445</v>
      </c>
      <c r="B443" s="152" t="s">
        <v>1370</v>
      </c>
      <c r="C443" s="155" t="s">
        <v>1241</v>
      </c>
    </row>
    <row r="444" spans="1:3">
      <c r="A444" s="156">
        <v>446</v>
      </c>
      <c r="B444" s="152" t="s">
        <v>1370</v>
      </c>
      <c r="C444" s="155" t="s">
        <v>1241</v>
      </c>
    </row>
    <row r="445" spans="1:3">
      <c r="A445" s="156">
        <v>447</v>
      </c>
      <c r="B445" s="152" t="s">
        <v>1281</v>
      </c>
      <c r="C445" s="155" t="s">
        <v>1241</v>
      </c>
    </row>
    <row r="446" spans="1:3">
      <c r="A446" s="156">
        <v>448</v>
      </c>
      <c r="B446" s="152" t="s">
        <v>1281</v>
      </c>
      <c r="C446" s="155" t="s">
        <v>1241</v>
      </c>
    </row>
    <row r="447" spans="1:3">
      <c r="A447" s="156">
        <v>449</v>
      </c>
      <c r="B447" s="152" t="s">
        <v>1281</v>
      </c>
      <c r="C447" s="155" t="s">
        <v>1241</v>
      </c>
    </row>
    <row r="448" spans="1:3">
      <c r="A448" s="156">
        <v>450</v>
      </c>
      <c r="B448" s="152" t="s">
        <v>1281</v>
      </c>
      <c r="C448" s="155" t="s">
        <v>1241</v>
      </c>
    </row>
    <row r="449" spans="1:3">
      <c r="A449" s="156">
        <v>451</v>
      </c>
      <c r="B449" s="152" t="s">
        <v>1281</v>
      </c>
      <c r="C449" s="155" t="s">
        <v>1241</v>
      </c>
    </row>
    <row r="450" spans="1:3">
      <c r="A450" s="156">
        <v>452</v>
      </c>
      <c r="B450" s="152" t="s">
        <v>1281</v>
      </c>
      <c r="C450" s="155" t="s">
        <v>1241</v>
      </c>
    </row>
    <row r="451" spans="1:3">
      <c r="A451" s="156">
        <v>453</v>
      </c>
      <c r="B451" s="152" t="s">
        <v>1281</v>
      </c>
      <c r="C451" s="155" t="s">
        <v>1241</v>
      </c>
    </row>
    <row r="452" spans="1:3">
      <c r="A452" s="156">
        <v>454</v>
      </c>
      <c r="B452" s="152" t="s">
        <v>1281</v>
      </c>
      <c r="C452" s="155" t="s">
        <v>1241</v>
      </c>
    </row>
    <row r="453" spans="1:3">
      <c r="A453" s="156">
        <v>455</v>
      </c>
      <c r="B453" s="152" t="s">
        <v>1281</v>
      </c>
      <c r="C453" s="155" t="s">
        <v>1241</v>
      </c>
    </row>
    <row r="454" spans="1:3">
      <c r="A454" s="156">
        <v>456</v>
      </c>
      <c r="B454" s="152" t="s">
        <v>1281</v>
      </c>
      <c r="C454" s="155" t="s">
        <v>1241</v>
      </c>
    </row>
    <row r="455" spans="1:3">
      <c r="A455" s="156">
        <v>459</v>
      </c>
      <c r="B455" s="152" t="s">
        <v>1281</v>
      </c>
      <c r="C455" s="155" t="s">
        <v>1241</v>
      </c>
    </row>
    <row r="456" spans="1:3">
      <c r="A456" s="156">
        <v>460</v>
      </c>
      <c r="B456" s="152" t="s">
        <v>1371</v>
      </c>
      <c r="C456" s="155" t="s">
        <v>1221</v>
      </c>
    </row>
    <row r="457" spans="1:3">
      <c r="A457" s="156">
        <v>461</v>
      </c>
      <c r="B457" s="152" t="s">
        <v>1371</v>
      </c>
      <c r="C457" s="155" t="s">
        <v>1221</v>
      </c>
    </row>
    <row r="458" spans="1:3">
      <c r="A458" s="156">
        <v>462</v>
      </c>
      <c r="B458" s="152" t="s">
        <v>1372</v>
      </c>
      <c r="C458" s="155" t="s">
        <v>1221</v>
      </c>
    </row>
    <row r="459" spans="1:3">
      <c r="A459" s="156">
        <v>463</v>
      </c>
      <c r="B459" s="152" t="s">
        <v>1373</v>
      </c>
      <c r="C459" s="155" t="s">
        <v>1221</v>
      </c>
    </row>
    <row r="460" spans="1:3">
      <c r="A460" s="156">
        <v>464</v>
      </c>
      <c r="B460" s="152" t="s">
        <v>1374</v>
      </c>
      <c r="C460" s="155" t="s">
        <v>1241</v>
      </c>
    </row>
    <row r="461" spans="1:3">
      <c r="A461" s="156">
        <v>465</v>
      </c>
      <c r="B461" s="152" t="s">
        <v>1375</v>
      </c>
      <c r="C461" s="155" t="s">
        <v>1241</v>
      </c>
    </row>
    <row r="462" spans="1:3">
      <c r="A462" s="156">
        <v>466</v>
      </c>
      <c r="B462" s="152" t="s">
        <v>1376</v>
      </c>
      <c r="C462" s="155" t="s">
        <v>1241</v>
      </c>
    </row>
    <row r="463" spans="1:3">
      <c r="A463" s="156">
        <v>467</v>
      </c>
      <c r="B463" s="152" t="s">
        <v>1376</v>
      </c>
      <c r="C463" s="155" t="s">
        <v>1241</v>
      </c>
    </row>
    <row r="464" spans="1:3">
      <c r="A464" s="156">
        <v>468</v>
      </c>
      <c r="B464" s="152" t="s">
        <v>1376</v>
      </c>
      <c r="C464" s="155" t="s">
        <v>1241</v>
      </c>
    </row>
    <row r="465" spans="1:3">
      <c r="A465" s="156">
        <v>469</v>
      </c>
      <c r="B465" s="152" t="s">
        <v>1376</v>
      </c>
      <c r="C465" s="155" t="s">
        <v>1241</v>
      </c>
    </row>
    <row r="466" spans="1:3">
      <c r="A466" s="156">
        <v>470</v>
      </c>
      <c r="B466" s="152" t="s">
        <v>1376</v>
      </c>
      <c r="C466" s="155" t="s">
        <v>1241</v>
      </c>
    </row>
    <row r="467" spans="1:3">
      <c r="A467" s="156">
        <v>473</v>
      </c>
      <c r="B467" s="152" t="s">
        <v>1377</v>
      </c>
      <c r="C467" s="155" t="s">
        <v>1241</v>
      </c>
    </row>
    <row r="468" spans="1:3">
      <c r="A468" s="156">
        <v>474</v>
      </c>
      <c r="B468" s="152" t="s">
        <v>1378</v>
      </c>
      <c r="C468" s="155" t="s">
        <v>1221</v>
      </c>
    </row>
    <row r="469" spans="1:3">
      <c r="A469" s="156">
        <v>475</v>
      </c>
      <c r="B469" s="152" t="s">
        <v>1379</v>
      </c>
      <c r="C469" s="155" t="s">
        <v>1241</v>
      </c>
    </row>
    <row r="470" spans="1:3">
      <c r="A470" s="156">
        <v>476</v>
      </c>
      <c r="B470" s="152" t="s">
        <v>1380</v>
      </c>
      <c r="C470" s="155" t="s">
        <v>1221</v>
      </c>
    </row>
    <row r="471" spans="1:3">
      <c r="A471" s="156">
        <v>477</v>
      </c>
      <c r="B471" s="152" t="s">
        <v>1380</v>
      </c>
      <c r="C471" s="155" t="s">
        <v>1221</v>
      </c>
    </row>
    <row r="472" spans="1:3">
      <c r="A472" s="156">
        <v>478</v>
      </c>
      <c r="B472" s="152" t="s">
        <v>1310</v>
      </c>
      <c r="C472" s="155" t="s">
        <v>1241</v>
      </c>
    </row>
    <row r="473" spans="1:3">
      <c r="A473" s="156">
        <v>479</v>
      </c>
      <c r="B473" s="152" t="s">
        <v>1368</v>
      </c>
      <c r="C473" s="155" t="s">
        <v>1241</v>
      </c>
    </row>
    <row r="474" spans="1:3">
      <c r="A474" s="156">
        <v>480</v>
      </c>
      <c r="B474" s="152" t="s">
        <v>1368</v>
      </c>
      <c r="C474" s="155" t="s">
        <v>1241</v>
      </c>
    </row>
    <row r="475" spans="1:3">
      <c r="A475" s="156">
        <v>481</v>
      </c>
      <c r="B475" s="152" t="s">
        <v>1368</v>
      </c>
      <c r="C475" s="155" t="s">
        <v>1241</v>
      </c>
    </row>
    <row r="476" spans="1:3">
      <c r="A476" s="156">
        <v>482</v>
      </c>
      <c r="B476" s="152" t="s">
        <v>1381</v>
      </c>
      <c r="C476" s="155" t="s">
        <v>1382</v>
      </c>
    </row>
    <row r="477" spans="1:3">
      <c r="A477" s="156">
        <v>483</v>
      </c>
      <c r="B477" s="152" t="s">
        <v>1383</v>
      </c>
      <c r="C477" s="155" t="s">
        <v>1382</v>
      </c>
    </row>
    <row r="478" spans="1:3">
      <c r="A478" s="156">
        <v>484</v>
      </c>
      <c r="B478" s="152" t="s">
        <v>1384</v>
      </c>
      <c r="C478" s="155" t="s">
        <v>1382</v>
      </c>
    </row>
    <row r="479" spans="1:3">
      <c r="A479" s="156">
        <v>485</v>
      </c>
      <c r="B479" s="152" t="s">
        <v>1385</v>
      </c>
      <c r="C479" s="155" t="s">
        <v>1382</v>
      </c>
    </row>
    <row r="480" spans="1:3">
      <c r="A480" s="156">
        <v>486</v>
      </c>
      <c r="B480" s="152" t="s">
        <v>1386</v>
      </c>
      <c r="C480" s="155" t="s">
        <v>1382</v>
      </c>
    </row>
    <row r="481" spans="1:3">
      <c r="A481" s="156">
        <v>487</v>
      </c>
      <c r="B481" s="152" t="s">
        <v>1387</v>
      </c>
      <c r="C481" s="155" t="s">
        <v>1382</v>
      </c>
    </row>
    <row r="482" spans="1:3">
      <c r="A482" s="156">
        <v>488</v>
      </c>
      <c r="B482" s="152" t="s">
        <v>1388</v>
      </c>
      <c r="C482" s="155" t="s">
        <v>1382</v>
      </c>
    </row>
    <row r="483" spans="1:3">
      <c r="A483" s="156">
        <v>489</v>
      </c>
      <c r="B483" s="152" t="s">
        <v>1389</v>
      </c>
      <c r="C483" s="155" t="s">
        <v>1382</v>
      </c>
    </row>
    <row r="484" spans="1:3">
      <c r="A484" s="156">
        <v>490</v>
      </c>
      <c r="B484" s="152" t="s">
        <v>1390</v>
      </c>
      <c r="C484" s="155" t="s">
        <v>1382</v>
      </c>
    </row>
    <row r="485" spans="1:3">
      <c r="A485" s="156">
        <v>491</v>
      </c>
      <c r="B485" s="152" t="s">
        <v>1391</v>
      </c>
      <c r="C485" s="155" t="s">
        <v>1382</v>
      </c>
    </row>
    <row r="486" spans="1:3">
      <c r="A486" s="156">
        <v>492</v>
      </c>
      <c r="B486" s="152" t="s">
        <v>1392</v>
      </c>
      <c r="C486" s="155" t="s">
        <v>1382</v>
      </c>
    </row>
    <row r="487" spans="1:3">
      <c r="A487" s="156">
        <v>493</v>
      </c>
      <c r="B487" s="152" t="s">
        <v>1393</v>
      </c>
      <c r="C487" s="155" t="s">
        <v>1382</v>
      </c>
    </row>
    <row r="488" spans="1:3">
      <c r="A488" s="156">
        <v>494</v>
      </c>
      <c r="B488" s="152" t="s">
        <v>1394</v>
      </c>
      <c r="C488" s="155" t="s">
        <v>1382</v>
      </c>
    </row>
    <row r="489" spans="1:3">
      <c r="A489" s="156">
        <v>495</v>
      </c>
      <c r="B489" s="152" t="s">
        <v>1395</v>
      </c>
      <c r="C489" s="155" t="s">
        <v>1382</v>
      </c>
    </row>
    <row r="490" spans="1:3">
      <c r="A490" s="156">
        <v>496</v>
      </c>
      <c r="B490" s="152" t="s">
        <v>1396</v>
      </c>
      <c r="C490" s="155" t="s">
        <v>1382</v>
      </c>
    </row>
    <row r="491" spans="1:3">
      <c r="A491" s="156">
        <v>497</v>
      </c>
      <c r="B491" s="152" t="s">
        <v>1397</v>
      </c>
      <c r="C491" s="155" t="s">
        <v>1382</v>
      </c>
    </row>
    <row r="492" spans="1:3">
      <c r="A492" s="156">
        <v>498</v>
      </c>
      <c r="B492" s="152" t="s">
        <v>1398</v>
      </c>
      <c r="C492" s="155" t="s">
        <v>1382</v>
      </c>
    </row>
    <row r="493" spans="1:3">
      <c r="A493" s="156">
        <v>701</v>
      </c>
      <c r="B493" s="152" t="s">
        <v>1399</v>
      </c>
      <c r="C493" s="155" t="s">
        <v>1221</v>
      </c>
    </row>
    <row r="494" spans="1:3">
      <c r="A494" s="156">
        <v>702</v>
      </c>
      <c r="B494" s="152" t="s">
        <v>1399</v>
      </c>
      <c r="C494" s="155" t="s">
        <v>1221</v>
      </c>
    </row>
    <row r="495" spans="1:3">
      <c r="A495" s="156">
        <v>703</v>
      </c>
      <c r="B495" s="152" t="s">
        <v>1333</v>
      </c>
      <c r="C495" s="155" t="s">
        <v>1221</v>
      </c>
    </row>
    <row r="496" spans="1:3">
      <c r="A496" s="156">
        <v>704</v>
      </c>
      <c r="B496" s="152" t="s">
        <v>1333</v>
      </c>
      <c r="C496" s="155" t="s">
        <v>1221</v>
      </c>
    </row>
    <row r="497" spans="1:3">
      <c r="A497" s="156">
        <v>705</v>
      </c>
      <c r="B497" s="152" t="s">
        <v>1333</v>
      </c>
      <c r="C497" s="155" t="s">
        <v>1221</v>
      </c>
    </row>
    <row r="498" spans="1:3">
      <c r="A498" s="156">
        <v>706</v>
      </c>
      <c r="B498" s="152" t="s">
        <v>1333</v>
      </c>
      <c r="C498" s="155" t="s">
        <v>1221</v>
      </c>
    </row>
    <row r="499" spans="1:3">
      <c r="A499" s="156">
        <v>707</v>
      </c>
      <c r="B499" s="152" t="s">
        <v>1333</v>
      </c>
      <c r="C499" s="155" t="s">
        <v>1221</v>
      </c>
    </row>
    <row r="500" spans="1:3">
      <c r="A500" s="156">
        <v>708</v>
      </c>
      <c r="B500" s="152" t="s">
        <v>1333</v>
      </c>
      <c r="C500" s="155" t="s">
        <v>1221</v>
      </c>
    </row>
    <row r="501" spans="1:3">
      <c r="A501" s="156">
        <v>709</v>
      </c>
      <c r="B501" s="152" t="s">
        <v>1333</v>
      </c>
      <c r="C501" s="155" t="s">
        <v>1221</v>
      </c>
    </row>
    <row r="502" spans="1:3">
      <c r="A502" s="156">
        <v>710</v>
      </c>
      <c r="B502" s="152" t="s">
        <v>1333</v>
      </c>
      <c r="C502" s="155" t="s">
        <v>1221</v>
      </c>
    </row>
    <row r="503" spans="1:3">
      <c r="A503" s="156">
        <v>711</v>
      </c>
      <c r="B503" s="152" t="s">
        <v>1333</v>
      </c>
      <c r="C503" s="155" t="s">
        <v>1221</v>
      </c>
    </row>
    <row r="504" spans="1:3">
      <c r="A504" s="156">
        <v>712</v>
      </c>
      <c r="B504" s="152" t="s">
        <v>1400</v>
      </c>
      <c r="C504" s="155" t="s">
        <v>1221</v>
      </c>
    </row>
    <row r="505" spans="1:3">
      <c r="A505" s="156">
        <v>713</v>
      </c>
      <c r="B505" s="152" t="s">
        <v>1400</v>
      </c>
      <c r="C505" s="155" t="s">
        <v>1221</v>
      </c>
    </row>
    <row r="506" spans="1:3">
      <c r="A506" s="156">
        <v>714</v>
      </c>
      <c r="B506" s="152" t="s">
        <v>1400</v>
      </c>
      <c r="C506" s="155" t="s">
        <v>1221</v>
      </c>
    </row>
    <row r="507" spans="1:3">
      <c r="A507" s="156">
        <v>715</v>
      </c>
      <c r="B507" s="152" t="s">
        <v>1400</v>
      </c>
      <c r="C507" s="155" t="s">
        <v>1221</v>
      </c>
    </row>
    <row r="508" spans="1:3">
      <c r="A508" s="156">
        <v>716</v>
      </c>
      <c r="B508" s="152" t="s">
        <v>1401</v>
      </c>
      <c r="C508" s="155" t="s">
        <v>1221</v>
      </c>
    </row>
    <row r="509" spans="1:3">
      <c r="A509" s="156">
        <v>717</v>
      </c>
      <c r="B509" s="152" t="s">
        <v>1401</v>
      </c>
      <c r="C509" s="155" t="s">
        <v>1221</v>
      </c>
    </row>
    <row r="510" spans="1:3">
      <c r="A510" s="156">
        <v>718</v>
      </c>
      <c r="B510" s="152" t="s">
        <v>1402</v>
      </c>
      <c r="C510" s="155" t="s">
        <v>1221</v>
      </c>
    </row>
    <row r="511" spans="1:3">
      <c r="A511" s="156">
        <v>719</v>
      </c>
      <c r="B511" s="152" t="s">
        <v>1402</v>
      </c>
      <c r="C511" s="155" t="s">
        <v>1221</v>
      </c>
    </row>
    <row r="512" spans="1:3">
      <c r="A512" s="156">
        <v>720</v>
      </c>
      <c r="B512" s="152" t="s">
        <v>1268</v>
      </c>
      <c r="C512" s="155" t="s">
        <v>1241</v>
      </c>
    </row>
    <row r="513" spans="1:3">
      <c r="A513" s="156">
        <v>721</v>
      </c>
      <c r="B513" s="152" t="s">
        <v>1403</v>
      </c>
      <c r="C513" s="155" t="s">
        <v>1241</v>
      </c>
    </row>
    <row r="514" spans="1:3">
      <c r="A514" s="156">
        <v>722</v>
      </c>
      <c r="B514" s="152" t="s">
        <v>1403</v>
      </c>
      <c r="C514" s="155" t="s">
        <v>1241</v>
      </c>
    </row>
    <row r="515" spans="1:3">
      <c r="A515" s="156">
        <v>723</v>
      </c>
      <c r="B515" s="152" t="s">
        <v>1403</v>
      </c>
      <c r="C515" s="155" t="s">
        <v>1241</v>
      </c>
    </row>
    <row r="516" spans="1:3">
      <c r="A516" s="156">
        <v>724</v>
      </c>
      <c r="B516" s="152" t="s">
        <v>1403</v>
      </c>
      <c r="C516" s="155" t="s">
        <v>1241</v>
      </c>
    </row>
    <row r="517" spans="1:3">
      <c r="A517" s="156">
        <v>725</v>
      </c>
      <c r="B517" s="152" t="s">
        <v>1403</v>
      </c>
      <c r="C517" s="155" t="s">
        <v>1241</v>
      </c>
    </row>
    <row r="518" spans="1:3">
      <c r="A518" s="156">
        <v>726</v>
      </c>
      <c r="B518" s="152" t="s">
        <v>1403</v>
      </c>
      <c r="C518" s="155" t="s">
        <v>1241</v>
      </c>
    </row>
    <row r="519" spans="1:3">
      <c r="A519" s="156">
        <v>727</v>
      </c>
      <c r="B519" s="152" t="s">
        <v>1403</v>
      </c>
      <c r="C519" s="155" t="s">
        <v>1241</v>
      </c>
    </row>
    <row r="520" spans="1:3">
      <c r="A520" s="156">
        <v>728</v>
      </c>
      <c r="B520" s="152" t="s">
        <v>1404</v>
      </c>
      <c r="C520" s="155" t="s">
        <v>1241</v>
      </c>
    </row>
    <row r="521" spans="1:3">
      <c r="A521" s="156">
        <v>729</v>
      </c>
      <c r="B521" s="152" t="s">
        <v>1403</v>
      </c>
      <c r="C521" s="155" t="s">
        <v>1241</v>
      </c>
    </row>
    <row r="522" spans="1:3">
      <c r="A522" s="156">
        <v>730</v>
      </c>
      <c r="B522" s="152" t="s">
        <v>1404</v>
      </c>
      <c r="C522" s="155" t="s">
        <v>1241</v>
      </c>
    </row>
    <row r="523" spans="1:3">
      <c r="A523" s="156">
        <v>731</v>
      </c>
      <c r="B523" s="152" t="s">
        <v>1403</v>
      </c>
      <c r="C523" s="155" t="s">
        <v>1241</v>
      </c>
    </row>
    <row r="524" spans="1:3">
      <c r="A524" s="156">
        <v>732</v>
      </c>
      <c r="B524" s="152" t="s">
        <v>1404</v>
      </c>
      <c r="C524" s="155" t="s">
        <v>1241</v>
      </c>
    </row>
    <row r="525" spans="1:3">
      <c r="A525" s="156">
        <v>733</v>
      </c>
      <c r="B525" s="152" t="s">
        <v>1403</v>
      </c>
      <c r="C525" s="155" t="s">
        <v>1241</v>
      </c>
    </row>
    <row r="526" spans="1:3">
      <c r="A526" s="156">
        <v>734</v>
      </c>
      <c r="B526" s="152" t="s">
        <v>1404</v>
      </c>
      <c r="C526" s="155" t="s">
        <v>1241</v>
      </c>
    </row>
    <row r="527" spans="1:3">
      <c r="A527" s="156">
        <v>735</v>
      </c>
      <c r="B527" s="152" t="s">
        <v>1403</v>
      </c>
      <c r="C527" s="155" t="s">
        <v>1241</v>
      </c>
    </row>
    <row r="528" spans="1:3">
      <c r="A528" s="156">
        <v>736</v>
      </c>
      <c r="B528" s="152" t="s">
        <v>1404</v>
      </c>
      <c r="C528" s="155" t="s">
        <v>1241</v>
      </c>
    </row>
    <row r="529" spans="1:3">
      <c r="A529" s="156">
        <v>737</v>
      </c>
      <c r="B529" s="152" t="s">
        <v>1403</v>
      </c>
      <c r="C529" s="155" t="s">
        <v>1241</v>
      </c>
    </row>
    <row r="530" spans="1:3">
      <c r="A530" s="156">
        <v>738</v>
      </c>
      <c r="B530" s="152" t="s">
        <v>1404</v>
      </c>
      <c r="C530" s="155" t="s">
        <v>1241</v>
      </c>
    </row>
    <row r="531" spans="1:3">
      <c r="A531" s="156">
        <v>739</v>
      </c>
      <c r="B531" s="152" t="s">
        <v>1403</v>
      </c>
      <c r="C531" s="155" t="s">
        <v>1241</v>
      </c>
    </row>
    <row r="532" spans="1:3">
      <c r="A532" s="156">
        <v>740</v>
      </c>
      <c r="B532" s="152" t="s">
        <v>1404</v>
      </c>
      <c r="C532" s="155" t="s">
        <v>1241</v>
      </c>
    </row>
    <row r="533" spans="1:3">
      <c r="A533" s="156">
        <v>741</v>
      </c>
      <c r="B533" s="152" t="s">
        <v>1403</v>
      </c>
      <c r="C533" s="155" t="s">
        <v>1241</v>
      </c>
    </row>
    <row r="534" spans="1:3">
      <c r="A534" s="156">
        <v>742</v>
      </c>
      <c r="B534" s="152" t="s">
        <v>1404</v>
      </c>
      <c r="C534" s="155" t="s">
        <v>1241</v>
      </c>
    </row>
    <row r="535" spans="1:3">
      <c r="A535" s="156">
        <v>743</v>
      </c>
      <c r="B535" s="152" t="s">
        <v>1403</v>
      </c>
      <c r="C535" s="155" t="s">
        <v>1241</v>
      </c>
    </row>
    <row r="536" spans="1:3">
      <c r="A536" s="156">
        <v>744</v>
      </c>
      <c r="B536" s="152" t="s">
        <v>1404</v>
      </c>
      <c r="C536" s="155" t="s">
        <v>1241</v>
      </c>
    </row>
    <row r="537" spans="1:3">
      <c r="A537" s="156">
        <v>745</v>
      </c>
      <c r="B537" s="152" t="s">
        <v>1403</v>
      </c>
      <c r="C537" s="155" t="s">
        <v>1241</v>
      </c>
    </row>
    <row r="538" spans="1:3">
      <c r="A538" s="156">
        <v>746</v>
      </c>
      <c r="B538" s="152" t="s">
        <v>1404</v>
      </c>
      <c r="C538" s="155" t="s">
        <v>1241</v>
      </c>
    </row>
    <row r="539" spans="1:3">
      <c r="A539" s="156">
        <v>747</v>
      </c>
      <c r="B539" s="152" t="s">
        <v>1403</v>
      </c>
      <c r="C539" s="155" t="s">
        <v>1241</v>
      </c>
    </row>
    <row r="540" spans="1:3">
      <c r="A540" s="156">
        <v>748</v>
      </c>
      <c r="B540" s="152" t="s">
        <v>1403</v>
      </c>
      <c r="C540" s="155" t="s">
        <v>1241</v>
      </c>
    </row>
    <row r="541" spans="1:3">
      <c r="A541" s="156">
        <v>749</v>
      </c>
      <c r="B541" s="152" t="s">
        <v>1404</v>
      </c>
      <c r="C541" s="155" t="s">
        <v>1241</v>
      </c>
    </row>
    <row r="542" spans="1:3">
      <c r="A542" s="156">
        <v>752</v>
      </c>
      <c r="B542" s="152" t="s">
        <v>1403</v>
      </c>
      <c r="C542" s="155" t="s">
        <v>1241</v>
      </c>
    </row>
    <row r="543" spans="1:3">
      <c r="A543" s="156">
        <v>753</v>
      </c>
      <c r="B543" s="152" t="s">
        <v>1405</v>
      </c>
      <c r="C543" s="155" t="s">
        <v>1241</v>
      </c>
    </row>
    <row r="544" spans="1:3">
      <c r="A544" s="156">
        <v>754</v>
      </c>
      <c r="B544" s="152" t="s">
        <v>1403</v>
      </c>
      <c r="C544" s="155" t="s">
        <v>1241</v>
      </c>
    </row>
    <row r="545" spans="1:3">
      <c r="A545" s="156">
        <v>755</v>
      </c>
      <c r="B545" s="152" t="s">
        <v>1405</v>
      </c>
      <c r="C545" s="155" t="s">
        <v>1241</v>
      </c>
    </row>
    <row r="546" spans="1:3">
      <c r="A546" s="156">
        <v>756</v>
      </c>
      <c r="B546" s="152" t="s">
        <v>1403</v>
      </c>
      <c r="C546" s="155" t="s">
        <v>1241</v>
      </c>
    </row>
    <row r="547" spans="1:3">
      <c r="A547" s="156">
        <v>757</v>
      </c>
      <c r="B547" s="152" t="s">
        <v>1405</v>
      </c>
      <c r="C547" s="155" t="s">
        <v>1241</v>
      </c>
    </row>
    <row r="548" spans="1:3">
      <c r="A548" s="156">
        <v>758</v>
      </c>
      <c r="B548" s="152" t="s">
        <v>1403</v>
      </c>
      <c r="C548" s="155" t="s">
        <v>1241</v>
      </c>
    </row>
    <row r="549" spans="1:3">
      <c r="A549" s="156">
        <v>759</v>
      </c>
      <c r="B549" s="152" t="s">
        <v>1405</v>
      </c>
      <c r="C549" s="155" t="s">
        <v>1241</v>
      </c>
    </row>
    <row r="550" spans="1:3">
      <c r="A550" s="156">
        <v>760</v>
      </c>
      <c r="B550" s="152" t="s">
        <v>1403</v>
      </c>
      <c r="C550" s="155" t="s">
        <v>1241</v>
      </c>
    </row>
    <row r="551" spans="1:3">
      <c r="A551" s="156">
        <v>761</v>
      </c>
      <c r="B551" s="152" t="s">
        <v>1405</v>
      </c>
      <c r="C551" s="155" t="s">
        <v>1241</v>
      </c>
    </row>
    <row r="552" spans="1:3">
      <c r="A552" s="156">
        <v>762</v>
      </c>
      <c r="B552" s="152" t="s">
        <v>1403</v>
      </c>
      <c r="C552" s="155" t="s">
        <v>1241</v>
      </c>
    </row>
    <row r="553" spans="1:3">
      <c r="A553" s="156">
        <v>763</v>
      </c>
      <c r="B553" s="152" t="s">
        <v>1405</v>
      </c>
      <c r="C553" s="155" t="s">
        <v>1241</v>
      </c>
    </row>
    <row r="554" spans="1:3">
      <c r="A554" s="156">
        <v>764</v>
      </c>
      <c r="B554" s="152" t="s">
        <v>1403</v>
      </c>
      <c r="C554" s="155" t="s">
        <v>1241</v>
      </c>
    </row>
    <row r="555" spans="1:3">
      <c r="A555" s="156">
        <v>765</v>
      </c>
      <c r="B555" s="152" t="s">
        <v>1405</v>
      </c>
      <c r="C555" s="155" t="s">
        <v>1241</v>
      </c>
    </row>
    <row r="556" spans="1:3">
      <c r="A556" s="156">
        <v>766</v>
      </c>
      <c r="B556" s="152" t="s">
        <v>1403</v>
      </c>
      <c r="C556" s="155" t="s">
        <v>1241</v>
      </c>
    </row>
    <row r="557" spans="1:3">
      <c r="A557" s="156">
        <v>767</v>
      </c>
      <c r="B557" s="152" t="s">
        <v>1405</v>
      </c>
      <c r="C557" s="155" t="s">
        <v>1241</v>
      </c>
    </row>
    <row r="558" spans="1:3">
      <c r="A558" s="156">
        <v>768</v>
      </c>
      <c r="B558" s="152" t="s">
        <v>1403</v>
      </c>
      <c r="C558" s="155" t="s">
        <v>1241</v>
      </c>
    </row>
    <row r="559" spans="1:3">
      <c r="A559" s="156">
        <v>769</v>
      </c>
      <c r="B559" s="152" t="s">
        <v>1405</v>
      </c>
      <c r="C559" s="155" t="s">
        <v>1241</v>
      </c>
    </row>
    <row r="560" spans="1:3">
      <c r="A560" s="156">
        <v>770</v>
      </c>
      <c r="B560" s="152" t="s">
        <v>1406</v>
      </c>
      <c r="C560" s="155" t="s">
        <v>1241</v>
      </c>
    </row>
    <row r="561" spans="1:3">
      <c r="A561" s="156">
        <v>775</v>
      </c>
      <c r="B561" s="152" t="s">
        <v>1407</v>
      </c>
      <c r="C561" s="155" t="s">
        <v>1241</v>
      </c>
    </row>
    <row r="562" spans="1:3">
      <c r="A562" s="156">
        <v>776</v>
      </c>
      <c r="B562" s="152" t="s">
        <v>1407</v>
      </c>
      <c r="C562" s="155" t="s">
        <v>1241</v>
      </c>
    </row>
    <row r="563" spans="1:3">
      <c r="A563" s="156">
        <v>781</v>
      </c>
      <c r="B563" s="152" t="s">
        <v>1403</v>
      </c>
      <c r="C563" s="155" t="s">
        <v>1221</v>
      </c>
    </row>
    <row r="564" spans="1:3">
      <c r="A564" s="156">
        <v>782</v>
      </c>
      <c r="B564" s="152" t="s">
        <v>1403</v>
      </c>
      <c r="C564" s="155" t="s">
        <v>1241</v>
      </c>
    </row>
    <row r="565" spans="1:3">
      <c r="A565" s="156">
        <v>783</v>
      </c>
      <c r="B565" s="152" t="s">
        <v>1403</v>
      </c>
      <c r="C565" s="155" t="s">
        <v>1241</v>
      </c>
    </row>
    <row r="566" spans="1:3">
      <c r="A566" s="156">
        <v>784</v>
      </c>
      <c r="B566" s="152" t="s">
        <v>1403</v>
      </c>
      <c r="C566" s="155" t="s">
        <v>1241</v>
      </c>
    </row>
    <row r="567" spans="1:3">
      <c r="A567" s="156">
        <v>785</v>
      </c>
      <c r="B567" s="152" t="s">
        <v>1403</v>
      </c>
      <c r="C567" s="155" t="s">
        <v>1241</v>
      </c>
    </row>
    <row r="568" spans="1:3">
      <c r="A568" s="156">
        <v>786</v>
      </c>
      <c r="B568" s="152" t="s">
        <v>1403</v>
      </c>
      <c r="C568" s="155" t="s">
        <v>1241</v>
      </c>
    </row>
    <row r="569" spans="1:3">
      <c r="A569" s="156">
        <v>787</v>
      </c>
      <c r="B569" s="152" t="s">
        <v>1408</v>
      </c>
      <c r="C569" s="155" t="s">
        <v>1241</v>
      </c>
    </row>
    <row r="570" spans="1:3">
      <c r="A570" s="156">
        <v>788</v>
      </c>
      <c r="B570" s="152" t="s">
        <v>1409</v>
      </c>
      <c r="C570" s="155" t="s">
        <v>1241</v>
      </c>
    </row>
    <row r="571" spans="1:3">
      <c r="A571" s="156">
        <v>789</v>
      </c>
      <c r="B571" s="152" t="s">
        <v>1410</v>
      </c>
      <c r="C571" s="155" t="s">
        <v>1241</v>
      </c>
    </row>
    <row r="572" spans="1:3">
      <c r="A572" s="156">
        <v>790</v>
      </c>
      <c r="B572" s="152" t="s">
        <v>1411</v>
      </c>
      <c r="C572" s="155" t="s">
        <v>1241</v>
      </c>
    </row>
    <row r="573" spans="1:3">
      <c r="A573" s="156">
        <v>791</v>
      </c>
      <c r="B573" s="152" t="s">
        <v>1412</v>
      </c>
      <c r="C573" s="155" t="s">
        <v>1241</v>
      </c>
    </row>
    <row r="574" spans="1:3">
      <c r="A574" s="156">
        <v>792</v>
      </c>
      <c r="B574" s="152" t="s">
        <v>1413</v>
      </c>
      <c r="C574" s="155" t="s">
        <v>1241</v>
      </c>
    </row>
    <row r="575" spans="1:3">
      <c r="A575" s="156">
        <v>793</v>
      </c>
      <c r="B575" s="152" t="s">
        <v>1403</v>
      </c>
      <c r="C575" s="155" t="s">
        <v>1241</v>
      </c>
    </row>
    <row r="576" spans="1:3">
      <c r="A576" s="156">
        <v>794</v>
      </c>
      <c r="B576" s="152" t="s">
        <v>1404</v>
      </c>
      <c r="C576" s="155" t="s">
        <v>1241</v>
      </c>
    </row>
    <row r="577" spans="1:3">
      <c r="A577" s="156">
        <v>801</v>
      </c>
      <c r="B577" s="152" t="s">
        <v>1330</v>
      </c>
      <c r="C577" s="155" t="s">
        <v>1241</v>
      </c>
    </row>
    <row r="578" spans="1:3">
      <c r="A578" s="156">
        <v>802</v>
      </c>
      <c r="B578" s="152" t="s">
        <v>1414</v>
      </c>
      <c r="C578" s="155" t="s">
        <v>1241</v>
      </c>
    </row>
    <row r="579" spans="1:3">
      <c r="A579" s="156">
        <v>803</v>
      </c>
      <c r="B579" s="152" t="s">
        <v>1415</v>
      </c>
      <c r="C579" s="155" t="s">
        <v>1221</v>
      </c>
    </row>
    <row r="580" spans="1:3">
      <c r="A580" s="156">
        <v>804</v>
      </c>
      <c r="B580" s="152" t="s">
        <v>1414</v>
      </c>
      <c r="C580" s="155" t="s">
        <v>1241</v>
      </c>
    </row>
    <row r="581" spans="1:3">
      <c r="A581" s="156">
        <v>805</v>
      </c>
      <c r="B581" s="152" t="s">
        <v>1415</v>
      </c>
      <c r="C581" s="155" t="s">
        <v>1221</v>
      </c>
    </row>
    <row r="582" spans="1:3">
      <c r="A582" s="156">
        <v>806</v>
      </c>
      <c r="B582" s="152" t="s">
        <v>1414</v>
      </c>
      <c r="C582" s="155" t="s">
        <v>1241</v>
      </c>
    </row>
    <row r="583" spans="1:3">
      <c r="A583" s="156">
        <v>807</v>
      </c>
      <c r="B583" s="152" t="s">
        <v>1415</v>
      </c>
      <c r="C583" s="155" t="s">
        <v>1221</v>
      </c>
    </row>
    <row r="584" spans="1:3">
      <c r="A584" s="156">
        <v>808</v>
      </c>
      <c r="B584" s="152" t="s">
        <v>1414</v>
      </c>
      <c r="C584" s="155" t="s">
        <v>1241</v>
      </c>
    </row>
    <row r="585" spans="1:3">
      <c r="A585" s="156">
        <v>809</v>
      </c>
      <c r="B585" s="152" t="s">
        <v>1415</v>
      </c>
      <c r="C585" s="155" t="s">
        <v>1221</v>
      </c>
    </row>
    <row r="586" spans="1:3">
      <c r="A586" s="156">
        <v>810</v>
      </c>
      <c r="B586" s="152" t="s">
        <v>1414</v>
      </c>
      <c r="C586" s="155" t="s">
        <v>1241</v>
      </c>
    </row>
    <row r="587" spans="1:3">
      <c r="A587" s="156">
        <v>811</v>
      </c>
      <c r="B587" s="152" t="s">
        <v>1415</v>
      </c>
      <c r="C587" s="155" t="s">
        <v>1221</v>
      </c>
    </row>
    <row r="588" spans="1:3">
      <c r="A588" s="156">
        <v>812</v>
      </c>
      <c r="B588" s="152" t="s">
        <v>1414</v>
      </c>
      <c r="C588" s="155" t="s">
        <v>1241</v>
      </c>
    </row>
    <row r="589" spans="1:3">
      <c r="A589" s="156">
        <v>813</v>
      </c>
      <c r="B589" s="152" t="s">
        <v>1415</v>
      </c>
      <c r="C589" s="155" t="s">
        <v>1221</v>
      </c>
    </row>
    <row r="590" spans="1:3">
      <c r="A590" s="156">
        <v>814</v>
      </c>
      <c r="B590" s="152" t="s">
        <v>1414</v>
      </c>
      <c r="C590" s="155" t="s">
        <v>1241</v>
      </c>
    </row>
    <row r="591" spans="1:3">
      <c r="A591" s="156">
        <v>815</v>
      </c>
      <c r="B591" s="152" t="s">
        <v>1415</v>
      </c>
      <c r="C591" s="155" t="s">
        <v>1221</v>
      </c>
    </row>
    <row r="592" spans="1:3">
      <c r="A592" s="156">
        <v>816</v>
      </c>
      <c r="B592" s="152" t="s">
        <v>1414</v>
      </c>
      <c r="C592" s="155" t="s">
        <v>1241</v>
      </c>
    </row>
    <row r="593" spans="1:3">
      <c r="A593" s="156">
        <v>817</v>
      </c>
      <c r="B593" s="152" t="s">
        <v>1415</v>
      </c>
      <c r="C593" s="155" t="s">
        <v>1221</v>
      </c>
    </row>
    <row r="594" spans="1:3">
      <c r="A594" s="156">
        <v>818</v>
      </c>
      <c r="B594" s="152" t="s">
        <v>1414</v>
      </c>
      <c r="C594" s="155" t="s">
        <v>1241</v>
      </c>
    </row>
    <row r="595" spans="1:3">
      <c r="A595" s="156">
        <v>819</v>
      </c>
      <c r="B595" s="152" t="s">
        <v>1415</v>
      </c>
      <c r="C595" s="155" t="s">
        <v>1221</v>
      </c>
    </row>
    <row r="596" spans="1:3">
      <c r="A596" s="156">
        <v>820</v>
      </c>
      <c r="B596" s="152" t="s">
        <v>1414</v>
      </c>
      <c r="C596" s="155" t="s">
        <v>1241</v>
      </c>
    </row>
    <row r="597" spans="1:3">
      <c r="A597" s="156">
        <v>821</v>
      </c>
      <c r="B597" s="152" t="s">
        <v>1415</v>
      </c>
      <c r="C597" s="155" t="s">
        <v>1221</v>
      </c>
    </row>
    <row r="598" spans="1:3">
      <c r="A598" s="156">
        <v>822</v>
      </c>
      <c r="B598" s="152" t="s">
        <v>1414</v>
      </c>
      <c r="C598" s="155" t="s">
        <v>1241</v>
      </c>
    </row>
    <row r="599" spans="1:3">
      <c r="A599" s="156">
        <v>823</v>
      </c>
      <c r="B599" s="152" t="s">
        <v>1415</v>
      </c>
      <c r="C599" s="155" t="s">
        <v>1221</v>
      </c>
    </row>
    <row r="600" spans="1:3">
      <c r="A600" s="156">
        <v>824</v>
      </c>
      <c r="B600" s="152" t="s">
        <v>1414</v>
      </c>
      <c r="C600" s="155" t="s">
        <v>1241</v>
      </c>
    </row>
    <row r="601" spans="1:3">
      <c r="A601" s="156">
        <v>825</v>
      </c>
      <c r="B601" s="152" t="s">
        <v>1415</v>
      </c>
      <c r="C601" s="155" t="s">
        <v>1221</v>
      </c>
    </row>
    <row r="602" spans="1:3">
      <c r="A602" s="156">
        <v>826</v>
      </c>
      <c r="B602" s="152" t="s">
        <v>1414</v>
      </c>
      <c r="C602" s="155" t="s">
        <v>1241</v>
      </c>
    </row>
    <row r="603" spans="1:3">
      <c r="A603" s="156">
        <v>827</v>
      </c>
      <c r="B603" s="152" t="s">
        <v>1415</v>
      </c>
      <c r="C603" s="155" t="s">
        <v>1221</v>
      </c>
    </row>
    <row r="604" spans="1:3">
      <c r="A604" s="156">
        <v>828</v>
      </c>
      <c r="B604" s="152" t="s">
        <v>1414</v>
      </c>
      <c r="C604" s="155" t="s">
        <v>1241</v>
      </c>
    </row>
    <row r="605" spans="1:3">
      <c r="A605" s="156">
        <v>829</v>
      </c>
      <c r="B605" s="152" t="s">
        <v>1415</v>
      </c>
      <c r="C605" s="155" t="s">
        <v>1221</v>
      </c>
    </row>
    <row r="606" spans="1:3">
      <c r="A606" s="156">
        <v>830</v>
      </c>
      <c r="B606" s="152" t="s">
        <v>1414</v>
      </c>
      <c r="C606" s="155" t="s">
        <v>1241</v>
      </c>
    </row>
    <row r="607" spans="1:3">
      <c r="A607" s="156">
        <v>831</v>
      </c>
      <c r="B607" s="152" t="s">
        <v>1415</v>
      </c>
      <c r="C607" s="155" t="s">
        <v>1221</v>
      </c>
    </row>
    <row r="608" spans="1:3">
      <c r="A608" s="156">
        <v>832</v>
      </c>
      <c r="B608" s="152" t="s">
        <v>1414</v>
      </c>
      <c r="C608" s="155" t="s">
        <v>1241</v>
      </c>
    </row>
    <row r="609" spans="1:3">
      <c r="A609" s="156">
        <v>833</v>
      </c>
      <c r="B609" s="152" t="s">
        <v>1415</v>
      </c>
      <c r="C609" s="155" t="s">
        <v>1221</v>
      </c>
    </row>
    <row r="610" spans="1:3">
      <c r="A610" s="156">
        <v>834</v>
      </c>
      <c r="B610" s="152" t="s">
        <v>1414</v>
      </c>
      <c r="C610" s="155" t="s">
        <v>1241</v>
      </c>
    </row>
    <row r="611" spans="1:3">
      <c r="A611" s="156">
        <v>835</v>
      </c>
      <c r="B611" s="152" t="s">
        <v>1415</v>
      </c>
      <c r="C611" s="155" t="s">
        <v>1221</v>
      </c>
    </row>
    <row r="612" spans="1:3">
      <c r="A612" s="156">
        <v>836</v>
      </c>
      <c r="B612" s="152" t="s">
        <v>1414</v>
      </c>
      <c r="C612" s="155" t="s">
        <v>1241</v>
      </c>
    </row>
    <row r="613" spans="1:3">
      <c r="A613" s="156">
        <v>837</v>
      </c>
      <c r="B613" s="152" t="s">
        <v>1415</v>
      </c>
      <c r="C613" s="155" t="s">
        <v>1221</v>
      </c>
    </row>
    <row r="614" spans="1:3">
      <c r="A614" s="156">
        <v>838</v>
      </c>
      <c r="B614" s="152" t="s">
        <v>1414</v>
      </c>
      <c r="C614" s="155" t="s">
        <v>1241</v>
      </c>
    </row>
    <row r="615" spans="1:3">
      <c r="A615" s="156">
        <v>839</v>
      </c>
      <c r="B615" s="152" t="s">
        <v>1415</v>
      </c>
      <c r="C615" s="155" t="s">
        <v>1221</v>
      </c>
    </row>
    <row r="616" spans="1:3">
      <c r="A616" s="156">
        <v>840</v>
      </c>
      <c r="B616" s="152" t="s">
        <v>1414</v>
      </c>
      <c r="C616" s="155" t="s">
        <v>1241</v>
      </c>
    </row>
    <row r="617" spans="1:3">
      <c r="A617" s="156">
        <v>841</v>
      </c>
      <c r="B617" s="152" t="s">
        <v>1415</v>
      </c>
      <c r="C617" s="155" t="s">
        <v>1221</v>
      </c>
    </row>
    <row r="618" spans="1:3">
      <c r="A618" s="156">
        <v>842</v>
      </c>
      <c r="B618" s="152" t="s">
        <v>1414</v>
      </c>
      <c r="C618" s="155" t="s">
        <v>1241</v>
      </c>
    </row>
    <row r="619" spans="1:3">
      <c r="A619" s="156">
        <v>843</v>
      </c>
      <c r="B619" s="152" t="s">
        <v>1415</v>
      </c>
      <c r="C619" s="155" t="s">
        <v>1221</v>
      </c>
    </row>
    <row r="620" spans="1:3">
      <c r="A620" s="156">
        <v>844</v>
      </c>
      <c r="B620" s="152" t="s">
        <v>1414</v>
      </c>
      <c r="C620" s="155" t="s">
        <v>1241</v>
      </c>
    </row>
    <row r="621" spans="1:3">
      <c r="A621" s="156">
        <v>845</v>
      </c>
      <c r="B621" s="152" t="s">
        <v>1415</v>
      </c>
      <c r="C621" s="155" t="s">
        <v>1221</v>
      </c>
    </row>
    <row r="622" spans="1:3">
      <c r="A622" s="156">
        <v>846</v>
      </c>
      <c r="B622" s="152" t="s">
        <v>1414</v>
      </c>
      <c r="C622" s="155" t="s">
        <v>1241</v>
      </c>
    </row>
    <row r="623" spans="1:3">
      <c r="A623" s="156">
        <v>847</v>
      </c>
      <c r="B623" s="152" t="s">
        <v>1415</v>
      </c>
      <c r="C623" s="155" t="s">
        <v>1221</v>
      </c>
    </row>
    <row r="624" spans="1:3">
      <c r="A624" s="156">
        <v>848</v>
      </c>
      <c r="B624" s="152" t="s">
        <v>1414</v>
      </c>
      <c r="C624" s="155" t="s">
        <v>1241</v>
      </c>
    </row>
    <row r="625" spans="1:3">
      <c r="A625" s="156">
        <v>849</v>
      </c>
      <c r="B625" s="152" t="s">
        <v>1415</v>
      </c>
      <c r="C625" s="155" t="s">
        <v>1221</v>
      </c>
    </row>
    <row r="626" spans="1:3">
      <c r="A626" s="156">
        <v>850</v>
      </c>
      <c r="B626" s="152" t="s">
        <v>1415</v>
      </c>
      <c r="C626" s="155" t="s">
        <v>1221</v>
      </c>
    </row>
    <row r="627" spans="1:3">
      <c r="A627" s="156">
        <v>851</v>
      </c>
      <c r="B627" s="152" t="s">
        <v>1415</v>
      </c>
      <c r="C627" s="155" t="s">
        <v>1221</v>
      </c>
    </row>
    <row r="628" spans="1:3">
      <c r="A628" s="156">
        <v>852</v>
      </c>
      <c r="B628" s="152" t="s">
        <v>1414</v>
      </c>
      <c r="C628" s="155" t="s">
        <v>1241</v>
      </c>
    </row>
    <row r="629" spans="1:3">
      <c r="A629" s="156">
        <v>853</v>
      </c>
      <c r="B629" s="152" t="s">
        <v>1414</v>
      </c>
      <c r="C629" s="155" t="s">
        <v>1241</v>
      </c>
    </row>
    <row r="630" spans="1:3">
      <c r="A630" s="156">
        <v>854</v>
      </c>
      <c r="B630" s="152" t="s">
        <v>1414</v>
      </c>
      <c r="C630" s="155" t="s">
        <v>1241</v>
      </c>
    </row>
    <row r="631" spans="1:3">
      <c r="A631" s="156">
        <v>855</v>
      </c>
      <c r="B631" s="152" t="s">
        <v>1414</v>
      </c>
      <c r="C631" s="155" t="s">
        <v>1241</v>
      </c>
    </row>
    <row r="632" spans="1:3">
      <c r="A632" s="156">
        <v>856</v>
      </c>
      <c r="B632" s="152" t="s">
        <v>1414</v>
      </c>
      <c r="C632" s="155" t="s">
        <v>1241</v>
      </c>
    </row>
    <row r="633" spans="1:3">
      <c r="A633" s="156">
        <v>857</v>
      </c>
      <c r="B633" s="152" t="s">
        <v>1414</v>
      </c>
      <c r="C633" s="155" t="s">
        <v>1241</v>
      </c>
    </row>
    <row r="634" spans="1:3">
      <c r="A634" s="156">
        <v>858</v>
      </c>
      <c r="B634" s="152" t="s">
        <v>1414</v>
      </c>
      <c r="C634" s="155" t="s">
        <v>1241</v>
      </c>
    </row>
    <row r="635" spans="1:3">
      <c r="A635" s="156">
        <v>859</v>
      </c>
      <c r="B635" s="152" t="s">
        <v>1414</v>
      </c>
      <c r="C635" s="155" t="s">
        <v>1241</v>
      </c>
    </row>
    <row r="636" spans="1:3">
      <c r="A636" s="156">
        <v>860</v>
      </c>
      <c r="B636" s="152" t="s">
        <v>1414</v>
      </c>
      <c r="C636" s="155" t="s">
        <v>1241</v>
      </c>
    </row>
    <row r="637" spans="1:3">
      <c r="A637" s="156">
        <v>861</v>
      </c>
      <c r="B637" s="152" t="s">
        <v>1414</v>
      </c>
      <c r="C637" s="155" t="s">
        <v>1241</v>
      </c>
    </row>
    <row r="638" spans="1:3">
      <c r="A638" s="156">
        <v>862</v>
      </c>
      <c r="B638" s="152" t="s">
        <v>1414</v>
      </c>
      <c r="C638" s="155" t="s">
        <v>1241</v>
      </c>
    </row>
    <row r="639" spans="1:3">
      <c r="A639" s="156">
        <v>863</v>
      </c>
      <c r="B639" s="152" t="s">
        <v>1414</v>
      </c>
      <c r="C639" s="155" t="s">
        <v>1241</v>
      </c>
    </row>
    <row r="640" spans="1:3">
      <c r="A640" s="156">
        <v>864</v>
      </c>
      <c r="B640" s="152" t="s">
        <v>1414</v>
      </c>
      <c r="C640" s="155" t="s">
        <v>1241</v>
      </c>
    </row>
    <row r="641" spans="1:3">
      <c r="A641" s="156">
        <v>865</v>
      </c>
      <c r="B641" s="152" t="s">
        <v>1414</v>
      </c>
      <c r="C641" s="155" t="s">
        <v>1241</v>
      </c>
    </row>
    <row r="642" spans="1:3">
      <c r="A642" s="156">
        <v>866</v>
      </c>
      <c r="B642" s="152" t="s">
        <v>1415</v>
      </c>
      <c r="C642" s="155" t="s">
        <v>1221</v>
      </c>
    </row>
    <row r="643" spans="1:3">
      <c r="A643" s="156">
        <v>867</v>
      </c>
      <c r="B643" s="152" t="s">
        <v>1414</v>
      </c>
      <c r="C643" s="155" t="s">
        <v>1241</v>
      </c>
    </row>
    <row r="644" spans="1:3">
      <c r="A644" s="156">
        <v>868</v>
      </c>
      <c r="B644" s="152" t="s">
        <v>1415</v>
      </c>
      <c r="C644" s="155" t="s">
        <v>1221</v>
      </c>
    </row>
    <row r="645" spans="1:3">
      <c r="A645" s="156">
        <v>869</v>
      </c>
      <c r="B645" s="152" t="s">
        <v>1414</v>
      </c>
      <c r="C645" s="155" t="s">
        <v>1241</v>
      </c>
    </row>
    <row r="646" spans="1:3">
      <c r="A646" s="156">
        <v>870</v>
      </c>
      <c r="B646" s="152" t="s">
        <v>1415</v>
      </c>
      <c r="C646" s="155" t="s">
        <v>1221</v>
      </c>
    </row>
    <row r="647" spans="1:3">
      <c r="A647" s="156">
        <v>871</v>
      </c>
      <c r="B647" s="152" t="s">
        <v>1414</v>
      </c>
      <c r="C647" s="155" t="s">
        <v>1241</v>
      </c>
    </row>
    <row r="648" spans="1:3">
      <c r="A648" s="156">
        <v>872</v>
      </c>
      <c r="B648" s="152" t="s">
        <v>1415</v>
      </c>
      <c r="C648" s="155" t="s">
        <v>1221</v>
      </c>
    </row>
    <row r="649" spans="1:3">
      <c r="A649" s="156">
        <v>873</v>
      </c>
      <c r="B649" s="152" t="s">
        <v>1414</v>
      </c>
      <c r="C649" s="155" t="s">
        <v>1241</v>
      </c>
    </row>
    <row r="650" spans="1:3">
      <c r="A650" s="156">
        <v>874</v>
      </c>
      <c r="B650" s="152" t="s">
        <v>1415</v>
      </c>
      <c r="C650" s="155" t="s">
        <v>1221</v>
      </c>
    </row>
    <row r="651" spans="1:3">
      <c r="A651" s="156">
        <v>875</v>
      </c>
      <c r="B651" s="152" t="s">
        <v>1414</v>
      </c>
      <c r="C651" s="155" t="s">
        <v>1241</v>
      </c>
    </row>
    <row r="652" spans="1:3">
      <c r="A652" s="156">
        <v>876</v>
      </c>
      <c r="B652" s="152" t="s">
        <v>1415</v>
      </c>
      <c r="C652" s="155" t="s">
        <v>1221</v>
      </c>
    </row>
    <row r="653" spans="1:3">
      <c r="A653" s="156">
        <v>877</v>
      </c>
      <c r="B653" s="152" t="s">
        <v>1414</v>
      </c>
      <c r="C653" s="155" t="s">
        <v>1241</v>
      </c>
    </row>
    <row r="654" spans="1:3">
      <c r="A654" s="156">
        <v>878</v>
      </c>
      <c r="B654" s="152" t="s">
        <v>1415</v>
      </c>
      <c r="C654" s="155" t="s">
        <v>1221</v>
      </c>
    </row>
    <row r="655" spans="1:3">
      <c r="A655" s="156">
        <v>879</v>
      </c>
      <c r="B655" s="152" t="s">
        <v>1414</v>
      </c>
      <c r="C655" s="155" t="s">
        <v>1241</v>
      </c>
    </row>
    <row r="656" spans="1:3">
      <c r="A656" s="156">
        <v>880</v>
      </c>
      <c r="B656" s="152" t="s">
        <v>1415</v>
      </c>
      <c r="C656" s="155" t="s">
        <v>1221</v>
      </c>
    </row>
    <row r="657" spans="1:3">
      <c r="A657" s="156">
        <v>881</v>
      </c>
      <c r="B657" s="152" t="s">
        <v>1414</v>
      </c>
      <c r="C657" s="155" t="s">
        <v>1241</v>
      </c>
    </row>
    <row r="658" spans="1:3">
      <c r="A658" s="156">
        <v>882</v>
      </c>
      <c r="B658" s="152" t="s">
        <v>1415</v>
      </c>
      <c r="C658" s="155" t="s">
        <v>1221</v>
      </c>
    </row>
    <row r="659" spans="1:3">
      <c r="A659" s="156">
        <v>883</v>
      </c>
      <c r="B659" s="152" t="s">
        <v>1414</v>
      </c>
      <c r="C659" s="155" t="s">
        <v>1241</v>
      </c>
    </row>
    <row r="660" spans="1:3">
      <c r="A660" s="156">
        <v>884</v>
      </c>
      <c r="B660" s="152" t="s">
        <v>1415</v>
      </c>
      <c r="C660" s="155" t="s">
        <v>1221</v>
      </c>
    </row>
    <row r="661" spans="1:3">
      <c r="A661" s="156">
        <v>885</v>
      </c>
      <c r="B661" s="152" t="s">
        <v>1414</v>
      </c>
      <c r="C661" s="155" t="s">
        <v>1241</v>
      </c>
    </row>
    <row r="662" spans="1:3">
      <c r="A662" s="156">
        <v>886</v>
      </c>
      <c r="B662" s="152" t="s">
        <v>1415</v>
      </c>
      <c r="C662" s="155" t="s">
        <v>1221</v>
      </c>
    </row>
    <row r="663" spans="1:3">
      <c r="A663" s="156">
        <v>887</v>
      </c>
      <c r="B663" s="152" t="s">
        <v>1414</v>
      </c>
      <c r="C663" s="155" t="s">
        <v>1241</v>
      </c>
    </row>
    <row r="664" spans="1:3">
      <c r="A664" s="156">
        <v>888</v>
      </c>
      <c r="B664" s="152" t="s">
        <v>1415</v>
      </c>
      <c r="C664" s="155" t="s">
        <v>1221</v>
      </c>
    </row>
    <row r="665" spans="1:3">
      <c r="A665" s="156">
        <v>889</v>
      </c>
      <c r="B665" s="152" t="s">
        <v>1414</v>
      </c>
      <c r="C665" s="155" t="s">
        <v>1241</v>
      </c>
    </row>
    <row r="666" spans="1:3">
      <c r="A666" s="156">
        <v>890</v>
      </c>
      <c r="B666" s="152" t="s">
        <v>1415</v>
      </c>
      <c r="C666" s="155" t="s">
        <v>1221</v>
      </c>
    </row>
    <row r="667" spans="1:3">
      <c r="A667" s="156">
        <v>891</v>
      </c>
      <c r="B667" s="152" t="s">
        <v>1415</v>
      </c>
      <c r="C667" s="155" t="s">
        <v>1221</v>
      </c>
    </row>
    <row r="668" spans="1:3">
      <c r="A668" s="156">
        <v>892</v>
      </c>
      <c r="B668" s="152" t="s">
        <v>1415</v>
      </c>
      <c r="C668" s="155" t="s">
        <v>1221</v>
      </c>
    </row>
    <row r="669" spans="1:3">
      <c r="A669" s="156">
        <v>893</v>
      </c>
      <c r="B669" s="152" t="s">
        <v>1415</v>
      </c>
      <c r="C669" s="155" t="s">
        <v>1221</v>
      </c>
    </row>
    <row r="670" spans="1:3">
      <c r="A670" s="156">
        <v>894</v>
      </c>
      <c r="B670" s="152" t="s">
        <v>1372</v>
      </c>
      <c r="C670" s="155" t="s">
        <v>1221</v>
      </c>
    </row>
    <row r="671" spans="1:3">
      <c r="A671" s="156">
        <v>895</v>
      </c>
      <c r="B671" s="152" t="s">
        <v>1372</v>
      </c>
      <c r="C671" s="155" t="s">
        <v>1221</v>
      </c>
    </row>
    <row r="672" spans="1:3">
      <c r="A672" s="156">
        <v>896</v>
      </c>
      <c r="B672" s="152" t="s">
        <v>1372</v>
      </c>
      <c r="C672" s="155" t="s">
        <v>1221</v>
      </c>
    </row>
    <row r="673" spans="1:3">
      <c r="A673" s="156">
        <v>897</v>
      </c>
      <c r="B673" s="152" t="s">
        <v>1415</v>
      </c>
      <c r="C673" s="155" t="s">
        <v>1221</v>
      </c>
    </row>
    <row r="674" spans="1:3">
      <c r="A674" s="156">
        <v>898</v>
      </c>
      <c r="B674" s="152" t="s">
        <v>1415</v>
      </c>
      <c r="C674" s="155" t="s">
        <v>1221</v>
      </c>
    </row>
    <row r="675" spans="1:3">
      <c r="A675" s="156">
        <v>899</v>
      </c>
      <c r="B675" s="152" t="s">
        <v>1416</v>
      </c>
      <c r="C675" s="155" t="s">
        <v>1221</v>
      </c>
    </row>
    <row r="676" spans="1:3">
      <c r="A676" s="156">
        <v>900</v>
      </c>
      <c r="B676" s="152" t="s">
        <v>1416</v>
      </c>
      <c r="C676" s="155" t="s">
        <v>1221</v>
      </c>
    </row>
    <row r="677" spans="1:3">
      <c r="A677" s="156">
        <v>901</v>
      </c>
      <c r="B677" s="152" t="s">
        <v>1416</v>
      </c>
      <c r="C677" s="155" t="s">
        <v>1221</v>
      </c>
    </row>
    <row r="678" spans="1:3">
      <c r="A678" s="156">
        <v>902</v>
      </c>
      <c r="B678" s="152" t="s">
        <v>1416</v>
      </c>
      <c r="C678" s="155" t="s">
        <v>1221</v>
      </c>
    </row>
    <row r="679" spans="1:3">
      <c r="A679" s="156">
        <v>903</v>
      </c>
      <c r="B679" s="152" t="s">
        <v>1416</v>
      </c>
      <c r="C679" s="155" t="s">
        <v>1221</v>
      </c>
    </row>
    <row r="680" spans="1:3">
      <c r="A680" s="156">
        <v>904</v>
      </c>
      <c r="B680" s="152" t="s">
        <v>1417</v>
      </c>
      <c r="C680" s="155" t="s">
        <v>1221</v>
      </c>
    </row>
    <row r="681" spans="1:3">
      <c r="A681" s="156">
        <v>905</v>
      </c>
      <c r="B681" s="152" t="s">
        <v>1417</v>
      </c>
      <c r="C681" s="155" t="s">
        <v>1221</v>
      </c>
    </row>
    <row r="682" spans="1:3">
      <c r="A682" s="156">
        <v>906</v>
      </c>
      <c r="B682" s="152" t="s">
        <v>1417</v>
      </c>
      <c r="C682" s="155" t="s">
        <v>1221</v>
      </c>
    </row>
    <row r="683" spans="1:3">
      <c r="A683" s="156">
        <v>907</v>
      </c>
      <c r="B683" s="152" t="s">
        <v>1418</v>
      </c>
      <c r="C683" s="155" t="s">
        <v>1221</v>
      </c>
    </row>
    <row r="684" spans="1:3">
      <c r="A684" s="156">
        <v>908</v>
      </c>
      <c r="B684" s="152" t="s">
        <v>1418</v>
      </c>
      <c r="C684" s="155" t="s">
        <v>1221</v>
      </c>
    </row>
    <row r="685" spans="1:3">
      <c r="A685" s="156">
        <v>909</v>
      </c>
      <c r="B685" s="152" t="s">
        <v>1418</v>
      </c>
      <c r="C685" s="155" t="s">
        <v>1221</v>
      </c>
    </row>
    <row r="686" spans="1:3">
      <c r="A686" s="156">
        <v>910</v>
      </c>
      <c r="B686" s="152" t="s">
        <v>1418</v>
      </c>
      <c r="C686" s="155" t="s">
        <v>1221</v>
      </c>
    </row>
    <row r="687" spans="1:3">
      <c r="A687" s="156">
        <v>911</v>
      </c>
      <c r="B687" s="152" t="s">
        <v>1418</v>
      </c>
      <c r="C687" s="155" t="s">
        <v>1221</v>
      </c>
    </row>
    <row r="688" spans="1:3">
      <c r="A688" s="156">
        <v>912</v>
      </c>
      <c r="B688" s="152" t="s">
        <v>1418</v>
      </c>
      <c r="C688" s="155" t="s">
        <v>1221</v>
      </c>
    </row>
    <row r="689" spans="1:3">
      <c r="A689" s="156">
        <v>913</v>
      </c>
      <c r="B689" s="152" t="s">
        <v>1418</v>
      </c>
      <c r="C689" s="155" t="s">
        <v>1221</v>
      </c>
    </row>
    <row r="690" spans="1:3">
      <c r="A690" s="156">
        <v>914</v>
      </c>
      <c r="B690" s="152" t="s">
        <v>1419</v>
      </c>
      <c r="C690" s="155" t="s">
        <v>1241</v>
      </c>
    </row>
    <row r="691" spans="1:3">
      <c r="A691" s="156">
        <v>915</v>
      </c>
      <c r="B691" s="152" t="s">
        <v>1372</v>
      </c>
      <c r="C691" s="155" t="s">
        <v>1241</v>
      </c>
    </row>
    <row r="692" spans="1:3">
      <c r="A692" s="156">
        <v>916</v>
      </c>
      <c r="B692" s="152" t="s">
        <v>1372</v>
      </c>
      <c r="C692" s="155" t="s">
        <v>1241</v>
      </c>
    </row>
    <row r="693" spans="1:3">
      <c r="A693" s="156">
        <v>917</v>
      </c>
      <c r="B693" s="152" t="s">
        <v>1372</v>
      </c>
      <c r="C693" s="155" t="s">
        <v>1241</v>
      </c>
    </row>
    <row r="694" spans="1:3">
      <c r="A694" s="156">
        <v>918</v>
      </c>
      <c r="B694" s="152" t="s">
        <v>1307</v>
      </c>
      <c r="C694" s="155" t="s">
        <v>1241</v>
      </c>
    </row>
    <row r="695" spans="1:3">
      <c r="A695" s="156">
        <v>919</v>
      </c>
      <c r="B695" s="152" t="s">
        <v>1420</v>
      </c>
      <c r="C695" s="155" t="s">
        <v>1241</v>
      </c>
    </row>
    <row r="696" spans="1:3">
      <c r="A696" s="156">
        <v>920</v>
      </c>
      <c r="B696" s="152" t="s">
        <v>1420</v>
      </c>
      <c r="C696" s="155" t="s">
        <v>1241</v>
      </c>
    </row>
    <row r="697" spans="1:3">
      <c r="A697" s="156">
        <v>922</v>
      </c>
      <c r="B697" s="152" t="s">
        <v>1330</v>
      </c>
      <c r="C697" s="155" t="s">
        <v>1241</v>
      </c>
    </row>
    <row r="698" spans="1:3">
      <c r="A698" s="156">
        <v>923</v>
      </c>
      <c r="B698" s="152" t="s">
        <v>1330</v>
      </c>
      <c r="C698" s="155" t="s">
        <v>1241</v>
      </c>
    </row>
    <row r="699" spans="1:3">
      <c r="A699" s="156">
        <v>924</v>
      </c>
      <c r="B699" s="152" t="s">
        <v>1330</v>
      </c>
      <c r="C699" s="155" t="s">
        <v>1241</v>
      </c>
    </row>
    <row r="700" spans="1:3">
      <c r="A700" s="156">
        <v>925</v>
      </c>
      <c r="B700" s="152" t="s">
        <v>1421</v>
      </c>
      <c r="C700" s="155" t="s">
        <v>1360</v>
      </c>
    </row>
    <row r="701" spans="1:3">
      <c r="A701" s="156">
        <v>926</v>
      </c>
      <c r="B701" s="152" t="s">
        <v>1361</v>
      </c>
      <c r="C701" s="155" t="s">
        <v>1360</v>
      </c>
    </row>
    <row r="702" spans="1:3">
      <c r="A702" s="156">
        <v>927</v>
      </c>
      <c r="B702" s="152" t="s">
        <v>1363</v>
      </c>
      <c r="C702" s="155" t="s">
        <v>1360</v>
      </c>
    </row>
    <row r="703" spans="1:3">
      <c r="A703" s="156">
        <v>928</v>
      </c>
      <c r="B703" s="152" t="s">
        <v>1362</v>
      </c>
      <c r="C703" s="155" t="s">
        <v>1360</v>
      </c>
    </row>
    <row r="704" spans="1:3">
      <c r="A704" s="156">
        <v>929</v>
      </c>
      <c r="B704" s="152" t="s">
        <v>1416</v>
      </c>
      <c r="C704" s="155" t="s">
        <v>1221</v>
      </c>
    </row>
    <row r="705" spans="1:3">
      <c r="A705" s="156">
        <v>930</v>
      </c>
      <c r="B705" s="152" t="s">
        <v>1416</v>
      </c>
      <c r="C705" s="155" t="s">
        <v>1221</v>
      </c>
    </row>
    <row r="706" spans="1:3">
      <c r="A706" s="156">
        <v>931</v>
      </c>
      <c r="B706" s="152" t="s">
        <v>1416</v>
      </c>
      <c r="C706" s="155" t="s">
        <v>1221</v>
      </c>
    </row>
    <row r="707" spans="1:3">
      <c r="A707" s="156">
        <v>932</v>
      </c>
      <c r="B707" s="152" t="s">
        <v>1422</v>
      </c>
      <c r="C707" s="155" t="s">
        <v>1241</v>
      </c>
    </row>
    <row r="708" spans="1:3">
      <c r="A708" s="156">
        <v>933</v>
      </c>
      <c r="B708" s="152" t="s">
        <v>1414</v>
      </c>
      <c r="C708" s="155" t="s">
        <v>1241</v>
      </c>
    </row>
    <row r="709" spans="1:3">
      <c r="A709" s="156">
        <v>934</v>
      </c>
      <c r="B709" s="152" t="s">
        <v>1415</v>
      </c>
      <c r="C709" s="155" t="s">
        <v>1221</v>
      </c>
    </row>
    <row r="710" spans="1:3">
      <c r="A710" s="156">
        <v>935</v>
      </c>
      <c r="B710" s="152" t="s">
        <v>1423</v>
      </c>
      <c r="C710" s="155" t="s">
        <v>1241</v>
      </c>
    </row>
    <row r="711" spans="1:3">
      <c r="A711" s="156">
        <v>936</v>
      </c>
      <c r="B711" s="152" t="s">
        <v>1423</v>
      </c>
      <c r="C711" s="155" t="s">
        <v>1241</v>
      </c>
    </row>
    <row r="712" spans="1:3">
      <c r="A712" s="156">
        <v>937</v>
      </c>
      <c r="B712" s="152" t="s">
        <v>1423</v>
      </c>
      <c r="C712" s="155" t="s">
        <v>1241</v>
      </c>
    </row>
    <row r="713" spans="1:3">
      <c r="A713" s="156">
        <v>938</v>
      </c>
      <c r="B713" s="152" t="s">
        <v>1423</v>
      </c>
      <c r="C713" s="155" t="s">
        <v>1241</v>
      </c>
    </row>
    <row r="714" spans="1:3">
      <c r="A714" s="156">
        <v>939</v>
      </c>
      <c r="B714" s="152" t="s">
        <v>1423</v>
      </c>
      <c r="C714" s="155" t="s">
        <v>1241</v>
      </c>
    </row>
    <row r="715" spans="1:3">
      <c r="A715" s="156">
        <v>940</v>
      </c>
      <c r="B715" s="152" t="s">
        <v>1424</v>
      </c>
      <c r="C715" s="155" t="s">
        <v>1382</v>
      </c>
    </row>
    <row r="716" spans="1:3">
      <c r="A716" s="156">
        <v>941</v>
      </c>
      <c r="B716" s="152" t="s">
        <v>1425</v>
      </c>
      <c r="C716" s="155" t="s">
        <v>1382</v>
      </c>
    </row>
    <row r="717" spans="1:3">
      <c r="A717" s="156">
        <v>942</v>
      </c>
      <c r="B717" s="152" t="s">
        <v>1276</v>
      </c>
      <c r="C717" s="155" t="s">
        <v>1241</v>
      </c>
    </row>
    <row r="718" spans="1:3">
      <c r="A718" s="156">
        <v>943</v>
      </c>
      <c r="B718" s="152" t="s">
        <v>1267</v>
      </c>
      <c r="C718" s="155" t="s">
        <v>1241</v>
      </c>
    </row>
    <row r="719" spans="1:3">
      <c r="A719" s="156">
        <v>944</v>
      </c>
      <c r="B719" s="152" t="s">
        <v>1267</v>
      </c>
      <c r="C719" s="155" t="s">
        <v>1241</v>
      </c>
    </row>
    <row r="720" spans="1:3">
      <c r="A720" s="156">
        <v>945</v>
      </c>
      <c r="B720" s="152" t="s">
        <v>1267</v>
      </c>
      <c r="C720" s="155" t="s">
        <v>1241</v>
      </c>
    </row>
    <row r="721" spans="1:3">
      <c r="A721" s="156">
        <v>946</v>
      </c>
      <c r="B721" s="152" t="s">
        <v>1267</v>
      </c>
      <c r="C721" s="155" t="s">
        <v>1241</v>
      </c>
    </row>
    <row r="722" spans="1:3">
      <c r="A722" s="156">
        <v>947</v>
      </c>
      <c r="B722" s="152" t="s">
        <v>1426</v>
      </c>
      <c r="C722" s="155" t="s">
        <v>1241</v>
      </c>
    </row>
    <row r="723" spans="1:3">
      <c r="A723" s="156">
        <v>948</v>
      </c>
      <c r="B723" s="152" t="s">
        <v>1427</v>
      </c>
      <c r="C723" s="155" t="s">
        <v>1241</v>
      </c>
    </row>
    <row r="724" spans="1:3">
      <c r="A724" s="156">
        <v>949</v>
      </c>
      <c r="B724" s="152" t="s">
        <v>1428</v>
      </c>
      <c r="C724" s="155" t="s">
        <v>1241</v>
      </c>
    </row>
    <row r="725" spans="1:3">
      <c r="A725" s="156">
        <v>950</v>
      </c>
      <c r="B725" s="152" t="s">
        <v>1429</v>
      </c>
      <c r="C725" s="155" t="s">
        <v>1221</v>
      </c>
    </row>
    <row r="726" spans="1:3">
      <c r="A726" s="156">
        <v>951</v>
      </c>
      <c r="B726" s="152" t="s">
        <v>1430</v>
      </c>
      <c r="C726" s="155" t="s">
        <v>1221</v>
      </c>
    </row>
    <row r="727" spans="1:3">
      <c r="A727" s="156">
        <v>952</v>
      </c>
      <c r="B727" s="152" t="s">
        <v>1431</v>
      </c>
      <c r="C727" s="155" t="s">
        <v>1241</v>
      </c>
    </row>
    <row r="728" spans="1:3">
      <c r="A728" s="156">
        <v>953</v>
      </c>
      <c r="B728" s="152" t="s">
        <v>1432</v>
      </c>
      <c r="C728" s="155" t="s">
        <v>1241</v>
      </c>
    </row>
    <row r="729" spans="1:3">
      <c r="A729" s="156">
        <v>954</v>
      </c>
      <c r="B729" s="152" t="s">
        <v>1433</v>
      </c>
      <c r="C729" s="155" t="s">
        <v>1241</v>
      </c>
    </row>
    <row r="730" spans="1:3">
      <c r="A730" s="156">
        <v>955</v>
      </c>
      <c r="B730" s="152" t="s">
        <v>1434</v>
      </c>
      <c r="C730" s="155" t="s">
        <v>1241</v>
      </c>
    </row>
    <row r="731" spans="1:3">
      <c r="A731" s="156">
        <v>956</v>
      </c>
      <c r="B731" s="152" t="s">
        <v>1435</v>
      </c>
      <c r="C731" s="155" t="s">
        <v>1241</v>
      </c>
    </row>
    <row r="732" spans="1:3">
      <c r="A732" s="156">
        <v>957</v>
      </c>
      <c r="B732" s="152" t="s">
        <v>1436</v>
      </c>
      <c r="C732" s="155" t="s">
        <v>1241</v>
      </c>
    </row>
    <row r="733" spans="1:3">
      <c r="A733" s="156">
        <v>958</v>
      </c>
      <c r="B733" s="152" t="s">
        <v>1437</v>
      </c>
      <c r="C733" s="155" t="s">
        <v>1241</v>
      </c>
    </row>
    <row r="734" spans="1:3">
      <c r="A734" s="156">
        <v>959</v>
      </c>
      <c r="B734" s="152" t="s">
        <v>1438</v>
      </c>
      <c r="C734" s="155" t="s">
        <v>1241</v>
      </c>
    </row>
    <row r="735" spans="1:3">
      <c r="A735" s="156">
        <v>960</v>
      </c>
      <c r="B735" s="152" t="s">
        <v>1439</v>
      </c>
      <c r="C735" s="155" t="s">
        <v>1241</v>
      </c>
    </row>
    <row r="736" spans="1:3">
      <c r="A736" s="156">
        <v>961</v>
      </c>
      <c r="B736" s="152" t="s">
        <v>1440</v>
      </c>
      <c r="C736" s="155" t="s">
        <v>1241</v>
      </c>
    </row>
    <row r="737" spans="1:3">
      <c r="A737" s="156">
        <v>962</v>
      </c>
      <c r="B737" s="152" t="s">
        <v>1441</v>
      </c>
      <c r="C737" s="155" t="s">
        <v>1241</v>
      </c>
    </row>
    <row r="738" spans="1:3">
      <c r="A738" s="156">
        <v>963</v>
      </c>
      <c r="B738" s="152" t="s">
        <v>1442</v>
      </c>
      <c r="C738" s="155" t="s">
        <v>1241</v>
      </c>
    </row>
    <row r="739" spans="1:3">
      <c r="A739" s="156">
        <v>964</v>
      </c>
      <c r="B739" s="152" t="s">
        <v>1443</v>
      </c>
      <c r="C739" s="155" t="s">
        <v>1241</v>
      </c>
    </row>
    <row r="740" spans="1:3">
      <c r="A740" s="156">
        <v>965</v>
      </c>
      <c r="B740" s="152" t="s">
        <v>1444</v>
      </c>
      <c r="C740" s="155" t="s">
        <v>1241</v>
      </c>
    </row>
    <row r="741" spans="1:3">
      <c r="A741" s="156">
        <v>966</v>
      </c>
      <c r="B741" s="152" t="s">
        <v>1287</v>
      </c>
      <c r="C741" s="155" t="s">
        <v>1221</v>
      </c>
    </row>
    <row r="742" spans="1:3">
      <c r="A742" s="156">
        <v>967</v>
      </c>
      <c r="B742" s="152" t="s">
        <v>1299</v>
      </c>
      <c r="C742" s="155" t="s">
        <v>1241</v>
      </c>
    </row>
    <row r="743" spans="1:3">
      <c r="A743" s="156">
        <v>968</v>
      </c>
      <c r="B743" s="152" t="s">
        <v>1299</v>
      </c>
      <c r="C743" s="155" t="s">
        <v>1241</v>
      </c>
    </row>
    <row r="744" spans="1:3">
      <c r="A744" s="156">
        <v>969</v>
      </c>
      <c r="B744" s="152" t="s">
        <v>1444</v>
      </c>
      <c r="C744" s="155" t="s">
        <v>1241</v>
      </c>
    </row>
    <row r="745" spans="1:3">
      <c r="A745" s="156">
        <v>970</v>
      </c>
      <c r="B745" s="152" t="s">
        <v>1255</v>
      </c>
      <c r="C745" s="155" t="s">
        <v>1241</v>
      </c>
    </row>
    <row r="746" spans="1:3">
      <c r="A746" s="156">
        <v>971</v>
      </c>
      <c r="B746" s="152" t="s">
        <v>1445</v>
      </c>
      <c r="C746" s="155" t="s">
        <v>1241</v>
      </c>
    </row>
    <row r="747" spans="1:3">
      <c r="A747" s="156">
        <v>972</v>
      </c>
      <c r="B747" s="152" t="s">
        <v>1446</v>
      </c>
      <c r="C747" s="155" t="s">
        <v>1241</v>
      </c>
    </row>
    <row r="748" spans="1:3">
      <c r="A748" s="156">
        <v>973</v>
      </c>
      <c r="B748" s="152" t="s">
        <v>1297</v>
      </c>
      <c r="C748" s="155" t="s">
        <v>1241</v>
      </c>
    </row>
    <row r="749" spans="1:3">
      <c r="A749" s="156">
        <v>974</v>
      </c>
      <c r="B749" s="152" t="s">
        <v>1323</v>
      </c>
      <c r="C749" s="155" t="s">
        <v>1241</v>
      </c>
    </row>
    <row r="750" spans="1:3">
      <c r="A750" s="156">
        <v>975</v>
      </c>
      <c r="B750" s="152" t="s">
        <v>1447</v>
      </c>
      <c r="C750" s="155" t="s">
        <v>1241</v>
      </c>
    </row>
    <row r="751" spans="1:3">
      <c r="A751" s="156">
        <v>976</v>
      </c>
      <c r="B751" s="152" t="s">
        <v>1448</v>
      </c>
      <c r="C751" s="155" t="s">
        <v>1241</v>
      </c>
    </row>
    <row r="752" spans="1:3">
      <c r="A752" s="156">
        <v>978</v>
      </c>
      <c r="B752" s="152" t="s">
        <v>1281</v>
      </c>
      <c r="C752" s="155" t="s">
        <v>1221</v>
      </c>
    </row>
    <row r="753" spans="1:3">
      <c r="A753" s="156">
        <v>979</v>
      </c>
      <c r="B753" s="152" t="s">
        <v>1320</v>
      </c>
      <c r="C753" s="155" t="s">
        <v>1221</v>
      </c>
    </row>
    <row r="754" spans="1:3">
      <c r="A754" s="156">
        <v>980</v>
      </c>
      <c r="B754" s="152" t="s">
        <v>1449</v>
      </c>
      <c r="C754" s="155" t="s">
        <v>1241</v>
      </c>
    </row>
    <row r="755" spans="1:3">
      <c r="A755" s="156">
        <v>981</v>
      </c>
      <c r="B755" s="152" t="s">
        <v>1450</v>
      </c>
      <c r="C755" s="155" t="s">
        <v>1221</v>
      </c>
    </row>
    <row r="756" spans="1:3">
      <c r="A756" s="156">
        <v>982</v>
      </c>
      <c r="B756" s="152" t="s">
        <v>1451</v>
      </c>
      <c r="C756" s="155" t="s">
        <v>1241</v>
      </c>
    </row>
    <row r="757" spans="1:3">
      <c r="A757" s="156">
        <v>983</v>
      </c>
      <c r="B757" s="152" t="s">
        <v>1452</v>
      </c>
      <c r="C757" s="155" t="s">
        <v>1241</v>
      </c>
    </row>
    <row r="758" spans="1:3">
      <c r="A758" s="156">
        <v>984</v>
      </c>
      <c r="B758" s="152" t="s">
        <v>1453</v>
      </c>
      <c r="C758" s="155" t="s">
        <v>1241</v>
      </c>
    </row>
    <row r="759" spans="1:3">
      <c r="A759" s="156">
        <v>985</v>
      </c>
      <c r="B759" s="152" t="s">
        <v>1454</v>
      </c>
      <c r="C759" s="155" t="s">
        <v>1241</v>
      </c>
    </row>
    <row r="760" spans="1:3">
      <c r="A760" s="156">
        <v>989</v>
      </c>
      <c r="B760" s="152" t="s">
        <v>1336</v>
      </c>
      <c r="C760" s="155" t="s">
        <v>1241</v>
      </c>
    </row>
    <row r="761" spans="1:3">
      <c r="A761" s="156">
        <v>990</v>
      </c>
      <c r="B761" s="152" t="s">
        <v>1337</v>
      </c>
      <c r="C761" s="155" t="s">
        <v>1221</v>
      </c>
    </row>
    <row r="762" spans="1:3">
      <c r="A762" s="156">
        <v>991</v>
      </c>
      <c r="B762" s="152" t="s">
        <v>1287</v>
      </c>
      <c r="C762" s="155" t="s">
        <v>1221</v>
      </c>
    </row>
    <row r="763" spans="1:3">
      <c r="A763" s="156">
        <v>996</v>
      </c>
      <c r="B763" s="152" t="s">
        <v>1367</v>
      </c>
      <c r="C763" s="155" t="s">
        <v>1241</v>
      </c>
    </row>
    <row r="764" spans="1:3">
      <c r="A764" s="156">
        <v>997</v>
      </c>
      <c r="B764" s="152" t="s">
        <v>1455</v>
      </c>
      <c r="C764" s="155" t="s">
        <v>1241</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Header>&amp;C&amp;G</oddHeader>
    <oddFooter>&amp;C&amp;P of &amp;N</oddFooter>
    <firstHeader>&amp;LSSC TPP Unit Rate Lookup Table&amp;C&amp;G</firstHeader>
    <firstFooter>&amp;C&amp;P of &amp;N</first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2"/>
  <sheetViews>
    <sheetView showGridLines="0" zoomScale="80" zoomScaleNormal="80" workbookViewId="0">
      <selection activeCell="G2" sqref="G2"/>
    </sheetView>
  </sheetViews>
  <sheetFormatPr defaultRowHeight="13.2"/>
  <cols>
    <col min="1" max="1" width="32.21875" bestFit="1" customWidth="1"/>
    <col min="2" max="2" width="14.77734375" customWidth="1"/>
    <col min="3" max="3" width="5.44140625" bestFit="1" customWidth="1"/>
    <col min="4" max="6" width="16.21875" bestFit="1" customWidth="1"/>
  </cols>
  <sheetData>
    <row r="1" spans="1:11">
      <c r="A1" s="149" t="s">
        <v>38</v>
      </c>
      <c r="B1" s="149"/>
    </row>
    <row r="2" spans="1:11" ht="36.75" customHeight="1">
      <c r="A2" s="287" t="str">
        <f>Overview!B4&amp; " - Effective from "&amp;Overview!C4&amp;" - "&amp;Overview!E4&amp;" Residual Charging Bands"</f>
        <v>Scottish Hydro Electric Power Distribution plc - Effective from 2025/26 - Final Residual Charging Bands</v>
      </c>
      <c r="B2" s="288"/>
      <c r="C2" s="288"/>
      <c r="D2" s="288"/>
      <c r="E2" s="288"/>
      <c r="F2" s="288"/>
    </row>
    <row r="4" spans="1:11" ht="51" customHeight="1">
      <c r="A4" s="170" t="s">
        <v>1456</v>
      </c>
      <c r="B4" s="170" t="s">
        <v>1457</v>
      </c>
      <c r="C4" s="170" t="s">
        <v>1458</v>
      </c>
      <c r="D4" s="170" t="s">
        <v>1459</v>
      </c>
      <c r="E4" s="170" t="s">
        <v>1460</v>
      </c>
      <c r="F4" s="18" t="s">
        <v>1461</v>
      </c>
    </row>
    <row r="5" spans="1:11" ht="23.25" customHeight="1">
      <c r="A5" s="171" t="s">
        <v>1462</v>
      </c>
      <c r="B5" s="172" t="s">
        <v>1463</v>
      </c>
      <c r="C5" s="172" t="s">
        <v>159</v>
      </c>
      <c r="D5" s="177" t="s">
        <v>159</v>
      </c>
      <c r="E5" s="177" t="s">
        <v>159</v>
      </c>
      <c r="F5" s="176">
        <v>9.4821860249783541</v>
      </c>
    </row>
    <row r="6" spans="1:11" ht="14.25" customHeight="1">
      <c r="A6" s="281" t="s">
        <v>1464</v>
      </c>
      <c r="B6" s="172">
        <v>1</v>
      </c>
      <c r="C6" s="172" t="s">
        <v>1465</v>
      </c>
      <c r="D6" s="178">
        <v>0</v>
      </c>
      <c r="E6" s="178">
        <v>3571</v>
      </c>
      <c r="F6" s="176">
        <v>10.629501135031431</v>
      </c>
    </row>
    <row r="7" spans="1:11" ht="13.8">
      <c r="A7" s="282"/>
      <c r="B7" s="172">
        <v>2</v>
      </c>
      <c r="C7" s="172" t="s">
        <v>1465</v>
      </c>
      <c r="D7" s="178">
        <v>3571</v>
      </c>
      <c r="E7" s="178">
        <v>12553</v>
      </c>
      <c r="F7" s="176">
        <v>24.423451457881505</v>
      </c>
    </row>
    <row r="8" spans="1:11" ht="13.8">
      <c r="A8" s="282"/>
      <c r="B8" s="172">
        <v>3</v>
      </c>
      <c r="C8" s="172" t="s">
        <v>1465</v>
      </c>
      <c r="D8" s="178">
        <v>12553</v>
      </c>
      <c r="E8" s="178">
        <v>25279</v>
      </c>
      <c r="F8" s="176">
        <v>49.358885876821184</v>
      </c>
    </row>
    <row r="9" spans="1:11" ht="13.8">
      <c r="A9" s="283"/>
      <c r="B9" s="172">
        <v>4</v>
      </c>
      <c r="C9" s="172" t="s">
        <v>1465</v>
      </c>
      <c r="D9" s="178">
        <v>25279</v>
      </c>
      <c r="E9" s="178" t="s">
        <v>1466</v>
      </c>
      <c r="F9" s="176">
        <v>108.73670187618671</v>
      </c>
    </row>
    <row r="10" spans="1:11" ht="13.8">
      <c r="A10" s="281" t="s">
        <v>1467</v>
      </c>
      <c r="B10" s="172">
        <v>1</v>
      </c>
      <c r="C10" s="172" t="s">
        <v>1468</v>
      </c>
      <c r="D10" s="178">
        <v>0</v>
      </c>
      <c r="E10" s="178">
        <v>80</v>
      </c>
      <c r="F10" s="176">
        <v>214.42500848951045</v>
      </c>
    </row>
    <row r="11" spans="1:11" ht="13.8">
      <c r="A11" s="282"/>
      <c r="B11" s="172">
        <v>2</v>
      </c>
      <c r="C11" s="172" t="s">
        <v>1468</v>
      </c>
      <c r="D11" s="178">
        <v>80</v>
      </c>
      <c r="E11" s="178">
        <v>150</v>
      </c>
      <c r="F11" s="176">
        <v>372.93545777581545</v>
      </c>
    </row>
    <row r="12" spans="1:11" ht="13.8">
      <c r="A12" s="282"/>
      <c r="B12" s="172">
        <v>3</v>
      </c>
      <c r="C12" s="172" t="s">
        <v>1468</v>
      </c>
      <c r="D12" s="178">
        <v>150</v>
      </c>
      <c r="E12" s="178">
        <v>231</v>
      </c>
      <c r="F12" s="176">
        <v>609.1452054906656</v>
      </c>
    </row>
    <row r="13" spans="1:11" ht="13.8">
      <c r="A13" s="283"/>
      <c r="B13" s="172">
        <v>4</v>
      </c>
      <c r="C13" s="172" t="s">
        <v>1468</v>
      </c>
      <c r="D13" s="178">
        <v>231</v>
      </c>
      <c r="E13" s="178" t="s">
        <v>1466</v>
      </c>
      <c r="F13" s="176">
        <v>1433.459411849487</v>
      </c>
    </row>
    <row r="14" spans="1:11" ht="13.8">
      <c r="A14" s="281" t="s">
        <v>1469</v>
      </c>
      <c r="B14" s="172">
        <v>1</v>
      </c>
      <c r="C14" s="172" t="s">
        <v>1468</v>
      </c>
      <c r="D14" s="178">
        <v>0</v>
      </c>
      <c r="E14" s="178">
        <v>422</v>
      </c>
      <c r="F14" s="176">
        <v>678.64413867942335</v>
      </c>
      <c r="H14" s="195"/>
      <c r="I14" s="195"/>
      <c r="J14" s="195"/>
      <c r="K14" s="195"/>
    </row>
    <row r="15" spans="1:11" ht="13.8">
      <c r="A15" s="282"/>
      <c r="B15" s="172">
        <v>2</v>
      </c>
      <c r="C15" s="172" t="s">
        <v>1468</v>
      </c>
      <c r="D15" s="178">
        <v>422</v>
      </c>
      <c r="E15" s="178">
        <v>1000</v>
      </c>
      <c r="F15" s="176">
        <v>3141.927732041067</v>
      </c>
    </row>
    <row r="16" spans="1:11" ht="13.8">
      <c r="A16" s="282"/>
      <c r="B16" s="172">
        <v>3</v>
      </c>
      <c r="C16" s="172" t="s">
        <v>1468</v>
      </c>
      <c r="D16" s="178">
        <v>1000</v>
      </c>
      <c r="E16" s="178">
        <v>1800</v>
      </c>
      <c r="F16" s="176">
        <v>6319.3291327897196</v>
      </c>
    </row>
    <row r="17" spans="1:11" ht="13.8">
      <c r="A17" s="283"/>
      <c r="B17" s="172">
        <v>4</v>
      </c>
      <c r="C17" s="172" t="s">
        <v>1468</v>
      </c>
      <c r="D17" s="178">
        <v>1800</v>
      </c>
      <c r="E17" s="178" t="s">
        <v>1466</v>
      </c>
      <c r="F17" s="176">
        <v>12908.646122537952</v>
      </c>
    </row>
    <row r="18" spans="1:11" ht="13.8">
      <c r="A18" s="284" t="s">
        <v>1470</v>
      </c>
      <c r="B18" s="172">
        <v>1</v>
      </c>
      <c r="C18" s="172" t="s">
        <v>1468</v>
      </c>
      <c r="D18" s="178">
        <v>0</v>
      </c>
      <c r="E18" s="178">
        <v>5000</v>
      </c>
      <c r="F18" s="176">
        <v>2288.0539869999998</v>
      </c>
      <c r="H18" s="195"/>
      <c r="I18" s="195"/>
      <c r="J18" s="195"/>
      <c r="K18" s="195"/>
    </row>
    <row r="19" spans="1:11" ht="13.8">
      <c r="A19" s="285"/>
      <c r="B19" s="172">
        <v>2</v>
      </c>
      <c r="C19" s="172" t="s">
        <v>1468</v>
      </c>
      <c r="D19" s="178">
        <v>5000</v>
      </c>
      <c r="E19" s="178">
        <v>12000</v>
      </c>
      <c r="F19" s="176">
        <v>32031.86923</v>
      </c>
    </row>
    <row r="20" spans="1:11" ht="13.8">
      <c r="A20" s="285"/>
      <c r="B20" s="172">
        <v>3</v>
      </c>
      <c r="C20" s="172" t="s">
        <v>1468</v>
      </c>
      <c r="D20" s="178">
        <v>12000</v>
      </c>
      <c r="E20" s="178">
        <v>21500</v>
      </c>
      <c r="F20" s="176">
        <v>32031.86923</v>
      </c>
    </row>
    <row r="21" spans="1:11" ht="13.8">
      <c r="A21" s="286"/>
      <c r="B21" s="172">
        <v>4</v>
      </c>
      <c r="C21" s="172" t="s">
        <v>1468</v>
      </c>
      <c r="D21" s="178">
        <v>21500</v>
      </c>
      <c r="E21" s="178" t="s">
        <v>1466</v>
      </c>
      <c r="F21" s="176">
        <v>67558.267170000006</v>
      </c>
    </row>
    <row r="22" spans="1:11">
      <c r="A22" t="s">
        <v>1471</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headerFooter>
    <oddHeader>&amp;C&amp;G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0"/>
  <sheetViews>
    <sheetView showGridLines="0" zoomScale="80" zoomScaleNormal="80" workbookViewId="0">
      <selection activeCell="G2" sqref="G2"/>
    </sheetView>
  </sheetViews>
  <sheetFormatPr defaultRowHeight="13.2"/>
  <cols>
    <col min="1" max="1" width="41.21875" customWidth="1"/>
    <col min="2" max="2" width="26.77734375" customWidth="1"/>
    <col min="3" max="3" width="0.21875" customWidth="1"/>
    <col min="4" max="4" width="9.21875" hidden="1" customWidth="1"/>
    <col min="5" max="5" width="0.77734375" hidden="1" customWidth="1"/>
    <col min="6" max="6" width="9.21875" hidden="1" customWidth="1"/>
  </cols>
  <sheetData>
    <row r="1" spans="1:6">
      <c r="A1" s="149" t="s">
        <v>38</v>
      </c>
    </row>
    <row r="2" spans="1:6" ht="40.5" customHeight="1">
      <c r="A2" s="221" t="str">
        <f>Overview!C4&amp;" - Effective from "&amp;Overview!D4&amp;" - "&amp;Overview!F4&amp;" TNUoS Mapping"</f>
        <v>2025/26 - Effective from 1 April 2025 -  TNUoS Mapping</v>
      </c>
      <c r="B2" s="221"/>
      <c r="C2" s="221"/>
      <c r="D2" s="221"/>
      <c r="E2" s="221"/>
      <c r="F2" s="221"/>
    </row>
    <row r="3" spans="1:6">
      <c r="A3" s="170" t="s">
        <v>1472</v>
      </c>
      <c r="B3" s="170" t="s">
        <v>1473</v>
      </c>
      <c r="C3" s="179"/>
      <c r="D3" s="179"/>
      <c r="E3" s="179"/>
      <c r="F3" s="179"/>
    </row>
    <row r="4" spans="1:6">
      <c r="A4" s="180" t="s">
        <v>71</v>
      </c>
      <c r="B4" s="180" t="s">
        <v>1474</v>
      </c>
      <c r="C4" s="179"/>
      <c r="D4" s="179"/>
      <c r="E4" s="179"/>
      <c r="F4" s="179"/>
    </row>
    <row r="5" spans="1:6">
      <c r="A5" s="181" t="s">
        <v>73</v>
      </c>
      <c r="B5" s="181" t="s">
        <v>1475</v>
      </c>
      <c r="C5" s="179"/>
      <c r="D5" s="179"/>
      <c r="E5" s="179"/>
      <c r="F5" s="179"/>
    </row>
    <row r="6" spans="1:6">
      <c r="A6" s="181" t="s">
        <v>76</v>
      </c>
      <c r="B6" s="181" t="str">
        <f>$B$5</f>
        <v>n/a (Non-Final Demand Site)</v>
      </c>
      <c r="C6" s="179"/>
      <c r="D6" s="179"/>
      <c r="E6" s="179"/>
      <c r="F6" s="179"/>
    </row>
    <row r="7" spans="1:6">
      <c r="A7" s="180" t="s">
        <v>79</v>
      </c>
      <c r="B7" s="180" t="s">
        <v>1476</v>
      </c>
      <c r="C7" s="179"/>
      <c r="D7" s="179"/>
      <c r="E7" s="179"/>
      <c r="F7" s="179"/>
    </row>
    <row r="8" spans="1:6">
      <c r="A8" s="180" t="s">
        <v>81</v>
      </c>
      <c r="B8" s="180" t="s">
        <v>1477</v>
      </c>
      <c r="C8" s="179"/>
      <c r="D8" s="179"/>
      <c r="E8" s="179"/>
      <c r="F8" s="179"/>
    </row>
    <row r="9" spans="1:6">
      <c r="A9" s="180" t="s">
        <v>83</v>
      </c>
      <c r="B9" s="180" t="s">
        <v>1478</v>
      </c>
      <c r="C9" s="179"/>
      <c r="D9" s="179"/>
      <c r="E9" s="179"/>
      <c r="F9" s="179"/>
    </row>
    <row r="10" spans="1:6">
      <c r="A10" s="180" t="s">
        <v>85</v>
      </c>
      <c r="B10" s="180" t="s">
        <v>1479</v>
      </c>
      <c r="C10" s="179"/>
      <c r="D10" s="179"/>
      <c r="E10" s="179"/>
      <c r="F10" s="179"/>
    </row>
    <row r="11" spans="1:6">
      <c r="A11" s="181" t="s">
        <v>87</v>
      </c>
      <c r="B11" s="181" t="str">
        <f t="shared" ref="B11:B12" si="0">$B$5</f>
        <v>n/a (Non-Final Demand Site)</v>
      </c>
      <c r="C11" s="179"/>
      <c r="D11" s="179"/>
      <c r="E11" s="179"/>
      <c r="F11" s="179"/>
    </row>
    <row r="12" spans="1:6">
      <c r="A12" s="181" t="s">
        <v>90</v>
      </c>
      <c r="B12" s="181" t="str">
        <f t="shared" si="0"/>
        <v>n/a (Non-Final Demand Site)</v>
      </c>
      <c r="C12" s="179"/>
      <c r="D12" s="179"/>
      <c r="E12" s="179"/>
      <c r="F12" s="179"/>
    </row>
    <row r="13" spans="1:6">
      <c r="A13" s="180" t="s">
        <v>92</v>
      </c>
      <c r="B13" s="180" t="s">
        <v>1480</v>
      </c>
      <c r="C13" s="179"/>
      <c r="D13" s="179"/>
      <c r="E13" s="179"/>
      <c r="F13" s="179"/>
    </row>
    <row r="14" spans="1:6">
      <c r="A14" s="180" t="s">
        <v>94</v>
      </c>
      <c r="B14" s="180" t="s">
        <v>1481</v>
      </c>
      <c r="C14" s="179"/>
      <c r="D14" s="179"/>
      <c r="E14" s="179"/>
      <c r="F14" s="179"/>
    </row>
    <row r="15" spans="1:6">
      <c r="A15" s="180" t="s">
        <v>96</v>
      </c>
      <c r="B15" s="180" t="s">
        <v>1482</v>
      </c>
      <c r="C15" s="179"/>
      <c r="D15" s="179"/>
      <c r="E15" s="179"/>
      <c r="F15" s="179"/>
    </row>
    <row r="16" spans="1:6">
      <c r="A16" s="180" t="s">
        <v>98</v>
      </c>
      <c r="B16" s="180" t="s">
        <v>1483</v>
      </c>
      <c r="C16" s="179"/>
      <c r="D16" s="179"/>
      <c r="E16" s="179"/>
      <c r="F16" s="179"/>
    </row>
    <row r="17" spans="1:6">
      <c r="A17" s="181" t="s">
        <v>100</v>
      </c>
      <c r="B17" s="181" t="str">
        <f>$B$5</f>
        <v>n/a (Non-Final Demand Site)</v>
      </c>
      <c r="C17" s="179"/>
      <c r="D17" s="179"/>
      <c r="E17" s="179"/>
      <c r="F17" s="179"/>
    </row>
    <row r="18" spans="1:6">
      <c r="A18" s="180" t="s">
        <v>102</v>
      </c>
      <c r="B18" s="180" t="s">
        <v>1480</v>
      </c>
      <c r="C18" s="179"/>
      <c r="D18" s="179"/>
      <c r="E18" s="179"/>
      <c r="F18" s="179"/>
    </row>
    <row r="19" spans="1:6">
      <c r="A19" s="180" t="s">
        <v>104</v>
      </c>
      <c r="B19" s="180" t="s">
        <v>1481</v>
      </c>
      <c r="C19" s="179"/>
      <c r="D19" s="179"/>
      <c r="E19" s="179"/>
      <c r="F19" s="179"/>
    </row>
    <row r="20" spans="1:6">
      <c r="A20" s="180" t="s">
        <v>106</v>
      </c>
      <c r="B20" s="180" t="s">
        <v>1482</v>
      </c>
      <c r="C20" s="179"/>
      <c r="D20" s="179"/>
      <c r="E20" s="179"/>
      <c r="F20" s="179"/>
    </row>
    <row r="21" spans="1:6">
      <c r="A21" s="180" t="s">
        <v>108</v>
      </c>
      <c r="B21" s="180" t="s">
        <v>1483</v>
      </c>
      <c r="C21" s="179"/>
      <c r="D21" s="179"/>
      <c r="E21" s="179"/>
      <c r="F21" s="179"/>
    </row>
    <row r="22" spans="1:6">
      <c r="A22" s="181" t="s">
        <v>110</v>
      </c>
      <c r="B22" s="181" t="str">
        <f>$B$5</f>
        <v>n/a (Non-Final Demand Site)</v>
      </c>
      <c r="C22" s="179"/>
      <c r="D22" s="179"/>
      <c r="E22" s="179"/>
      <c r="F22" s="179"/>
    </row>
    <row r="23" spans="1:6">
      <c r="A23" s="180" t="s">
        <v>112</v>
      </c>
      <c r="B23" s="180" t="s">
        <v>1484</v>
      </c>
      <c r="C23" s="179"/>
      <c r="D23" s="179"/>
      <c r="E23" s="179"/>
      <c r="F23" s="179"/>
    </row>
    <row r="24" spans="1:6">
      <c r="A24" s="180" t="s">
        <v>114</v>
      </c>
      <c r="B24" s="180" t="s">
        <v>1485</v>
      </c>
      <c r="C24" s="179"/>
      <c r="D24" s="179"/>
      <c r="E24" s="179"/>
      <c r="F24" s="179"/>
    </row>
    <row r="25" spans="1:6">
      <c r="A25" s="180" t="s">
        <v>116</v>
      </c>
      <c r="B25" s="180" t="s">
        <v>1486</v>
      </c>
      <c r="C25" s="179"/>
      <c r="D25" s="179"/>
      <c r="E25" s="179"/>
      <c r="F25" s="179"/>
    </row>
    <row r="26" spans="1:6">
      <c r="A26" s="180" t="s">
        <v>118</v>
      </c>
      <c r="B26" s="180" t="s">
        <v>1487</v>
      </c>
      <c r="C26" s="179"/>
      <c r="D26" s="179"/>
      <c r="E26" s="179"/>
      <c r="F26" s="179"/>
    </row>
    <row r="27" spans="1:6">
      <c r="A27" s="181" t="s">
        <v>120</v>
      </c>
      <c r="B27" s="181" t="s">
        <v>1488</v>
      </c>
      <c r="C27" s="179"/>
      <c r="D27" s="179"/>
      <c r="E27" s="179"/>
      <c r="F27" s="179"/>
    </row>
    <row r="28" spans="1:6">
      <c r="A28" s="181" t="s">
        <v>123</v>
      </c>
      <c r="B28" s="181" t="str">
        <f t="shared" ref="B28:B36" si="1">$B$5</f>
        <v>n/a (Non-Final Demand Site)</v>
      </c>
      <c r="C28" s="179"/>
      <c r="D28" s="179"/>
      <c r="E28" s="179"/>
      <c r="F28" s="179"/>
    </row>
    <row r="29" spans="1:6">
      <c r="A29" s="181" t="s">
        <v>125</v>
      </c>
      <c r="B29" s="181" t="str">
        <f t="shared" si="1"/>
        <v>n/a (Non-Final Demand Site)</v>
      </c>
      <c r="C29" s="179"/>
      <c r="D29" s="179"/>
      <c r="E29" s="179"/>
      <c r="F29" s="179"/>
    </row>
    <row r="30" spans="1:6">
      <c r="A30" s="181" t="s">
        <v>126</v>
      </c>
      <c r="B30" s="181" t="str">
        <f t="shared" si="1"/>
        <v>n/a (Non-Final Demand Site)</v>
      </c>
      <c r="C30" s="179"/>
      <c r="D30" s="179"/>
      <c r="E30" s="179"/>
      <c r="F30" s="179"/>
    </row>
    <row r="31" spans="1:6">
      <c r="A31" s="181" t="s">
        <v>128</v>
      </c>
      <c r="B31" s="181" t="str">
        <f t="shared" si="1"/>
        <v>n/a (Non-Final Demand Site)</v>
      </c>
      <c r="C31" s="179"/>
      <c r="D31" s="179"/>
      <c r="E31" s="179"/>
      <c r="F31" s="179"/>
    </row>
    <row r="32" spans="1:6">
      <c r="A32" s="181" t="s">
        <v>130</v>
      </c>
      <c r="B32" s="181" t="str">
        <f t="shared" si="1"/>
        <v>n/a (Non-Final Demand Site)</v>
      </c>
      <c r="C32" s="179"/>
      <c r="D32" s="179"/>
      <c r="E32" s="179"/>
      <c r="F32" s="179"/>
    </row>
    <row r="33" spans="1:6">
      <c r="A33" s="181" t="s">
        <v>132</v>
      </c>
      <c r="B33" s="181" t="str">
        <f t="shared" si="1"/>
        <v>n/a (Non-Final Demand Site)</v>
      </c>
      <c r="C33" s="179"/>
      <c r="D33" s="179"/>
      <c r="E33" s="179"/>
      <c r="F33" s="179"/>
    </row>
    <row r="34" spans="1:6">
      <c r="A34" s="181" t="s">
        <v>134</v>
      </c>
      <c r="B34" s="181" t="str">
        <f t="shared" si="1"/>
        <v>n/a (Non-Final Demand Site)</v>
      </c>
      <c r="C34" s="179"/>
      <c r="D34" s="179"/>
      <c r="E34" s="179"/>
      <c r="F34" s="179"/>
    </row>
    <row r="35" spans="1:6">
      <c r="A35" s="181" t="s">
        <v>136</v>
      </c>
      <c r="B35" s="181" t="str">
        <f t="shared" si="1"/>
        <v>n/a (Non-Final Demand Site)</v>
      </c>
      <c r="C35" s="179"/>
      <c r="D35" s="179"/>
      <c r="E35" s="179"/>
      <c r="F35" s="179"/>
    </row>
    <row r="36" spans="1:6">
      <c r="A36" s="181" t="s">
        <v>1489</v>
      </c>
      <c r="B36" s="181" t="str">
        <f t="shared" si="1"/>
        <v>n/a (Non-Final Demand Site)</v>
      </c>
      <c r="C36" s="179"/>
      <c r="D36" s="179"/>
      <c r="E36" s="179"/>
      <c r="F36" s="179"/>
    </row>
    <row r="37" spans="1:6">
      <c r="A37" s="180" t="s">
        <v>1490</v>
      </c>
      <c r="B37" s="180" t="s">
        <v>1491</v>
      </c>
      <c r="C37" s="179"/>
      <c r="D37" s="179"/>
      <c r="E37" s="179"/>
      <c r="F37" s="179"/>
    </row>
    <row r="38" spans="1:6">
      <c r="A38" s="180" t="s">
        <v>1492</v>
      </c>
      <c r="B38" s="180" t="s">
        <v>1493</v>
      </c>
      <c r="C38" s="179"/>
      <c r="D38" s="179"/>
      <c r="E38" s="179"/>
      <c r="F38" s="179"/>
    </row>
    <row r="39" spans="1:6">
      <c r="A39" s="180" t="s">
        <v>1494</v>
      </c>
      <c r="B39" s="180" t="s">
        <v>1495</v>
      </c>
      <c r="C39" s="179"/>
      <c r="D39" s="179"/>
      <c r="E39" s="179"/>
      <c r="F39" s="179"/>
    </row>
    <row r="40" spans="1:6">
      <c r="A40" s="180" t="s">
        <v>1496</v>
      </c>
      <c r="B40" s="180" t="s">
        <v>1497</v>
      </c>
      <c r="C40" s="179"/>
      <c r="D40" s="179"/>
      <c r="E40" s="179"/>
      <c r="F40" s="179"/>
    </row>
  </sheetData>
  <mergeCells count="1">
    <mergeCell ref="A2:F2"/>
  </mergeCells>
  <hyperlinks>
    <hyperlink ref="A1" location="Overview!A1" display="Back to Overview" xr:uid="{564C6D85-AEA0-441E-B605-C50AC13976D7}"/>
  </hyperlinks>
  <pageMargins left="0.7" right="0.7" top="0.75" bottom="0.75" header="0.3" footer="0.3"/>
  <headerFooter>
    <oddHeader>&amp;C&amp;G</oddHeader>
  </headerFooter>
  <legacyDrawingHF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fitToPage="1"/>
  </sheetPr>
  <dimension ref="A1:EX24"/>
  <sheetViews>
    <sheetView zoomScale="80" zoomScaleNormal="80" workbookViewId="0"/>
  </sheetViews>
  <sheetFormatPr defaultRowHeight="13.2"/>
  <cols>
    <col min="1" max="1" width="2.44140625" customWidth="1"/>
    <col min="2" max="2" width="33.77734375" customWidth="1"/>
    <col min="3" max="4" width="14.21875" customWidth="1"/>
    <col min="5" max="9" width="12.21875" customWidth="1"/>
    <col min="10" max="10" width="5.5546875" customWidth="1"/>
    <col min="11" max="11" width="5.21875" customWidth="1"/>
    <col min="12" max="12" width="35.21875" customWidth="1"/>
    <col min="13" max="20" width="11.77734375" customWidth="1"/>
    <col min="28" max="28" width="25" bestFit="1" customWidth="1"/>
    <col min="29" max="29" width="14.5546875" bestFit="1" customWidth="1"/>
  </cols>
  <sheetData>
    <row r="1" spans="1:154">
      <c r="B1" s="88" t="s">
        <v>38</v>
      </c>
    </row>
    <row r="2" spans="1:154" s="2" customFormat="1" ht="21.75" customHeight="1">
      <c r="B2" s="289" t="str">
        <f>Overview!B4&amp; " - Effective from "&amp;Overview!D4&amp;" - "&amp;Overview!E4</f>
        <v>Scottish Hydro Electric Power Distribution plc - Effective from 1 April 2025 - Final</v>
      </c>
      <c r="C2" s="290"/>
      <c r="D2" s="290"/>
      <c r="E2" s="290"/>
      <c r="F2" s="290"/>
      <c r="G2" s="290"/>
      <c r="H2" s="290"/>
      <c r="I2" s="290"/>
      <c r="J2" s="290"/>
      <c r="K2" s="290"/>
      <c r="L2" s="290"/>
      <c r="M2" s="290"/>
      <c r="N2" s="290"/>
      <c r="O2" s="290"/>
      <c r="P2" s="290"/>
      <c r="Q2" s="290"/>
      <c r="R2" s="290"/>
      <c r="S2" s="290"/>
      <c r="T2" s="291"/>
      <c r="U2"/>
      <c r="V2"/>
      <c r="W2"/>
      <c r="X2"/>
      <c r="Y2"/>
      <c r="Z2"/>
      <c r="AA2"/>
      <c r="AB2" s="26"/>
      <c r="AC2" s="48" t="s">
        <v>64</v>
      </c>
      <c r="AD2" s="48" t="s">
        <v>65</v>
      </c>
      <c r="AE2" s="48" t="s">
        <v>66</v>
      </c>
      <c r="AF2" s="12" t="s">
        <v>67</v>
      </c>
      <c r="AG2" s="12" t="s">
        <v>68</v>
      </c>
      <c r="AH2" s="26" t="s">
        <v>69</v>
      </c>
      <c r="AI2" s="12" t="s">
        <v>70</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2" customFormat="1" ht="9" customHeight="1">
      <c r="A3" s="101"/>
      <c r="B3" s="101"/>
      <c r="C3" s="101"/>
      <c r="D3" s="101"/>
      <c r="E3" s="101"/>
      <c r="F3" s="101"/>
      <c r="G3" s="101"/>
      <c r="H3" s="101"/>
      <c r="I3" s="101"/>
      <c r="J3" s="101"/>
      <c r="K3" s="101"/>
      <c r="L3"/>
      <c r="M3"/>
      <c r="N3"/>
      <c r="O3"/>
      <c r="P3"/>
      <c r="Q3"/>
      <c r="R3"/>
      <c r="S3"/>
      <c r="T3"/>
      <c r="U3"/>
      <c r="V3"/>
      <c r="W3"/>
      <c r="X3"/>
      <c r="Y3"/>
      <c r="Z3"/>
      <c r="AA3"/>
      <c r="AB3" s="14" t="s">
        <v>1462</v>
      </c>
      <c r="AC3" s="135" t="s">
        <v>1498</v>
      </c>
      <c r="AD3" s="136" t="s">
        <v>1499</v>
      </c>
      <c r="AE3" s="137" t="s">
        <v>66</v>
      </c>
      <c r="AF3" s="143" t="s">
        <v>1500</v>
      </c>
      <c r="AG3" s="138" t="s">
        <v>1501</v>
      </c>
      <c r="AH3" s="138" t="s">
        <v>1501</v>
      </c>
      <c r="AI3" s="139" t="s">
        <v>1501</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c r="B4" s="295" t="s">
        <v>1502</v>
      </c>
      <c r="C4" s="296"/>
      <c r="D4" s="296"/>
      <c r="E4" s="296"/>
      <c r="F4" s="296"/>
      <c r="G4" s="296"/>
      <c r="H4" s="296"/>
      <c r="I4" s="297"/>
      <c r="L4" s="295" t="s">
        <v>1503</v>
      </c>
      <c r="M4" s="296"/>
      <c r="N4" s="296"/>
      <c r="O4" s="296"/>
      <c r="P4" s="296"/>
      <c r="Q4" s="296"/>
      <c r="R4" s="296"/>
      <c r="S4" s="296"/>
      <c r="T4" s="297"/>
      <c r="AB4" s="14" t="s">
        <v>1504</v>
      </c>
      <c r="AC4" s="135" t="s">
        <v>1498</v>
      </c>
      <c r="AD4" s="136" t="s">
        <v>1499</v>
      </c>
      <c r="AE4" s="137" t="s">
        <v>66</v>
      </c>
      <c r="AF4" s="138" t="s">
        <v>1501</v>
      </c>
      <c r="AG4" s="138" t="s">
        <v>1501</v>
      </c>
      <c r="AH4" s="138" t="s">
        <v>1501</v>
      </c>
      <c r="AI4" s="139" t="s">
        <v>1501</v>
      </c>
    </row>
    <row r="5" spans="1:154" ht="18" customHeight="1">
      <c r="B5" s="299" t="s">
        <v>1505</v>
      </c>
      <c r="C5" s="299"/>
      <c r="D5" s="299"/>
      <c r="E5" s="299"/>
      <c r="F5" s="299"/>
      <c r="G5" s="299"/>
      <c r="H5" s="299"/>
      <c r="I5" s="299"/>
      <c r="L5" s="299" t="s">
        <v>1506</v>
      </c>
      <c r="M5" s="299"/>
      <c r="N5" s="299"/>
      <c r="O5" s="299"/>
      <c r="P5" s="299"/>
      <c r="Q5" s="299"/>
      <c r="R5" s="299"/>
      <c r="S5" s="299"/>
      <c r="T5" s="299"/>
      <c r="AB5" s="14" t="s">
        <v>1507</v>
      </c>
      <c r="AC5" s="135" t="s">
        <v>1498</v>
      </c>
      <c r="AD5" s="136" t="s">
        <v>1499</v>
      </c>
      <c r="AE5" s="137" t="s">
        <v>66</v>
      </c>
      <c r="AF5" s="143" t="s">
        <v>1500</v>
      </c>
      <c r="AG5" s="138" t="s">
        <v>1501</v>
      </c>
      <c r="AH5" s="138" t="s">
        <v>1501</v>
      </c>
      <c r="AI5" s="139" t="s">
        <v>1501</v>
      </c>
    </row>
    <row r="6" spans="1:154" s="103" customFormat="1" ht="27.75" customHeight="1">
      <c r="B6" s="298" t="s">
        <v>1508</v>
      </c>
      <c r="C6" s="298"/>
      <c r="D6" s="298"/>
      <c r="E6" s="298"/>
      <c r="F6" s="298"/>
      <c r="G6" s="298"/>
      <c r="H6" s="298"/>
      <c r="I6" s="298"/>
      <c r="L6" s="298" t="s">
        <v>1509</v>
      </c>
      <c r="M6" s="298"/>
      <c r="N6" s="298"/>
      <c r="O6" s="298"/>
      <c r="P6" s="298"/>
      <c r="Q6" s="298"/>
      <c r="R6" s="298"/>
      <c r="S6" s="298"/>
      <c r="T6" s="298"/>
      <c r="AB6" s="14" t="s">
        <v>87</v>
      </c>
      <c r="AC6" s="135" t="s">
        <v>1498</v>
      </c>
      <c r="AD6" s="136" t="s">
        <v>1499</v>
      </c>
      <c r="AE6" s="137" t="s">
        <v>66</v>
      </c>
      <c r="AF6" s="138" t="s">
        <v>1501</v>
      </c>
      <c r="AG6" s="138" t="s">
        <v>1501</v>
      </c>
      <c r="AH6" s="138" t="s">
        <v>1501</v>
      </c>
      <c r="AI6" s="139" t="s">
        <v>1501</v>
      </c>
    </row>
    <row r="7" spans="1:154" ht="18" customHeight="1">
      <c r="B7" s="299" t="s">
        <v>1510</v>
      </c>
      <c r="C7" s="299"/>
      <c r="D7" s="299"/>
      <c r="E7" s="299"/>
      <c r="F7" s="299"/>
      <c r="G7" s="299"/>
      <c r="H7" s="299"/>
      <c r="I7" s="299"/>
      <c r="L7" s="299" t="s">
        <v>1511</v>
      </c>
      <c r="M7" s="299"/>
      <c r="N7" s="299"/>
      <c r="O7" s="299"/>
      <c r="P7" s="299"/>
      <c r="Q7" s="299"/>
      <c r="R7" s="299"/>
      <c r="S7" s="299"/>
      <c r="T7" s="299"/>
      <c r="AB7" s="14" t="s">
        <v>1512</v>
      </c>
      <c r="AC7" s="135" t="s">
        <v>1498</v>
      </c>
      <c r="AD7" s="136" t="s">
        <v>1499</v>
      </c>
      <c r="AE7" s="137" t="s">
        <v>66</v>
      </c>
      <c r="AF7" s="143" t="s">
        <v>1500</v>
      </c>
      <c r="AG7" s="143" t="s">
        <v>1513</v>
      </c>
      <c r="AH7" s="144" t="s">
        <v>1514</v>
      </c>
      <c r="AI7" s="145" t="s">
        <v>70</v>
      </c>
    </row>
    <row r="8" spans="1:154" ht="8.25" customHeight="1">
      <c r="AB8" s="14" t="s">
        <v>1515</v>
      </c>
      <c r="AC8" s="135" t="s">
        <v>1498</v>
      </c>
      <c r="AD8" s="136" t="s">
        <v>1499</v>
      </c>
      <c r="AE8" s="137" t="s">
        <v>66</v>
      </c>
      <c r="AF8" s="143" t="s">
        <v>1500</v>
      </c>
      <c r="AG8" s="143" t="s">
        <v>1513</v>
      </c>
      <c r="AH8" s="144" t="s">
        <v>1514</v>
      </c>
      <c r="AI8" s="140" t="s">
        <v>70</v>
      </c>
    </row>
    <row r="9" spans="1:154" ht="72" customHeight="1">
      <c r="B9" s="104" t="s">
        <v>1516</v>
      </c>
      <c r="C9" s="105" t="str">
        <f>IFERROR(VLOOKUP($B$10,$AB$2:$AI$18,2,FALSE),AC2)</f>
        <v>Red unit charge
p/kWh</v>
      </c>
      <c r="D9" s="105" t="str">
        <f>IFERROR(VLOOKUP($B$10,$AB$2:$AI$18,3,FALSE),AD2)</f>
        <v>Amber unit charge
p/kWh</v>
      </c>
      <c r="E9" s="105" t="str">
        <f>IFERROR(VLOOKUP($B$10,$AB$2:$AI$18,4,FALSE),AE2)</f>
        <v>Green unit charge
p/kWh</v>
      </c>
      <c r="F9" s="105" t="str">
        <f>IFERROR(VLOOKUP($B$10,$AB$2:$AI$18,5,FALSE),AF2)</f>
        <v>Fixed charge 
p/MPAN/day</v>
      </c>
      <c r="G9" s="105" t="str">
        <f>IFERROR(VLOOKUP($B$10,$AB$2:$AI$18,6,FALSE),AG2)</f>
        <v>Capacity charge 
p/kVA/day</v>
      </c>
      <c r="H9" s="105" t="str">
        <f>IFERROR(VLOOKUP($B$10,$AB$2:$AI$18,7,FALSE),AH2)</f>
        <v>Exceeded Capacity charge 
p/kVA/day</v>
      </c>
      <c r="I9" s="105" t="str">
        <f>IFERROR(VLOOKUP($B$10,$AB$2:$AI$18,8,FALSE),AI2)</f>
        <v>Reactive power charge
p/kVArh</v>
      </c>
      <c r="L9" s="104" t="s">
        <v>1517</v>
      </c>
      <c r="M9" s="122" t="str">
        <f>'Annex 2 Designated EHV charges'!G9</f>
        <v>Import
Super Red
unit charge
(p/kWh)</v>
      </c>
      <c r="N9" s="122" t="str">
        <f>'Annex 2 Designated EHV charges'!H9</f>
        <v>Import
fixed charge
(p/day)</v>
      </c>
      <c r="O9" s="122" t="str">
        <f>'Annex 2 Designated EHV charges'!I9</f>
        <v>Import
capacity charge
(p/kVA/day)</v>
      </c>
      <c r="P9" s="122" t="str">
        <f>'Annex 2 Designated EHV charges'!J9</f>
        <v>Import
exceeded capacity charge
(p/kVA/day)</v>
      </c>
      <c r="Q9" s="123" t="str">
        <f>'Annex 2 Designated EHV charges'!K9</f>
        <v>Export
Super Red
unit charge
(p/kWh)</v>
      </c>
      <c r="R9" s="123" t="str">
        <f>'Annex 2 Designated EHV charges'!L9</f>
        <v>Export
fixed charge
(p/day)</v>
      </c>
      <c r="S9" s="123" t="str">
        <f>'Annex 2 Designated EHV charges'!M9</f>
        <v>Export
capacity charge
(p/kVA/day)</v>
      </c>
      <c r="T9" s="123" t="str">
        <f>'Annex 2 Designated EHV charges'!N9</f>
        <v>Export
exceeded capacity charge
(p/kVA/day)</v>
      </c>
      <c r="AB9" s="14" t="s">
        <v>1518</v>
      </c>
      <c r="AC9" s="135" t="s">
        <v>1498</v>
      </c>
      <c r="AD9" s="136" t="s">
        <v>1499</v>
      </c>
      <c r="AE9" s="137" t="s">
        <v>66</v>
      </c>
      <c r="AF9" s="143" t="s">
        <v>1500</v>
      </c>
      <c r="AG9" s="143" t="s">
        <v>1513</v>
      </c>
      <c r="AH9" s="144" t="s">
        <v>1514</v>
      </c>
      <c r="AI9" s="140" t="s">
        <v>70</v>
      </c>
    </row>
    <row r="10" spans="1:154" ht="30" customHeight="1">
      <c r="B10" s="95" t="s">
        <v>1512</v>
      </c>
      <c r="C10" s="119" t="str">
        <f>IFERROR(VLOOKUP($B$10,'Annex 1 LV, HV and UMS charges'!$A:$K,4,FALSE),"")</f>
        <v/>
      </c>
      <c r="D10" s="120" t="str">
        <f>IFERROR(VLOOKUP($B$10,'Annex 1 LV, HV and UMS charges'!$A:$K,5,FALSE),"")</f>
        <v/>
      </c>
      <c r="E10" s="120" t="str">
        <f>IFERROR(VLOOKUP($B$10,'Annex 1 LV, HV and UMS charges'!$A:$K,6,FALSE),"")</f>
        <v/>
      </c>
      <c r="F10" s="97" t="str">
        <f>IFERROR(VLOOKUP($B$10,'Annex 1 LV, HV and UMS charges'!$A:$K,7,FALSE),"")</f>
        <v/>
      </c>
      <c r="G10" s="97" t="str">
        <f>IFERROR(VLOOKUP($B$10,'Annex 1 LV, HV and UMS charges'!$A:$K,8,FALSE),"")</f>
        <v/>
      </c>
      <c r="H10" s="97" t="str">
        <f>IFERROR(VLOOKUP($B$10,'Annex 1 LV, HV and UMS charges'!$A:$K,9,FALSE),"")</f>
        <v/>
      </c>
      <c r="I10" s="97" t="str">
        <f>IFERROR(VLOOKUP($B$10,'Annex 1 LV, HV and UMS charges'!$A:$K,10,FALSE),"")</f>
        <v/>
      </c>
      <c r="L10" s="95"/>
      <c r="M10" s="97">
        <f>IFERROR(VLOOKUP($L$10,'Annex 2 Designated EHV charges'!$G:$O,2,FALSE),"")</f>
        <v>9335.57</v>
      </c>
      <c r="N10" s="97">
        <f>IFERROR(VLOOKUP($L$10,'Annex 2 Designated EHV charges'!$G:$O,3,FALSE),"")</f>
        <v>4.2699999999999996</v>
      </c>
      <c r="O10" s="97">
        <f>IFERROR(VLOOKUP($L$10,'Annex 2 Designated EHV charges'!$G:$O,4,FALSE),"")</f>
        <v>4.2699999999999996</v>
      </c>
      <c r="P10" s="97">
        <f>IFERROR(VLOOKUP($L$10,'Annex 2 Designated EHV charges'!$G:$O,5,FALSE),"")</f>
        <v>0</v>
      </c>
      <c r="Q10" s="107">
        <f>IFERROR(VLOOKUP($L$10,'Annex 2 Designated EHV charges'!$G:$O,6,FALSE),"")</f>
        <v>0</v>
      </c>
      <c r="R10" s="107">
        <f>IFERROR(VLOOKUP($L$10,'Annex 2 Designated EHV charges'!$G:$O,7,FALSE),"")</f>
        <v>0</v>
      </c>
      <c r="S10" s="107">
        <f>IFERROR(VLOOKUP($L$10,'Annex 2 Designated EHV charges'!$G:$O,8,FALSE),"")</f>
        <v>0</v>
      </c>
      <c r="T10" s="107">
        <f>IFERROR(VLOOKUP($L$10,'Annex 2 Designated EHV charges'!$G:$O,9,FALSE),"")</f>
        <v>0</v>
      </c>
      <c r="AB10" s="14" t="s">
        <v>120</v>
      </c>
      <c r="AC10" s="141" t="s">
        <v>1519</v>
      </c>
      <c r="AD10" s="142" t="s">
        <v>1520</v>
      </c>
      <c r="AE10" s="137" t="s">
        <v>66</v>
      </c>
      <c r="AF10" s="138" t="s">
        <v>1501</v>
      </c>
      <c r="AG10" s="138" t="s">
        <v>1501</v>
      </c>
      <c r="AH10" s="138" t="s">
        <v>1501</v>
      </c>
      <c r="AI10" s="138" t="s">
        <v>1501</v>
      </c>
    </row>
    <row r="11" spans="1:154" ht="7.5" customHeight="1">
      <c r="AB11" s="14" t="s">
        <v>123</v>
      </c>
      <c r="AC11" s="135" t="s">
        <v>1498</v>
      </c>
      <c r="AD11" s="136" t="s">
        <v>1499</v>
      </c>
      <c r="AE11" s="137" t="s">
        <v>66</v>
      </c>
      <c r="AF11" s="143" t="s">
        <v>1500</v>
      </c>
      <c r="AG11" s="138" t="s">
        <v>1501</v>
      </c>
      <c r="AH11" s="138" t="s">
        <v>1501</v>
      </c>
      <c r="AI11" s="138" t="s">
        <v>1501</v>
      </c>
    </row>
    <row r="12" spans="1:154" ht="88.5" customHeight="1">
      <c r="B12" s="108" t="s">
        <v>1521</v>
      </c>
      <c r="C12" s="105" t="str">
        <f>C9</f>
        <v>Red unit charge
p/kWh</v>
      </c>
      <c r="D12" s="105" t="str">
        <f>D9</f>
        <v>Amber unit charge
p/kWh</v>
      </c>
      <c r="E12" s="105" t="str">
        <f>E9</f>
        <v>Green unit charge
p/kWh</v>
      </c>
      <c r="F12" s="105" t="s">
        <v>1522</v>
      </c>
      <c r="G12" s="105" t="s">
        <v>1523</v>
      </c>
      <c r="H12" s="105" t="s">
        <v>1524</v>
      </c>
      <c r="I12" s="105" t="s">
        <v>1525</v>
      </c>
      <c r="L12" s="108" t="s">
        <v>1521</v>
      </c>
      <c r="M12" s="105" t="s">
        <v>1526</v>
      </c>
      <c r="N12" s="105" t="s">
        <v>1522</v>
      </c>
      <c r="O12" s="105" t="s">
        <v>1527</v>
      </c>
      <c r="P12" s="105" t="s">
        <v>1524</v>
      </c>
      <c r="Q12" s="106" t="s">
        <v>1528</v>
      </c>
      <c r="R12" s="106" t="s">
        <v>1522</v>
      </c>
      <c r="S12" s="106" t="s">
        <v>1529</v>
      </c>
      <c r="T12" s="106" t="s">
        <v>1524</v>
      </c>
      <c r="AB12" s="14" t="s">
        <v>125</v>
      </c>
      <c r="AC12" s="135" t="s">
        <v>1498</v>
      </c>
      <c r="AD12" s="136" t="s">
        <v>1499</v>
      </c>
      <c r="AE12" s="137" t="s">
        <v>66</v>
      </c>
      <c r="AF12" s="143" t="s">
        <v>1500</v>
      </c>
      <c r="AG12" s="138" t="s">
        <v>1501</v>
      </c>
      <c r="AH12" s="138" t="s">
        <v>1501</v>
      </c>
      <c r="AI12" s="138" t="s">
        <v>1501</v>
      </c>
    </row>
    <row r="13" spans="1:154" ht="30" customHeight="1">
      <c r="B13" s="109" t="s">
        <v>1530</v>
      </c>
      <c r="C13" s="114"/>
      <c r="D13" s="114"/>
      <c r="E13" s="114"/>
      <c r="F13" s="114"/>
      <c r="G13" s="114"/>
      <c r="H13" s="114"/>
      <c r="I13" s="114"/>
      <c r="L13" s="109" t="s">
        <v>1530</v>
      </c>
      <c r="M13" s="98"/>
      <c r="N13" s="98"/>
      <c r="O13" s="98"/>
      <c r="P13" s="98"/>
      <c r="Q13" s="99"/>
      <c r="R13" s="99">
        <f>N13</f>
        <v>0</v>
      </c>
      <c r="S13" s="99"/>
      <c r="T13" s="99"/>
      <c r="AB13" s="14" t="s">
        <v>126</v>
      </c>
      <c r="AC13" s="135" t="s">
        <v>1498</v>
      </c>
      <c r="AD13" s="136" t="s">
        <v>1499</v>
      </c>
      <c r="AE13" s="137" t="s">
        <v>66</v>
      </c>
      <c r="AF13" s="143" t="s">
        <v>1500</v>
      </c>
      <c r="AG13" s="138" t="s">
        <v>1501</v>
      </c>
      <c r="AH13" s="138" t="s">
        <v>1501</v>
      </c>
      <c r="AI13" s="140" t="s">
        <v>70</v>
      </c>
    </row>
    <row r="14" spans="1:154" ht="30" customHeight="1">
      <c r="B14" s="110" t="s">
        <v>1531</v>
      </c>
      <c r="C14" s="96">
        <f t="shared" ref="C14:I14" si="0">C13</f>
        <v>0</v>
      </c>
      <c r="D14" s="96">
        <f t="shared" si="0"/>
        <v>0</v>
      </c>
      <c r="E14" s="96">
        <f t="shared" si="0"/>
        <v>0</v>
      </c>
      <c r="F14" s="96">
        <f t="shared" si="0"/>
        <v>0</v>
      </c>
      <c r="G14" s="96">
        <f t="shared" si="0"/>
        <v>0</v>
      </c>
      <c r="H14" s="96">
        <f t="shared" si="0"/>
        <v>0</v>
      </c>
      <c r="I14" s="96">
        <f t="shared" si="0"/>
        <v>0</v>
      </c>
      <c r="L14" s="110" t="s">
        <v>1531</v>
      </c>
      <c r="M14" s="96">
        <f>M13</f>
        <v>0</v>
      </c>
      <c r="N14" s="96">
        <f t="shared" ref="N14:T14" si="1">N13</f>
        <v>0</v>
      </c>
      <c r="O14" s="96">
        <f t="shared" si="1"/>
        <v>0</v>
      </c>
      <c r="P14" s="96">
        <f t="shared" si="1"/>
        <v>0</v>
      </c>
      <c r="Q14" s="100">
        <f t="shared" si="1"/>
        <v>0</v>
      </c>
      <c r="R14" s="100">
        <f t="shared" si="1"/>
        <v>0</v>
      </c>
      <c r="S14" s="100">
        <f t="shared" si="1"/>
        <v>0</v>
      </c>
      <c r="T14" s="100">
        <f t="shared" si="1"/>
        <v>0</v>
      </c>
      <c r="AB14" s="14" t="s">
        <v>128</v>
      </c>
      <c r="AC14" s="135" t="s">
        <v>1498</v>
      </c>
      <c r="AD14" s="136" t="s">
        <v>1499</v>
      </c>
      <c r="AE14" s="137" t="s">
        <v>66</v>
      </c>
      <c r="AF14" s="143" t="s">
        <v>1500</v>
      </c>
      <c r="AG14" s="138" t="s">
        <v>1501</v>
      </c>
      <c r="AH14" s="138" t="s">
        <v>1501</v>
      </c>
      <c r="AI14" s="138" t="s">
        <v>1501</v>
      </c>
    </row>
    <row r="15" spans="1:154" ht="7.5" customHeight="1">
      <c r="AB15" s="14" t="s">
        <v>130</v>
      </c>
      <c r="AC15" s="135" t="s">
        <v>1498</v>
      </c>
      <c r="AD15" s="136" t="s">
        <v>1499</v>
      </c>
      <c r="AE15" s="137" t="s">
        <v>66</v>
      </c>
      <c r="AF15" s="143" t="s">
        <v>1500</v>
      </c>
      <c r="AG15" s="138" t="s">
        <v>1501</v>
      </c>
      <c r="AH15" s="138" t="s">
        <v>1501</v>
      </c>
      <c r="AI15" s="140" t="s">
        <v>70</v>
      </c>
    </row>
    <row r="16" spans="1:154" ht="63.75" customHeight="1">
      <c r="B16" s="108" t="s">
        <v>1532</v>
      </c>
      <c r="C16" s="105" t="s">
        <v>1533</v>
      </c>
      <c r="D16" s="105" t="s">
        <v>1534</v>
      </c>
      <c r="E16" s="105" t="s">
        <v>1535</v>
      </c>
      <c r="F16" s="105" t="s">
        <v>1536</v>
      </c>
      <c r="G16" s="105" t="s">
        <v>1537</v>
      </c>
      <c r="H16" s="105" t="s">
        <v>1538</v>
      </c>
      <c r="I16" s="105" t="s">
        <v>1539</v>
      </c>
      <c r="L16" s="108" t="s">
        <v>1532</v>
      </c>
      <c r="M16" s="105" t="s">
        <v>1540</v>
      </c>
      <c r="N16" s="105" t="s">
        <v>1541</v>
      </c>
      <c r="O16" s="105" t="s">
        <v>1542</v>
      </c>
      <c r="P16" s="105" t="s">
        <v>1543</v>
      </c>
      <c r="Q16" s="106" t="s">
        <v>1544</v>
      </c>
      <c r="R16" s="106" t="s">
        <v>1545</v>
      </c>
      <c r="S16" s="106" t="s">
        <v>1546</v>
      </c>
      <c r="T16" s="106" t="s">
        <v>1547</v>
      </c>
      <c r="AB16" s="14" t="s">
        <v>132</v>
      </c>
      <c r="AC16" s="135" t="s">
        <v>1498</v>
      </c>
      <c r="AD16" s="136" t="s">
        <v>1499</v>
      </c>
      <c r="AE16" s="137" t="s">
        <v>66</v>
      </c>
      <c r="AF16" s="143" t="s">
        <v>1500</v>
      </c>
      <c r="AG16" s="138" t="s">
        <v>1501</v>
      </c>
      <c r="AH16" s="138" t="s">
        <v>1501</v>
      </c>
      <c r="AI16" s="138" t="s">
        <v>1501</v>
      </c>
    </row>
    <row r="17" spans="2:35" ht="30" customHeight="1">
      <c r="B17" s="109" t="s">
        <v>1548</v>
      </c>
      <c r="C17" s="115" t="str">
        <f>IFERROR(C10*C13/100,"")</f>
        <v/>
      </c>
      <c r="D17" s="115" t="str">
        <f t="shared" ref="D17:I17" si="2">IFERROR(D10*D13/100,"")</f>
        <v/>
      </c>
      <c r="E17" s="115" t="str">
        <f t="shared" si="2"/>
        <v/>
      </c>
      <c r="F17" s="115" t="str">
        <f t="shared" si="2"/>
        <v/>
      </c>
      <c r="G17" s="115" t="str">
        <f>IFERROR(G10*G13*F13/100,"")</f>
        <v/>
      </c>
      <c r="H17" s="115" t="str">
        <f>IFERROR(H10*H13*F13/100,"")</f>
        <v/>
      </c>
      <c r="I17" s="115" t="str">
        <f t="shared" si="2"/>
        <v/>
      </c>
      <c r="L17" s="111" t="s">
        <v>1548</v>
      </c>
      <c r="M17" s="115">
        <f>IFERROR(M10*M13/100,"")</f>
        <v>0</v>
      </c>
      <c r="N17" s="115">
        <f>IFERROR(N10*N13/100,"")</f>
        <v>0</v>
      </c>
      <c r="O17" s="115">
        <f>IFERROR(O10*O13*N13/100,"")</f>
        <v>0</v>
      </c>
      <c r="P17" s="115">
        <f>IFERROR(P10*P13*N13/100,"")</f>
        <v>0</v>
      </c>
      <c r="Q17" s="116">
        <f>IFERROR(Q10*Q13/100,"")</f>
        <v>0</v>
      </c>
      <c r="R17" s="116">
        <f>IFERROR(R10*R13/100,"")</f>
        <v>0</v>
      </c>
      <c r="S17" s="116">
        <f>IFERROR(S10*S13*R13/100,"")</f>
        <v>0</v>
      </c>
      <c r="T17" s="116">
        <f>IFERROR(T10*T13*R13/100,"")</f>
        <v>0</v>
      </c>
      <c r="AB17" s="14" t="s">
        <v>134</v>
      </c>
      <c r="AC17" s="135" t="s">
        <v>1498</v>
      </c>
      <c r="AD17" s="136" t="s">
        <v>1499</v>
      </c>
      <c r="AE17" s="137" t="s">
        <v>66</v>
      </c>
      <c r="AF17" s="143" t="s">
        <v>1500</v>
      </c>
      <c r="AG17" s="138" t="s">
        <v>1501</v>
      </c>
      <c r="AH17" s="138" t="s">
        <v>1501</v>
      </c>
      <c r="AI17" s="140" t="s">
        <v>70</v>
      </c>
    </row>
    <row r="18" spans="2:35" ht="30" customHeight="1">
      <c r="B18" s="110" t="s">
        <v>1549</v>
      </c>
      <c r="C18" s="117" t="str">
        <f>IFERROR(C10*C14/100,"")</f>
        <v/>
      </c>
      <c r="D18" s="117" t="str">
        <f t="shared" ref="D18:I18" si="3">IFERROR(D10*D14/100,"")</f>
        <v/>
      </c>
      <c r="E18" s="117" t="str">
        <f t="shared" si="3"/>
        <v/>
      </c>
      <c r="F18" s="117" t="str">
        <f t="shared" si="3"/>
        <v/>
      </c>
      <c r="G18" s="117" t="str">
        <f>IFERROR(G10*G14*F14/100,"")</f>
        <v/>
      </c>
      <c r="H18" s="117" t="str">
        <f>IFERROR(H10*H14*F14/100,"")</f>
        <v/>
      </c>
      <c r="I18" s="117" t="str">
        <f t="shared" si="3"/>
        <v/>
      </c>
      <c r="L18" s="112" t="s">
        <v>1549</v>
      </c>
      <c r="M18" s="117">
        <f>IFERROR(M10*M14/100,"")</f>
        <v>0</v>
      </c>
      <c r="N18" s="117">
        <f>IFERROR(N10*N14/100,"")</f>
        <v>0</v>
      </c>
      <c r="O18" s="117">
        <f>IFERROR(O10*O14*N14/100,"")</f>
        <v>0</v>
      </c>
      <c r="P18" s="117">
        <f>IFERROR(P10*P14*N14/100,"")</f>
        <v>0</v>
      </c>
      <c r="Q18" s="118">
        <f>IFERROR(Q10*Q14/100,"")</f>
        <v>0</v>
      </c>
      <c r="R18" s="118">
        <f>IFERROR(R10*R14/100,"")</f>
        <v>0</v>
      </c>
      <c r="S18" s="118">
        <f>IFERROR(S10*S14*R14/100,"")</f>
        <v>0</v>
      </c>
      <c r="T18" s="118">
        <f>IFERROR(T10*T14*R14/100,"")</f>
        <v>0</v>
      </c>
      <c r="AB18" s="14" t="s">
        <v>136</v>
      </c>
      <c r="AC18" s="135" t="s">
        <v>1498</v>
      </c>
      <c r="AD18" s="136" t="s">
        <v>1499</v>
      </c>
      <c r="AE18" s="137" t="s">
        <v>66</v>
      </c>
      <c r="AF18" s="143" t="s">
        <v>1500</v>
      </c>
      <c r="AG18" s="138" t="s">
        <v>1501</v>
      </c>
      <c r="AH18" s="138" t="s">
        <v>1501</v>
      </c>
      <c r="AI18" s="138" t="s">
        <v>1501</v>
      </c>
    </row>
    <row r="19" spans="2:35" ht="7.5" customHeight="1"/>
    <row r="20" spans="2:35" ht="39.75" customHeight="1">
      <c r="C20" s="113" t="s">
        <v>1550</v>
      </c>
      <c r="M20" s="105" t="s">
        <v>1551</v>
      </c>
      <c r="N20" s="106" t="s">
        <v>1552</v>
      </c>
    </row>
    <row r="21" spans="2:35" ht="30" customHeight="1">
      <c r="B21" s="109" t="s">
        <v>1548</v>
      </c>
      <c r="C21" s="115">
        <f>SUM(C17:I17)</f>
        <v>0</v>
      </c>
      <c r="L21" s="109" t="s">
        <v>1548</v>
      </c>
      <c r="M21" s="115">
        <f>SUM(M17:P17)</f>
        <v>0</v>
      </c>
      <c r="N21" s="116">
        <f>SUM(Q17:T17)</f>
        <v>0</v>
      </c>
    </row>
    <row r="22" spans="2:35" ht="30" customHeight="1">
      <c r="B22" s="110" t="s">
        <v>1549</v>
      </c>
      <c r="C22" s="117">
        <f>SUM(C18:I18)</f>
        <v>0</v>
      </c>
      <c r="L22" s="110" t="s">
        <v>1549</v>
      </c>
      <c r="M22" s="117">
        <f>SUM(M18:P18)</f>
        <v>0</v>
      </c>
      <c r="N22" s="118">
        <f>SUM(Q18:T18)</f>
        <v>0</v>
      </c>
    </row>
    <row r="24" spans="2:35" ht="30.75" customHeight="1">
      <c r="B24" s="292" t="s">
        <v>1553</v>
      </c>
      <c r="C24" s="293"/>
      <c r="D24" s="294"/>
      <c r="L24" s="292" t="s">
        <v>1554</v>
      </c>
      <c r="M24" s="293"/>
      <c r="N24" s="294"/>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E00-000000000000}"/>
  </hyperlinks>
  <pageMargins left="0.70866141732283472" right="0.70866141732283472" top="0.74803149606299213" bottom="0.74803149606299213" header="0.31496062992125984" footer="0.31496062992125984"/>
  <pageSetup paperSize="9" scale="50" orientation="landscape" r:id="rId1"/>
  <headerFooter>
    <oddHeader>&amp;C&amp;G</oddHeader>
  </headerFooter>
  <ignoredErrors>
    <ignoredError sqref="G17:G18" formula="1"/>
    <ignoredError sqref="M14:T14 R13 C14:G14" unlockedFormula="1"/>
  </ignoredErrors>
  <drawing r:id="rId2"/>
  <legacyDrawingHF r:id="rId3"/>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Choose site" prompt="Select the EHV site that you would like to calculate charges." xr:uid="{00000000-0002-0000-0E00-000000000000}">
          <x14:formula1>
            <xm:f>'Annex 2 Designated EHV charges'!$E$10:$E$259</xm:f>
          </x14:formula1>
          <xm:sqref>L10</xm:sqref>
        </x14:dataValidation>
        <x14:dataValidation type="list" errorStyle="information" allowBlank="1" showInputMessage="1" showErrorMessage="1" promptTitle="Tariff selection" prompt="Choose tariff from drop down list" xr:uid="{00000000-0002-0000-0E00-000001000000}">
          <x14:formula1>
            <xm:f>'Annex 1 LV, HV and UMS charges'!$A$14:$A$45</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K46"/>
  <sheetViews>
    <sheetView zoomScale="60" zoomScaleNormal="60" zoomScaleSheetLayoutView="100" workbookViewId="0">
      <selection activeCell="L2" sqref="L2"/>
    </sheetView>
  </sheetViews>
  <sheetFormatPr defaultColWidth="9.21875" defaultRowHeight="27.75" customHeight="1"/>
  <cols>
    <col min="1" max="1" width="49" style="2" bestFit="1" customWidth="1"/>
    <col min="2" max="2" width="29.5546875" style="3" customWidth="1"/>
    <col min="3" max="3" width="6.77734375" style="2" customWidth="1"/>
    <col min="4" max="4" width="17.5546875" style="2" customWidth="1"/>
    <col min="5" max="7" width="17.5546875" style="3" customWidth="1"/>
    <col min="8" max="9" width="17.5546875" style="7" customWidth="1"/>
    <col min="10" max="10" width="17.5546875" style="5" customWidth="1"/>
    <col min="11" max="11" width="17.5546875" style="6" customWidth="1"/>
    <col min="12" max="13" width="15.5546875" style="2" customWidth="1"/>
    <col min="14" max="16384" width="9.21875" style="2"/>
  </cols>
  <sheetData>
    <row r="1" spans="1:11" ht="27.75" customHeight="1">
      <c r="A1" s="89" t="s">
        <v>38</v>
      </c>
      <c r="B1" s="226" t="s">
        <v>39</v>
      </c>
      <c r="C1" s="227"/>
      <c r="D1" s="227"/>
      <c r="E1" s="225"/>
      <c r="F1" s="225"/>
      <c r="G1" s="225"/>
      <c r="H1" s="225"/>
      <c r="I1" s="225"/>
      <c r="J1" s="225"/>
      <c r="K1" s="225"/>
    </row>
    <row r="2" spans="1:11" ht="27" customHeight="1">
      <c r="A2" s="221" t="str">
        <f>Overview!B4&amp; " - Effective from "&amp;Overview!D4&amp;" - "&amp;Overview!E4&amp;" LV and HV charges"</f>
        <v>Scottish Hydro Electric Power Distribution plc - Effective from 1 April 2025 - Final LV and HV charges</v>
      </c>
      <c r="B2" s="221"/>
      <c r="C2" s="221"/>
      <c r="D2" s="221"/>
      <c r="E2" s="221"/>
      <c r="F2" s="221"/>
      <c r="G2" s="221"/>
      <c r="H2" s="221"/>
      <c r="I2" s="221"/>
      <c r="J2" s="221"/>
      <c r="K2" s="221"/>
    </row>
    <row r="3" spans="1:11" s="70" customFormat="1" ht="15" customHeight="1">
      <c r="A3" s="78"/>
      <c r="B3" s="78"/>
      <c r="C3" s="78"/>
      <c r="D3" s="78"/>
      <c r="E3" s="78"/>
      <c r="F3" s="78"/>
      <c r="G3" s="78"/>
      <c r="H3" s="78"/>
      <c r="I3" s="78"/>
      <c r="J3" s="78"/>
      <c r="K3" s="78"/>
    </row>
    <row r="4" spans="1:11" ht="27" customHeight="1">
      <c r="A4" s="221" t="s">
        <v>40</v>
      </c>
      <c r="B4" s="221"/>
      <c r="C4" s="221"/>
      <c r="D4" s="221"/>
      <c r="E4" s="221"/>
      <c r="F4" s="78"/>
      <c r="G4" s="221" t="s">
        <v>41</v>
      </c>
      <c r="H4" s="221"/>
      <c r="I4" s="221"/>
      <c r="J4" s="221"/>
      <c r="K4" s="221"/>
    </row>
    <row r="5" spans="1:11" ht="28.5" customHeight="1">
      <c r="A5" s="69" t="s">
        <v>42</v>
      </c>
      <c r="B5" s="74" t="s">
        <v>43</v>
      </c>
      <c r="C5" s="231" t="s">
        <v>44</v>
      </c>
      <c r="D5" s="232"/>
      <c r="E5" s="71" t="s">
        <v>45</v>
      </c>
      <c r="F5" s="78"/>
      <c r="G5" s="233"/>
      <c r="H5" s="234"/>
      <c r="I5" s="75" t="s">
        <v>46</v>
      </c>
      <c r="J5" s="76" t="s">
        <v>47</v>
      </c>
      <c r="K5" s="71" t="s">
        <v>45</v>
      </c>
    </row>
    <row r="6" spans="1:11" ht="65.25" customHeight="1">
      <c r="A6" s="72" t="s">
        <v>48</v>
      </c>
      <c r="B6" s="21" t="s">
        <v>49</v>
      </c>
      <c r="C6" s="230"/>
      <c r="D6" s="230"/>
      <c r="E6" s="19"/>
      <c r="F6" s="78"/>
      <c r="G6" s="220" t="s">
        <v>50</v>
      </c>
      <c r="H6" s="220"/>
      <c r="I6" s="19"/>
      <c r="J6" s="21" t="s">
        <v>51</v>
      </c>
      <c r="K6" s="19"/>
    </row>
    <row r="7" spans="1:11" ht="65.25" customHeight="1">
      <c r="A7" s="72" t="s">
        <v>48</v>
      </c>
      <c r="B7" s="19"/>
      <c r="C7" s="229" t="s">
        <v>52</v>
      </c>
      <c r="D7" s="229"/>
      <c r="E7" s="19"/>
      <c r="F7" s="78"/>
      <c r="G7" s="220" t="s">
        <v>53</v>
      </c>
      <c r="H7" s="220"/>
      <c r="I7" s="21" t="s">
        <v>49</v>
      </c>
      <c r="J7" s="21" t="s">
        <v>52</v>
      </c>
      <c r="K7" s="19"/>
    </row>
    <row r="8" spans="1:11" ht="65.25" customHeight="1">
      <c r="A8" s="72" t="s">
        <v>48</v>
      </c>
      <c r="B8" s="19"/>
      <c r="C8" s="230"/>
      <c r="D8" s="230"/>
      <c r="E8" s="21" t="s">
        <v>54</v>
      </c>
      <c r="F8" s="78"/>
      <c r="G8" s="220" t="s">
        <v>55</v>
      </c>
      <c r="H8" s="220"/>
      <c r="I8" s="19"/>
      <c r="J8" s="19"/>
      <c r="K8" s="21" t="s">
        <v>54</v>
      </c>
    </row>
    <row r="9" spans="1:11" s="70" customFormat="1" ht="65.25" customHeight="1">
      <c r="A9" s="72" t="s">
        <v>56</v>
      </c>
      <c r="B9" s="19"/>
      <c r="C9" s="229" t="s">
        <v>57</v>
      </c>
      <c r="D9" s="229"/>
      <c r="E9" s="21" t="s">
        <v>58</v>
      </c>
      <c r="F9" s="78"/>
      <c r="G9" s="220" t="s">
        <v>59</v>
      </c>
      <c r="H9" s="220"/>
      <c r="I9" s="19"/>
      <c r="J9" s="21" t="s">
        <v>57</v>
      </c>
      <c r="K9" s="21" t="s">
        <v>58</v>
      </c>
    </row>
    <row r="10" spans="1:11" s="70" customFormat="1" ht="36" customHeight="1">
      <c r="A10" s="73" t="s">
        <v>60</v>
      </c>
      <c r="B10" s="222" t="s">
        <v>61</v>
      </c>
      <c r="C10" s="223"/>
      <c r="D10" s="223"/>
      <c r="E10" s="224"/>
      <c r="F10" s="78"/>
      <c r="G10" s="228" t="s">
        <v>60</v>
      </c>
      <c r="H10" s="228"/>
      <c r="I10" s="222" t="s">
        <v>61</v>
      </c>
      <c r="J10" s="223"/>
      <c r="K10" s="224"/>
    </row>
    <row r="11" spans="1:11" s="70" customFormat="1" ht="27" customHeight="1">
      <c r="A11" s="78"/>
      <c r="B11" s="78"/>
      <c r="C11" s="78"/>
      <c r="D11" s="78"/>
      <c r="E11" s="78"/>
      <c r="F11" s="78"/>
      <c r="G11" s="78"/>
      <c r="H11" s="78"/>
      <c r="I11" s="78"/>
      <c r="J11" s="78"/>
      <c r="K11" s="78"/>
    </row>
    <row r="12" spans="1:11" s="70" customFormat="1" ht="12.75" customHeight="1">
      <c r="A12" s="78"/>
      <c r="B12" s="78"/>
      <c r="C12" s="78"/>
      <c r="D12" s="78"/>
      <c r="E12" s="78"/>
      <c r="F12" s="78"/>
      <c r="G12" s="78"/>
      <c r="H12" s="78"/>
      <c r="I12" s="78"/>
      <c r="J12" s="78"/>
      <c r="K12" s="78"/>
    </row>
    <row r="13" spans="1:11" ht="78.75" customHeight="1">
      <c r="A13" s="26" t="s">
        <v>62</v>
      </c>
      <c r="B13" s="12" t="s">
        <v>1558</v>
      </c>
      <c r="C13" s="12" t="s">
        <v>63</v>
      </c>
      <c r="D13" s="48" t="s">
        <v>64</v>
      </c>
      <c r="E13" s="48" t="s">
        <v>65</v>
      </c>
      <c r="F13" s="48" t="s">
        <v>66</v>
      </c>
      <c r="G13" s="12" t="s">
        <v>67</v>
      </c>
      <c r="H13" s="12" t="s">
        <v>68</v>
      </c>
      <c r="I13" s="26" t="s">
        <v>69</v>
      </c>
      <c r="J13" s="12" t="s">
        <v>70</v>
      </c>
      <c r="K13" s="12" t="s">
        <v>1559</v>
      </c>
    </row>
    <row r="14" spans="1:11" ht="79.2" customHeight="1">
      <c r="A14" s="14" t="s">
        <v>71</v>
      </c>
      <c r="B14" s="36" t="s">
        <v>1566</v>
      </c>
      <c r="C14" s="173" t="s">
        <v>72</v>
      </c>
      <c r="D14" s="130">
        <v>11.552</v>
      </c>
      <c r="E14" s="131">
        <v>4.1289999999999996</v>
      </c>
      <c r="F14" s="132">
        <v>0.83599999999999997</v>
      </c>
      <c r="G14" s="41">
        <v>19.02</v>
      </c>
      <c r="H14" s="42"/>
      <c r="I14" s="42"/>
      <c r="J14" s="38"/>
      <c r="K14" s="39"/>
    </row>
    <row r="15" spans="1:11" ht="54.6" customHeight="1">
      <c r="A15" s="14" t="s">
        <v>73</v>
      </c>
      <c r="B15" s="36" t="s">
        <v>74</v>
      </c>
      <c r="C15" s="169">
        <v>2</v>
      </c>
      <c r="D15" s="130">
        <v>11.552</v>
      </c>
      <c r="E15" s="131">
        <v>4.1289999999999996</v>
      </c>
      <c r="F15" s="132">
        <v>0.83599999999999997</v>
      </c>
      <c r="G15" s="42"/>
      <c r="H15" s="42"/>
      <c r="I15" s="42"/>
      <c r="J15" s="38"/>
      <c r="K15" s="39" t="s">
        <v>75</v>
      </c>
    </row>
    <row r="16" spans="1:11" ht="109.8" customHeight="1">
      <c r="A16" s="14" t="s">
        <v>76</v>
      </c>
      <c r="B16" s="40" t="s">
        <v>1567</v>
      </c>
      <c r="C16" s="157" t="s">
        <v>77</v>
      </c>
      <c r="D16" s="130">
        <v>12.898</v>
      </c>
      <c r="E16" s="131">
        <v>4.6100000000000003</v>
      </c>
      <c r="F16" s="132">
        <v>0.93400000000000005</v>
      </c>
      <c r="G16" s="41">
        <v>21.99</v>
      </c>
      <c r="H16" s="42"/>
      <c r="I16" s="42"/>
      <c r="J16" s="38"/>
      <c r="K16" s="39" t="s">
        <v>78</v>
      </c>
    </row>
    <row r="17" spans="1:11" ht="106.8" customHeight="1">
      <c r="A17" s="14" t="s">
        <v>79</v>
      </c>
      <c r="B17" s="40" t="s">
        <v>1568</v>
      </c>
      <c r="C17" s="157" t="s">
        <v>77</v>
      </c>
      <c r="D17" s="130">
        <v>12.898</v>
      </c>
      <c r="E17" s="131">
        <v>4.6100000000000003</v>
      </c>
      <c r="F17" s="132">
        <v>0.93400000000000005</v>
      </c>
      <c r="G17" s="41">
        <v>24.9</v>
      </c>
      <c r="H17" s="42"/>
      <c r="I17" s="42"/>
      <c r="J17" s="38"/>
      <c r="K17" s="39" t="s">
        <v>80</v>
      </c>
    </row>
    <row r="18" spans="1:11" ht="114.6" customHeight="1">
      <c r="A18" s="14" t="s">
        <v>81</v>
      </c>
      <c r="B18" s="40" t="s">
        <v>1569</v>
      </c>
      <c r="C18" s="157" t="s">
        <v>77</v>
      </c>
      <c r="D18" s="130">
        <v>12.898</v>
      </c>
      <c r="E18" s="131">
        <v>4.6100000000000003</v>
      </c>
      <c r="F18" s="132">
        <v>0.93400000000000005</v>
      </c>
      <c r="G18" s="41">
        <v>28.68</v>
      </c>
      <c r="H18" s="42"/>
      <c r="I18" s="42"/>
      <c r="J18" s="38"/>
      <c r="K18" s="39" t="s">
        <v>82</v>
      </c>
    </row>
    <row r="19" spans="1:11" ht="102" customHeight="1">
      <c r="A19" s="14" t="s">
        <v>83</v>
      </c>
      <c r="B19" s="40" t="s">
        <v>1570</v>
      </c>
      <c r="C19" s="157" t="s">
        <v>77</v>
      </c>
      <c r="D19" s="130">
        <v>12.898</v>
      </c>
      <c r="E19" s="131">
        <v>4.6100000000000003</v>
      </c>
      <c r="F19" s="132">
        <v>0.93400000000000005</v>
      </c>
      <c r="G19" s="41">
        <v>35.51</v>
      </c>
      <c r="H19" s="42"/>
      <c r="I19" s="42"/>
      <c r="J19" s="38"/>
      <c r="K19" s="39" t="s">
        <v>84</v>
      </c>
    </row>
    <row r="20" spans="1:11" ht="103.8" customHeight="1">
      <c r="A20" s="14" t="s">
        <v>85</v>
      </c>
      <c r="B20" s="40" t="s">
        <v>1571</v>
      </c>
      <c r="C20" s="157" t="s">
        <v>77</v>
      </c>
      <c r="D20" s="130">
        <v>12.898</v>
      </c>
      <c r="E20" s="131">
        <v>4.6100000000000003</v>
      </c>
      <c r="F20" s="132">
        <v>0.93400000000000005</v>
      </c>
      <c r="G20" s="41">
        <v>51.78</v>
      </c>
      <c r="H20" s="42"/>
      <c r="I20" s="42"/>
      <c r="J20" s="38"/>
      <c r="K20" s="39" t="s">
        <v>86</v>
      </c>
    </row>
    <row r="21" spans="1:11" ht="51.6" customHeight="1">
      <c r="A21" s="14" t="s">
        <v>87</v>
      </c>
      <c r="B21" s="36" t="s">
        <v>88</v>
      </c>
      <c r="C21" s="169">
        <v>4</v>
      </c>
      <c r="D21" s="130">
        <v>12.898</v>
      </c>
      <c r="E21" s="131">
        <v>4.6100000000000003</v>
      </c>
      <c r="F21" s="132">
        <v>0.93400000000000005</v>
      </c>
      <c r="G21" s="42"/>
      <c r="H21" s="42"/>
      <c r="I21" s="42"/>
      <c r="J21" s="38"/>
      <c r="K21" s="39" t="s">
        <v>89</v>
      </c>
    </row>
    <row r="22" spans="1:11" ht="32.25" customHeight="1">
      <c r="A22" s="14" t="s">
        <v>90</v>
      </c>
      <c r="B22" s="39" t="s">
        <v>91</v>
      </c>
      <c r="C22" s="169">
        <v>0</v>
      </c>
      <c r="D22" s="130">
        <v>7.9009999999999998</v>
      </c>
      <c r="E22" s="131">
        <v>2.6840000000000002</v>
      </c>
      <c r="F22" s="132">
        <v>0.59899999999999998</v>
      </c>
      <c r="G22" s="41">
        <v>50.02</v>
      </c>
      <c r="H22" s="41">
        <v>13.51</v>
      </c>
      <c r="I22" s="129">
        <v>13.51</v>
      </c>
      <c r="J22" s="37">
        <v>0.41399999999999998</v>
      </c>
      <c r="K22" s="39"/>
    </row>
    <row r="23" spans="1:11" ht="32.25" customHeight="1">
      <c r="A23" s="14" t="s">
        <v>92</v>
      </c>
      <c r="B23" s="39" t="s">
        <v>93</v>
      </c>
      <c r="C23" s="169">
        <v>0</v>
      </c>
      <c r="D23" s="130">
        <v>7.9009999999999998</v>
      </c>
      <c r="E23" s="131">
        <v>2.6840000000000002</v>
      </c>
      <c r="F23" s="132">
        <v>0.59899999999999998</v>
      </c>
      <c r="G23" s="41">
        <v>108.77</v>
      </c>
      <c r="H23" s="41">
        <v>13.51</v>
      </c>
      <c r="I23" s="129">
        <v>13.51</v>
      </c>
      <c r="J23" s="37">
        <v>0.41399999999999998</v>
      </c>
      <c r="K23" s="39"/>
    </row>
    <row r="24" spans="1:11" ht="32.25" customHeight="1">
      <c r="A24" s="14" t="s">
        <v>94</v>
      </c>
      <c r="B24" s="39" t="s">
        <v>95</v>
      </c>
      <c r="C24" s="169">
        <v>0</v>
      </c>
      <c r="D24" s="130">
        <v>7.9009999999999998</v>
      </c>
      <c r="E24" s="131">
        <v>2.6840000000000002</v>
      </c>
      <c r="F24" s="132">
        <v>0.59899999999999998</v>
      </c>
      <c r="G24" s="41">
        <v>152.19</v>
      </c>
      <c r="H24" s="41">
        <v>13.51</v>
      </c>
      <c r="I24" s="129">
        <v>13.51</v>
      </c>
      <c r="J24" s="37">
        <v>0.41399999999999998</v>
      </c>
      <c r="K24" s="39"/>
    </row>
    <row r="25" spans="1:11" ht="32.25" customHeight="1">
      <c r="A25" s="14" t="s">
        <v>96</v>
      </c>
      <c r="B25" s="39" t="s">
        <v>97</v>
      </c>
      <c r="C25" s="169">
        <v>0</v>
      </c>
      <c r="D25" s="130">
        <v>7.9009999999999998</v>
      </c>
      <c r="E25" s="131">
        <v>2.6840000000000002</v>
      </c>
      <c r="F25" s="132">
        <v>0.59899999999999998</v>
      </c>
      <c r="G25" s="41">
        <v>216.91</v>
      </c>
      <c r="H25" s="41">
        <v>13.51</v>
      </c>
      <c r="I25" s="129">
        <v>13.51</v>
      </c>
      <c r="J25" s="37">
        <v>0.41399999999999998</v>
      </c>
      <c r="K25" s="39"/>
    </row>
    <row r="26" spans="1:11" ht="32.1" customHeight="1">
      <c r="A26" s="14" t="s">
        <v>98</v>
      </c>
      <c r="B26" s="39" t="s">
        <v>99</v>
      </c>
      <c r="C26" s="169">
        <v>0</v>
      </c>
      <c r="D26" s="130">
        <v>7.9009999999999998</v>
      </c>
      <c r="E26" s="131">
        <v>2.6840000000000002</v>
      </c>
      <c r="F26" s="132">
        <v>0.59899999999999998</v>
      </c>
      <c r="G26" s="41">
        <v>442.75</v>
      </c>
      <c r="H26" s="41">
        <v>13.51</v>
      </c>
      <c r="I26" s="129">
        <v>13.51</v>
      </c>
      <c r="J26" s="37">
        <v>0.41399999999999998</v>
      </c>
      <c r="K26" s="39"/>
    </row>
    <row r="27" spans="1:11" ht="32.25" customHeight="1">
      <c r="A27" s="14" t="s">
        <v>100</v>
      </c>
      <c r="B27" s="39" t="s">
        <v>101</v>
      </c>
      <c r="C27" s="169">
        <v>0</v>
      </c>
      <c r="D27" s="130">
        <v>3.633</v>
      </c>
      <c r="E27" s="131">
        <v>0.95399999999999996</v>
      </c>
      <c r="F27" s="132">
        <v>0.32800000000000001</v>
      </c>
      <c r="G27" s="41">
        <v>146.19999999999999</v>
      </c>
      <c r="H27" s="41">
        <v>16.54</v>
      </c>
      <c r="I27" s="129">
        <v>16.54</v>
      </c>
      <c r="J27" s="37">
        <v>0.161</v>
      </c>
      <c r="K27" s="39"/>
    </row>
    <row r="28" spans="1:11" ht="32.25" customHeight="1">
      <c r="A28" s="14" t="s">
        <v>102</v>
      </c>
      <c r="B28" s="39" t="s">
        <v>103</v>
      </c>
      <c r="C28" s="169">
        <v>0</v>
      </c>
      <c r="D28" s="130">
        <v>3.633</v>
      </c>
      <c r="E28" s="131">
        <v>0.95399999999999996</v>
      </c>
      <c r="F28" s="132">
        <v>0.32800000000000001</v>
      </c>
      <c r="G28" s="41">
        <v>204.95</v>
      </c>
      <c r="H28" s="41">
        <v>16.54</v>
      </c>
      <c r="I28" s="129">
        <v>16.54</v>
      </c>
      <c r="J28" s="37">
        <v>0.161</v>
      </c>
      <c r="K28" s="39"/>
    </row>
    <row r="29" spans="1:11" ht="32.25" customHeight="1">
      <c r="A29" s="14" t="s">
        <v>104</v>
      </c>
      <c r="B29" s="39" t="s">
        <v>105</v>
      </c>
      <c r="C29" s="169">
        <v>0</v>
      </c>
      <c r="D29" s="130">
        <v>3.633</v>
      </c>
      <c r="E29" s="131">
        <v>0.95399999999999996</v>
      </c>
      <c r="F29" s="132">
        <v>0.32800000000000001</v>
      </c>
      <c r="G29" s="41">
        <v>248.38</v>
      </c>
      <c r="H29" s="41">
        <v>16.54</v>
      </c>
      <c r="I29" s="129">
        <v>16.54</v>
      </c>
      <c r="J29" s="37">
        <v>0.161</v>
      </c>
      <c r="K29" s="39"/>
    </row>
    <row r="30" spans="1:11" ht="32.25" customHeight="1">
      <c r="A30" s="14" t="s">
        <v>106</v>
      </c>
      <c r="B30" s="39" t="s">
        <v>107</v>
      </c>
      <c r="C30" s="169">
        <v>0</v>
      </c>
      <c r="D30" s="130">
        <v>3.633</v>
      </c>
      <c r="E30" s="131">
        <v>0.95399999999999996</v>
      </c>
      <c r="F30" s="132">
        <v>0.32800000000000001</v>
      </c>
      <c r="G30" s="41">
        <v>313.08999999999997</v>
      </c>
      <c r="H30" s="41">
        <v>16.54</v>
      </c>
      <c r="I30" s="129">
        <v>16.54</v>
      </c>
      <c r="J30" s="37">
        <v>0.161</v>
      </c>
      <c r="K30" s="39"/>
    </row>
    <row r="31" spans="1:11" ht="32.25" customHeight="1">
      <c r="A31" s="14" t="s">
        <v>108</v>
      </c>
      <c r="B31" s="39" t="s">
        <v>109</v>
      </c>
      <c r="C31" s="169">
        <v>0</v>
      </c>
      <c r="D31" s="130">
        <v>3.633</v>
      </c>
      <c r="E31" s="131">
        <v>0.95399999999999996</v>
      </c>
      <c r="F31" s="132">
        <v>0.32800000000000001</v>
      </c>
      <c r="G31" s="41">
        <v>538.92999999999995</v>
      </c>
      <c r="H31" s="41">
        <v>16.54</v>
      </c>
      <c r="I31" s="129">
        <v>16.54</v>
      </c>
      <c r="J31" s="37">
        <v>0.161</v>
      </c>
      <c r="K31" s="39"/>
    </row>
    <row r="32" spans="1:11" ht="32.25" customHeight="1">
      <c r="A32" s="14" t="s">
        <v>110</v>
      </c>
      <c r="B32" s="39" t="s">
        <v>111</v>
      </c>
      <c r="C32" s="169">
        <v>0</v>
      </c>
      <c r="D32" s="130">
        <v>1.7210000000000001</v>
      </c>
      <c r="E32" s="131">
        <v>0.48599999999999999</v>
      </c>
      <c r="F32" s="132">
        <v>0.26</v>
      </c>
      <c r="G32" s="41">
        <v>579.54999999999995</v>
      </c>
      <c r="H32" s="41">
        <v>19.329999999999998</v>
      </c>
      <c r="I32" s="129">
        <v>19.329999999999998</v>
      </c>
      <c r="J32" s="37">
        <v>9.4E-2</v>
      </c>
      <c r="K32" s="39"/>
    </row>
    <row r="33" spans="1:11" ht="32.25" customHeight="1">
      <c r="A33" s="14" t="s">
        <v>112</v>
      </c>
      <c r="B33" s="39" t="s">
        <v>113</v>
      </c>
      <c r="C33" s="169">
        <v>0</v>
      </c>
      <c r="D33" s="130">
        <v>1.7210000000000001</v>
      </c>
      <c r="E33" s="131">
        <v>0.48599999999999999</v>
      </c>
      <c r="F33" s="132">
        <v>0.26</v>
      </c>
      <c r="G33" s="41">
        <v>765.48</v>
      </c>
      <c r="H33" s="41">
        <v>19.329999999999998</v>
      </c>
      <c r="I33" s="129">
        <v>19.329999999999998</v>
      </c>
      <c r="J33" s="37">
        <v>9.4E-2</v>
      </c>
      <c r="K33" s="39"/>
    </row>
    <row r="34" spans="1:11" ht="32.25" customHeight="1">
      <c r="A34" s="14" t="s">
        <v>114</v>
      </c>
      <c r="B34" s="39" t="s">
        <v>115</v>
      </c>
      <c r="C34" s="169">
        <v>0</v>
      </c>
      <c r="D34" s="130">
        <v>1.7210000000000001</v>
      </c>
      <c r="E34" s="131">
        <v>0.48599999999999999</v>
      </c>
      <c r="F34" s="132">
        <v>0.26</v>
      </c>
      <c r="G34" s="41">
        <v>1440.36</v>
      </c>
      <c r="H34" s="41">
        <v>19.329999999999998</v>
      </c>
      <c r="I34" s="129">
        <v>19.329999999999998</v>
      </c>
      <c r="J34" s="37">
        <v>9.4E-2</v>
      </c>
      <c r="K34" s="39"/>
    </row>
    <row r="35" spans="1:11" ht="32.25" customHeight="1">
      <c r="A35" s="14" t="s">
        <v>116</v>
      </c>
      <c r="B35" s="39" t="s">
        <v>117</v>
      </c>
      <c r="C35" s="169">
        <v>0</v>
      </c>
      <c r="D35" s="130">
        <v>1.7210000000000001</v>
      </c>
      <c r="E35" s="131">
        <v>0.48599999999999999</v>
      </c>
      <c r="F35" s="132">
        <v>0.26</v>
      </c>
      <c r="G35" s="41">
        <v>2310.88</v>
      </c>
      <c r="H35" s="41">
        <v>19.329999999999998</v>
      </c>
      <c r="I35" s="129">
        <v>19.329999999999998</v>
      </c>
      <c r="J35" s="37">
        <v>9.4E-2</v>
      </c>
      <c r="K35" s="39"/>
    </row>
    <row r="36" spans="1:11" ht="32.25" customHeight="1">
      <c r="A36" s="14" t="s">
        <v>118</v>
      </c>
      <c r="B36" s="39" t="s">
        <v>119</v>
      </c>
      <c r="C36" s="169">
        <v>0</v>
      </c>
      <c r="D36" s="130">
        <v>1.7210000000000001</v>
      </c>
      <c r="E36" s="131">
        <v>0.48599999999999999</v>
      </c>
      <c r="F36" s="132">
        <v>0.26</v>
      </c>
      <c r="G36" s="41">
        <v>4116.17</v>
      </c>
      <c r="H36" s="41">
        <v>19.329999999999998</v>
      </c>
      <c r="I36" s="129">
        <v>19.329999999999998</v>
      </c>
      <c r="J36" s="37">
        <v>9.4E-2</v>
      </c>
      <c r="K36" s="39"/>
    </row>
    <row r="37" spans="1:11" ht="32.25" customHeight="1">
      <c r="A37" s="14" t="s">
        <v>120</v>
      </c>
      <c r="B37" s="39" t="s">
        <v>121</v>
      </c>
      <c r="C37" s="169" t="s">
        <v>122</v>
      </c>
      <c r="D37" s="133">
        <v>27.010999999999999</v>
      </c>
      <c r="E37" s="134">
        <v>7.569</v>
      </c>
      <c r="F37" s="132">
        <v>5.4109999999999996</v>
      </c>
      <c r="G37" s="42"/>
      <c r="H37" s="42"/>
      <c r="I37" s="42"/>
      <c r="J37" s="38"/>
      <c r="K37" s="39"/>
    </row>
    <row r="38" spans="1:11" ht="27.75" customHeight="1">
      <c r="A38" s="14" t="s">
        <v>123</v>
      </c>
      <c r="B38" s="40">
        <v>951</v>
      </c>
      <c r="C38" s="168" t="s">
        <v>124</v>
      </c>
      <c r="D38" s="130">
        <v>-7.9340000000000002</v>
      </c>
      <c r="E38" s="131">
        <v>-2.8359999999999999</v>
      </c>
      <c r="F38" s="132">
        <v>-0.57499999999999996</v>
      </c>
      <c r="G38" s="41">
        <v>0</v>
      </c>
      <c r="H38" s="42"/>
      <c r="I38" s="42"/>
      <c r="J38" s="38"/>
      <c r="K38" s="39"/>
    </row>
    <row r="39" spans="1:11" ht="27.75" customHeight="1">
      <c r="A39" s="14" t="s">
        <v>125</v>
      </c>
      <c r="B39" s="39">
        <v>952</v>
      </c>
      <c r="C39" s="168" t="s">
        <v>124</v>
      </c>
      <c r="D39" s="130">
        <v>-6.84</v>
      </c>
      <c r="E39" s="131">
        <v>-2.3849999999999998</v>
      </c>
      <c r="F39" s="132">
        <v>-0.50700000000000001</v>
      </c>
      <c r="G39" s="41">
        <v>0</v>
      </c>
      <c r="H39" s="42"/>
      <c r="I39" s="42"/>
      <c r="J39" s="38"/>
      <c r="K39" s="39"/>
    </row>
    <row r="40" spans="1:11" ht="27.75" customHeight="1">
      <c r="A40" s="14" t="s">
        <v>126</v>
      </c>
      <c r="B40" s="39" t="s">
        <v>127</v>
      </c>
      <c r="C40" s="169">
        <v>0</v>
      </c>
      <c r="D40" s="130">
        <v>-7.9340000000000002</v>
      </c>
      <c r="E40" s="131">
        <v>-2.8359999999999999</v>
      </c>
      <c r="F40" s="132">
        <v>-0.57499999999999996</v>
      </c>
      <c r="G40" s="41">
        <v>0</v>
      </c>
      <c r="H40" s="42"/>
      <c r="I40" s="42"/>
      <c r="J40" s="37">
        <v>0.48399999999999999</v>
      </c>
      <c r="K40" s="39"/>
    </row>
    <row r="41" spans="1:11" ht="27.75" customHeight="1">
      <c r="A41" s="14" t="s">
        <v>128</v>
      </c>
      <c r="B41" s="39" t="s">
        <v>129</v>
      </c>
      <c r="C41" s="169">
        <v>0</v>
      </c>
      <c r="D41" s="130">
        <v>-7.9340000000000002</v>
      </c>
      <c r="E41" s="131">
        <v>-2.8359999999999999</v>
      </c>
      <c r="F41" s="132">
        <v>-0.57499999999999996</v>
      </c>
      <c r="G41" s="41">
        <v>0</v>
      </c>
      <c r="H41" s="42"/>
      <c r="I41" s="42"/>
      <c r="J41" s="38"/>
      <c r="K41" s="39"/>
    </row>
    <row r="42" spans="1:11" ht="27.75" customHeight="1">
      <c r="A42" s="14" t="s">
        <v>130</v>
      </c>
      <c r="B42" s="39" t="s">
        <v>131</v>
      </c>
      <c r="C42" s="169">
        <v>0</v>
      </c>
      <c r="D42" s="130">
        <v>-6.84</v>
      </c>
      <c r="E42" s="131">
        <v>-2.3849999999999998</v>
      </c>
      <c r="F42" s="132">
        <v>-0.50700000000000001</v>
      </c>
      <c r="G42" s="41">
        <v>0</v>
      </c>
      <c r="H42" s="42"/>
      <c r="I42" s="42"/>
      <c r="J42" s="37">
        <v>0.36599999999999999</v>
      </c>
      <c r="K42" s="39"/>
    </row>
    <row r="43" spans="1:11" ht="27.75" customHeight="1">
      <c r="A43" s="14" t="s">
        <v>132</v>
      </c>
      <c r="B43" s="39" t="s">
        <v>133</v>
      </c>
      <c r="C43" s="169">
        <v>0</v>
      </c>
      <c r="D43" s="130">
        <v>-6.84</v>
      </c>
      <c r="E43" s="131">
        <v>-2.3849999999999998</v>
      </c>
      <c r="F43" s="132">
        <v>-0.50700000000000001</v>
      </c>
      <c r="G43" s="41">
        <v>0</v>
      </c>
      <c r="H43" s="42"/>
      <c r="I43" s="42"/>
      <c r="J43" s="38"/>
      <c r="K43" s="39"/>
    </row>
    <row r="44" spans="1:11" ht="27.75" customHeight="1">
      <c r="A44" s="14" t="s">
        <v>134</v>
      </c>
      <c r="B44" s="39" t="s">
        <v>135</v>
      </c>
      <c r="C44" s="169">
        <v>0</v>
      </c>
      <c r="D44" s="130">
        <v>-3.1429999999999998</v>
      </c>
      <c r="E44" s="131">
        <v>-0.82599999999999996</v>
      </c>
      <c r="F44" s="132">
        <v>-0.28399999999999997</v>
      </c>
      <c r="G44" s="41">
        <v>827.42</v>
      </c>
      <c r="H44" s="42"/>
      <c r="I44" s="42"/>
      <c r="J44" s="37">
        <v>0.313</v>
      </c>
      <c r="K44" s="39"/>
    </row>
    <row r="45" spans="1:11" ht="27.75" customHeight="1">
      <c r="A45" s="14" t="s">
        <v>136</v>
      </c>
      <c r="B45" s="39" t="s">
        <v>137</v>
      </c>
      <c r="C45" s="169">
        <v>0</v>
      </c>
      <c r="D45" s="130">
        <v>-3.1429999999999998</v>
      </c>
      <c r="E45" s="131">
        <v>-0.82599999999999996</v>
      </c>
      <c r="F45" s="132">
        <v>-0.28399999999999997</v>
      </c>
      <c r="G45" s="41">
        <v>827.42</v>
      </c>
      <c r="H45" s="42"/>
      <c r="I45" s="42"/>
      <c r="J45" s="38"/>
      <c r="K45" s="39"/>
    </row>
    <row r="46" spans="1:11" ht="27.75" customHeight="1">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E1:K1"/>
    <mergeCell ref="B1:D1"/>
    <mergeCell ref="G10:H10"/>
    <mergeCell ref="C7:D7"/>
    <mergeCell ref="G9:H9"/>
    <mergeCell ref="C8:D8"/>
    <mergeCell ref="C9:D9"/>
    <mergeCell ref="B10:E10"/>
    <mergeCell ref="A2:K2"/>
    <mergeCell ref="C5:D5"/>
    <mergeCell ref="C6:D6"/>
    <mergeCell ref="G5:H5"/>
    <mergeCell ref="G6:H6"/>
    <mergeCell ref="G4:K4"/>
    <mergeCell ref="A4:E4"/>
    <mergeCell ref="I10:K10"/>
    <mergeCell ref="G7:H7"/>
    <mergeCell ref="G8:H8"/>
  </mergeCells>
  <phoneticPr fontId="8"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Properties&amp;C&amp;G</oddHeader>
    <oddFooter>&amp;LNote: Where a tariff only has a p/kWh unit rate in Unit Charge 1 then this unit rate applies at all times.&amp;R&amp;P of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297"/>
  <sheetViews>
    <sheetView zoomScale="80" zoomScaleNormal="80" zoomScaleSheetLayoutView="100" workbookViewId="0">
      <selection activeCell="O2" sqref="O2"/>
    </sheetView>
  </sheetViews>
  <sheetFormatPr defaultColWidth="9.21875" defaultRowHeight="27.75" customHeight="1"/>
  <cols>
    <col min="1" max="1" width="14.5546875" style="46" customWidth="1"/>
    <col min="2" max="2" width="18" style="46" customWidth="1"/>
    <col min="3" max="3" width="17.21875" style="46" customWidth="1"/>
    <col min="4" max="4" width="15.77734375" style="53" customWidth="1"/>
    <col min="5" max="5" width="22.21875" style="53" customWidth="1"/>
    <col min="6" max="6" width="17.21875" style="53" customWidth="1"/>
    <col min="7" max="7" width="25.21875" style="53" customWidth="1"/>
    <col min="8" max="8" width="14.77734375" style="46" customWidth="1"/>
    <col min="9" max="9" width="14.77734375" style="54" customWidth="1"/>
    <col min="10" max="11" width="14.77734375" style="55" customWidth="1"/>
    <col min="12" max="15" width="14.77734375" style="46" customWidth="1"/>
    <col min="16" max="17" width="15.5546875" style="46" customWidth="1"/>
    <col min="18" max="16384" width="9.21875" style="46"/>
  </cols>
  <sheetData>
    <row r="1" spans="1:16" ht="66.75" customHeight="1">
      <c r="A1" s="45" t="s">
        <v>38</v>
      </c>
      <c r="B1" s="45"/>
      <c r="C1" s="238" t="s">
        <v>138</v>
      </c>
      <c r="D1" s="238"/>
      <c r="E1" s="208"/>
      <c r="F1" s="239" t="s">
        <v>139</v>
      </c>
      <c r="G1" s="239"/>
      <c r="H1" s="239"/>
      <c r="I1" s="239"/>
      <c r="J1" s="239"/>
      <c r="K1" s="239"/>
      <c r="L1" s="239"/>
      <c r="M1" s="239"/>
      <c r="N1" s="239"/>
      <c r="O1" s="239"/>
      <c r="P1" s="239"/>
    </row>
    <row r="2" spans="1:16" s="47" customFormat="1" ht="25.5" customHeight="1">
      <c r="A2" s="240" t="str">
        <f>Overview!B4&amp; " - Effective from "&amp;Overview!D4&amp;" - "&amp;Overview!E4&amp;" Designated EHV charges"</f>
        <v>Scottish Hydro Electric Power Distribution plc - Effective from 1 April 2025 - Final Designated EHV charges</v>
      </c>
      <c r="B2" s="241"/>
      <c r="C2" s="241"/>
      <c r="D2" s="241"/>
      <c r="E2" s="241"/>
      <c r="F2" s="241"/>
      <c r="G2" s="241"/>
      <c r="H2" s="241"/>
      <c r="I2" s="241"/>
      <c r="J2" s="241"/>
      <c r="K2" s="241"/>
      <c r="L2" s="241"/>
      <c r="M2" s="241"/>
      <c r="N2" s="242"/>
      <c r="O2" s="78"/>
      <c r="P2" s="79"/>
    </row>
    <row r="3" spans="1:16" s="79" customFormat="1" ht="10.5" customHeight="1">
      <c r="A3" s="78"/>
      <c r="B3" s="78"/>
      <c r="C3" s="78"/>
      <c r="D3" s="78"/>
      <c r="E3" s="78"/>
      <c r="F3" s="78"/>
      <c r="G3" s="78"/>
      <c r="H3" s="82"/>
      <c r="I3" s="78"/>
      <c r="J3" s="78"/>
      <c r="K3" s="78"/>
      <c r="L3" s="78"/>
      <c r="M3" s="78"/>
      <c r="N3" s="78"/>
      <c r="O3" s="78"/>
    </row>
    <row r="4" spans="1:16" s="79" customFormat="1" ht="25.5" customHeight="1">
      <c r="A4" s="221" t="s">
        <v>140</v>
      </c>
      <c r="B4" s="221"/>
      <c r="C4" s="221"/>
      <c r="D4" s="221"/>
      <c r="E4" s="221"/>
      <c r="F4" s="221"/>
      <c r="G4" s="78"/>
      <c r="H4" s="82"/>
      <c r="I4" s="78"/>
      <c r="J4" s="78"/>
      <c r="K4" s="78"/>
      <c r="L4" s="78"/>
      <c r="M4" s="78"/>
      <c r="N4" s="78"/>
      <c r="O4" s="78"/>
    </row>
    <row r="5" spans="1:16" s="79" customFormat="1" ht="25.5" customHeight="1">
      <c r="A5" s="235" t="s">
        <v>42</v>
      </c>
      <c r="B5" s="236"/>
      <c r="C5" s="236"/>
      <c r="D5" s="237" t="s">
        <v>141</v>
      </c>
      <c r="E5" s="237"/>
      <c r="F5" s="237"/>
      <c r="G5" s="78"/>
      <c r="H5" s="82"/>
      <c r="I5" s="78"/>
      <c r="J5" s="78"/>
      <c r="K5" s="78"/>
      <c r="L5" s="78"/>
      <c r="M5" s="78"/>
      <c r="N5" s="78"/>
      <c r="O5" s="78"/>
    </row>
    <row r="6" spans="1:16" s="79" customFormat="1" ht="53.25" customHeight="1">
      <c r="A6" s="228" t="s">
        <v>53</v>
      </c>
      <c r="B6" s="228"/>
      <c r="C6" s="228"/>
      <c r="D6" s="229" t="s">
        <v>49</v>
      </c>
      <c r="E6" s="229"/>
      <c r="F6" s="229"/>
      <c r="G6" s="78"/>
      <c r="H6" s="82"/>
      <c r="I6" s="78"/>
      <c r="J6" s="78"/>
      <c r="K6" s="78"/>
      <c r="L6" s="78"/>
      <c r="M6" s="78"/>
      <c r="N6" s="78"/>
      <c r="O6" s="78"/>
    </row>
    <row r="7" spans="1:16" s="79" customFormat="1" ht="25.5" customHeight="1">
      <c r="A7" s="228" t="s">
        <v>60</v>
      </c>
      <c r="B7" s="228"/>
      <c r="C7" s="228"/>
      <c r="D7" s="229" t="s">
        <v>61</v>
      </c>
      <c r="E7" s="229"/>
      <c r="F7" s="229"/>
      <c r="G7" s="78"/>
      <c r="H7" s="82"/>
      <c r="I7" s="78"/>
      <c r="J7" s="78"/>
      <c r="K7" s="78"/>
      <c r="L7" s="78"/>
      <c r="M7" s="78"/>
      <c r="N7" s="78"/>
      <c r="O7" s="78"/>
    </row>
    <row r="8" spans="1:16" s="79" customFormat="1" ht="10.5" customHeight="1">
      <c r="A8" s="78"/>
      <c r="B8" s="78"/>
      <c r="C8" s="78"/>
      <c r="D8" s="78"/>
      <c r="E8" s="78"/>
      <c r="F8" s="78"/>
      <c r="G8" s="78"/>
      <c r="H8" s="82"/>
      <c r="I8" s="78"/>
      <c r="J8" s="78"/>
      <c r="K8" s="78"/>
      <c r="L8" s="78"/>
      <c r="M8" s="78"/>
      <c r="N8" s="78"/>
      <c r="O8" s="78"/>
    </row>
    <row r="9" spans="1:16" ht="63.75" customHeight="1">
      <c r="A9" s="49" t="s">
        <v>1555</v>
      </c>
      <c r="B9" s="48" t="s">
        <v>142</v>
      </c>
      <c r="C9" s="49" t="s">
        <v>1556</v>
      </c>
      <c r="D9" s="48" t="s">
        <v>143</v>
      </c>
      <c r="E9" s="50" t="s">
        <v>144</v>
      </c>
      <c r="F9" s="188" t="s">
        <v>145</v>
      </c>
      <c r="G9" s="51" t="s">
        <v>146</v>
      </c>
      <c r="H9" s="50" t="s">
        <v>147</v>
      </c>
      <c r="I9" s="50" t="s">
        <v>148</v>
      </c>
      <c r="J9" s="127" t="s">
        <v>149</v>
      </c>
      <c r="K9" s="51" t="s">
        <v>150</v>
      </c>
      <c r="L9" s="50" t="s">
        <v>151</v>
      </c>
      <c r="M9" s="50" t="s">
        <v>152</v>
      </c>
      <c r="N9" s="127" t="s">
        <v>153</v>
      </c>
    </row>
    <row r="10" spans="1:16" ht="13.2">
      <c r="A10" s="90">
        <v>595</v>
      </c>
      <c r="B10" s="52">
        <v>1712385815400</v>
      </c>
      <c r="C10" s="90"/>
      <c r="D10" s="52"/>
      <c r="E10" s="187" t="s">
        <v>154</v>
      </c>
      <c r="F10" s="187">
        <v>2</v>
      </c>
      <c r="G10" s="56">
        <v>0</v>
      </c>
      <c r="H10" s="57">
        <v>9335.57</v>
      </c>
      <c r="I10" s="57">
        <v>4.2699999999999996</v>
      </c>
      <c r="J10" s="57">
        <v>4.2699999999999996</v>
      </c>
      <c r="K10" s="58">
        <v>0</v>
      </c>
      <c r="L10" s="59">
        <v>0</v>
      </c>
      <c r="M10" s="59">
        <v>0</v>
      </c>
      <c r="N10" s="59">
        <v>0</v>
      </c>
    </row>
    <row r="11" spans="1:16" ht="15" customHeight="1">
      <c r="A11" s="90">
        <v>596</v>
      </c>
      <c r="B11" s="52">
        <v>1700051251844</v>
      </c>
      <c r="C11" s="90"/>
      <c r="D11" s="52"/>
      <c r="E11" s="187" t="s">
        <v>155</v>
      </c>
      <c r="F11" s="187">
        <v>1</v>
      </c>
      <c r="G11" s="56">
        <v>0</v>
      </c>
      <c r="H11" s="57">
        <v>1688.04</v>
      </c>
      <c r="I11" s="57">
        <v>2.38</v>
      </c>
      <c r="J11" s="57">
        <v>2.38</v>
      </c>
      <c r="K11" s="58">
        <v>0</v>
      </c>
      <c r="L11" s="59">
        <v>0</v>
      </c>
      <c r="M11" s="59">
        <v>0</v>
      </c>
      <c r="N11" s="59">
        <v>0</v>
      </c>
    </row>
    <row r="12" spans="1:16" ht="15" customHeight="1">
      <c r="A12" s="90">
        <v>597</v>
      </c>
      <c r="B12" s="52">
        <v>1711602345053</v>
      </c>
      <c r="C12" s="90"/>
      <c r="D12" s="52"/>
      <c r="E12" s="187" t="s">
        <v>156</v>
      </c>
      <c r="F12" s="187">
        <v>1</v>
      </c>
      <c r="G12" s="56">
        <v>0</v>
      </c>
      <c r="H12" s="57">
        <v>1186.58</v>
      </c>
      <c r="I12" s="57">
        <v>8.1999999999999993</v>
      </c>
      <c r="J12" s="57">
        <v>8.1999999999999993</v>
      </c>
      <c r="K12" s="58">
        <v>0</v>
      </c>
      <c r="L12" s="59">
        <v>0</v>
      </c>
      <c r="M12" s="59">
        <v>0</v>
      </c>
      <c r="N12" s="59">
        <v>0</v>
      </c>
    </row>
    <row r="13" spans="1:16" ht="15" customHeight="1">
      <c r="A13" s="90">
        <v>598</v>
      </c>
      <c r="B13" s="52">
        <v>1717121416604</v>
      </c>
      <c r="C13" s="90">
        <v>530</v>
      </c>
      <c r="D13" s="52">
        <v>1700052708460</v>
      </c>
      <c r="E13" s="187" t="s">
        <v>157</v>
      </c>
      <c r="F13" s="187">
        <v>1</v>
      </c>
      <c r="G13" s="56">
        <v>1.4490000000000001</v>
      </c>
      <c r="H13" s="57">
        <v>887.44</v>
      </c>
      <c r="I13" s="57">
        <v>1.29</v>
      </c>
      <c r="J13" s="57">
        <v>1.29</v>
      </c>
      <c r="K13" s="58">
        <v>0</v>
      </c>
      <c r="L13" s="59">
        <v>299.14</v>
      </c>
      <c r="M13" s="59">
        <v>0.05</v>
      </c>
      <c r="N13" s="59">
        <v>0.05</v>
      </c>
    </row>
    <row r="14" spans="1:16" ht="15" customHeight="1">
      <c r="A14" s="90">
        <v>560</v>
      </c>
      <c r="B14" s="52">
        <v>1700051737559</v>
      </c>
      <c r="C14" s="90">
        <v>520</v>
      </c>
      <c r="D14" s="52">
        <v>1700051732541</v>
      </c>
      <c r="E14" s="187" t="s">
        <v>158</v>
      </c>
      <c r="F14" s="187" t="s">
        <v>159</v>
      </c>
      <c r="G14" s="56">
        <v>0</v>
      </c>
      <c r="H14" s="57">
        <v>4.34</v>
      </c>
      <c r="I14" s="57">
        <v>1.28</v>
      </c>
      <c r="J14" s="57">
        <v>1.28</v>
      </c>
      <c r="K14" s="58">
        <v>0</v>
      </c>
      <c r="L14" s="59">
        <v>520.23</v>
      </c>
      <c r="M14" s="59">
        <v>0.05</v>
      </c>
      <c r="N14" s="59">
        <v>0.05</v>
      </c>
    </row>
    <row r="15" spans="1:16" ht="15" customHeight="1">
      <c r="A15" s="90">
        <v>560</v>
      </c>
      <c r="B15" s="52">
        <v>1700051737568</v>
      </c>
      <c r="C15" s="90">
        <v>520</v>
      </c>
      <c r="D15" s="52">
        <v>1700051732550</v>
      </c>
      <c r="E15" s="187" t="s">
        <v>160</v>
      </c>
      <c r="F15" s="187" t="s">
        <v>159</v>
      </c>
      <c r="G15" s="56">
        <v>0</v>
      </c>
      <c r="H15" s="57">
        <v>6.59</v>
      </c>
      <c r="I15" s="57">
        <v>1.28</v>
      </c>
      <c r="J15" s="57">
        <v>1.28</v>
      </c>
      <c r="K15" s="58">
        <v>0</v>
      </c>
      <c r="L15" s="59">
        <v>517.97</v>
      </c>
      <c r="M15" s="59">
        <v>0.05</v>
      </c>
      <c r="N15" s="59">
        <v>0.05</v>
      </c>
    </row>
    <row r="16" spans="1:16" ht="15" customHeight="1">
      <c r="A16" s="90">
        <v>562</v>
      </c>
      <c r="B16" s="52">
        <v>1700051741068</v>
      </c>
      <c r="C16" s="90">
        <v>522</v>
      </c>
      <c r="D16" s="52">
        <v>1700051734177</v>
      </c>
      <c r="E16" s="187" t="s">
        <v>161</v>
      </c>
      <c r="F16" s="187" t="s">
        <v>159</v>
      </c>
      <c r="G16" s="56">
        <v>0</v>
      </c>
      <c r="H16" s="57">
        <v>169.39</v>
      </c>
      <c r="I16" s="57">
        <v>1.28</v>
      </c>
      <c r="J16" s="57">
        <v>1.28</v>
      </c>
      <c r="K16" s="58">
        <v>0</v>
      </c>
      <c r="L16" s="59">
        <v>355.17</v>
      </c>
      <c r="M16" s="59">
        <v>0.05</v>
      </c>
      <c r="N16" s="59">
        <v>0.05</v>
      </c>
    </row>
    <row r="17" spans="1:14" ht="15" customHeight="1">
      <c r="A17" s="90">
        <v>562</v>
      </c>
      <c r="B17" s="52">
        <v>1700051740988</v>
      </c>
      <c r="C17" s="90">
        <v>522</v>
      </c>
      <c r="D17" s="52">
        <v>1700051737372</v>
      </c>
      <c r="E17" s="187" t="s">
        <v>162</v>
      </c>
      <c r="F17" s="187" t="s">
        <v>159</v>
      </c>
      <c r="G17" s="56">
        <v>0</v>
      </c>
      <c r="H17" s="57">
        <v>141.44999999999999</v>
      </c>
      <c r="I17" s="57">
        <v>1.28</v>
      </c>
      <c r="J17" s="57">
        <v>1.28</v>
      </c>
      <c r="K17" s="58">
        <v>0</v>
      </c>
      <c r="L17" s="59">
        <v>383.11</v>
      </c>
      <c r="M17" s="59">
        <v>0.05</v>
      </c>
      <c r="N17" s="59">
        <v>0.05</v>
      </c>
    </row>
    <row r="18" spans="1:14" ht="15" customHeight="1">
      <c r="A18" s="90">
        <v>562</v>
      </c>
      <c r="B18" s="52">
        <v>1700051740960</v>
      </c>
      <c r="C18" s="90">
        <v>522</v>
      </c>
      <c r="D18" s="52">
        <v>1700051734121</v>
      </c>
      <c r="E18" s="187" t="s">
        <v>163</v>
      </c>
      <c r="F18" s="187" t="s">
        <v>159</v>
      </c>
      <c r="G18" s="56">
        <v>0</v>
      </c>
      <c r="H18" s="57">
        <v>15.66</v>
      </c>
      <c r="I18" s="57">
        <v>1.28</v>
      </c>
      <c r="J18" s="57">
        <v>1.28</v>
      </c>
      <c r="K18" s="58">
        <v>0</v>
      </c>
      <c r="L18" s="59">
        <v>508.9</v>
      </c>
      <c r="M18" s="59">
        <v>0.05</v>
      </c>
      <c r="N18" s="59">
        <v>0.05</v>
      </c>
    </row>
    <row r="19" spans="1:14" ht="15" customHeight="1">
      <c r="A19" s="90">
        <v>563</v>
      </c>
      <c r="B19" s="52">
        <v>1700051737647</v>
      </c>
      <c r="C19" s="90">
        <v>523</v>
      </c>
      <c r="D19" s="52">
        <v>1700051733944</v>
      </c>
      <c r="E19" s="187" t="s">
        <v>164</v>
      </c>
      <c r="F19" s="187" t="s">
        <v>159</v>
      </c>
      <c r="G19" s="56">
        <v>0</v>
      </c>
      <c r="H19" s="57">
        <v>254.86</v>
      </c>
      <c r="I19" s="57">
        <v>1.28</v>
      </c>
      <c r="J19" s="57">
        <v>1.28</v>
      </c>
      <c r="K19" s="58">
        <v>0</v>
      </c>
      <c r="L19" s="59">
        <v>269.7</v>
      </c>
      <c r="M19" s="59">
        <v>0.05</v>
      </c>
      <c r="N19" s="59">
        <v>0.05</v>
      </c>
    </row>
    <row r="20" spans="1:14" ht="15" customHeight="1">
      <c r="A20" s="90">
        <v>564</v>
      </c>
      <c r="B20" s="52">
        <v>1700051765732</v>
      </c>
      <c r="C20" s="90">
        <v>524</v>
      </c>
      <c r="D20" s="52">
        <v>1700051765723</v>
      </c>
      <c r="E20" s="187" t="s">
        <v>165</v>
      </c>
      <c r="F20" s="187" t="s">
        <v>159</v>
      </c>
      <c r="G20" s="56">
        <v>0</v>
      </c>
      <c r="H20" s="57">
        <v>855.91</v>
      </c>
      <c r="I20" s="57">
        <v>0.89</v>
      </c>
      <c r="J20" s="57">
        <v>0.89</v>
      </c>
      <c r="K20" s="58">
        <v>0</v>
      </c>
      <c r="L20" s="59">
        <v>0</v>
      </c>
      <c r="M20" s="59">
        <v>0</v>
      </c>
      <c r="N20" s="59">
        <v>0</v>
      </c>
    </row>
    <row r="21" spans="1:14" ht="15" customHeight="1">
      <c r="A21" s="90">
        <v>566</v>
      </c>
      <c r="B21" s="52">
        <v>1700051741110</v>
      </c>
      <c r="C21" s="90">
        <v>526</v>
      </c>
      <c r="D21" s="52">
        <v>1700051730386</v>
      </c>
      <c r="E21" s="187" t="s">
        <v>166</v>
      </c>
      <c r="F21" s="187" t="s">
        <v>159</v>
      </c>
      <c r="G21" s="56">
        <v>0</v>
      </c>
      <c r="H21" s="57">
        <v>0</v>
      </c>
      <c r="I21" s="57">
        <v>1.28</v>
      </c>
      <c r="J21" s="57">
        <v>1.28</v>
      </c>
      <c r="K21" s="58">
        <v>0</v>
      </c>
      <c r="L21" s="59">
        <v>0</v>
      </c>
      <c r="M21" s="59">
        <v>0.05</v>
      </c>
      <c r="N21" s="59">
        <v>0.05</v>
      </c>
    </row>
    <row r="22" spans="1:14" ht="15" customHeight="1">
      <c r="A22" s="90">
        <v>567</v>
      </c>
      <c r="B22" s="52">
        <v>1700052157576</v>
      </c>
      <c r="C22" s="90">
        <v>527</v>
      </c>
      <c r="D22" s="52">
        <v>1700052157585</v>
      </c>
      <c r="E22" s="187" t="s">
        <v>167</v>
      </c>
      <c r="F22" s="187">
        <v>1</v>
      </c>
      <c r="G22" s="56">
        <v>0</v>
      </c>
      <c r="H22" s="57">
        <v>643.08000000000004</v>
      </c>
      <c r="I22" s="57">
        <v>1.52</v>
      </c>
      <c r="J22" s="57">
        <v>1.52</v>
      </c>
      <c r="K22" s="58">
        <v>0</v>
      </c>
      <c r="L22" s="59">
        <v>232.63</v>
      </c>
      <c r="M22" s="59">
        <v>0.05</v>
      </c>
      <c r="N22" s="59">
        <v>0.05</v>
      </c>
    </row>
    <row r="23" spans="1:14" ht="15" customHeight="1">
      <c r="A23" s="90">
        <v>569</v>
      </c>
      <c r="B23" s="52">
        <v>1710056910505</v>
      </c>
      <c r="C23" s="90"/>
      <c r="D23" s="52"/>
      <c r="E23" s="187" t="s">
        <v>168</v>
      </c>
      <c r="F23" s="187">
        <v>1</v>
      </c>
      <c r="G23" s="56">
        <v>0</v>
      </c>
      <c r="H23" s="57">
        <v>1186.58</v>
      </c>
      <c r="I23" s="57">
        <v>12.19</v>
      </c>
      <c r="J23" s="57">
        <v>12.19</v>
      </c>
      <c r="K23" s="58">
        <v>0</v>
      </c>
      <c r="L23" s="59">
        <v>0</v>
      </c>
      <c r="M23" s="59">
        <v>0</v>
      </c>
      <c r="N23" s="59">
        <v>0</v>
      </c>
    </row>
    <row r="24" spans="1:14" ht="15" customHeight="1">
      <c r="A24" s="90">
        <v>713</v>
      </c>
      <c r="B24" s="52">
        <v>1712380671009</v>
      </c>
      <c r="C24" s="90">
        <v>913</v>
      </c>
      <c r="D24" s="52">
        <v>1700051748160</v>
      </c>
      <c r="E24" s="187" t="s">
        <v>169</v>
      </c>
      <c r="F24" s="187" t="s">
        <v>159</v>
      </c>
      <c r="G24" s="56">
        <v>0</v>
      </c>
      <c r="H24" s="57">
        <v>3.15</v>
      </c>
      <c r="I24" s="57">
        <v>0.55000000000000004</v>
      </c>
      <c r="J24" s="57">
        <v>0.55000000000000004</v>
      </c>
      <c r="K24" s="58">
        <v>0</v>
      </c>
      <c r="L24" s="59">
        <v>0</v>
      </c>
      <c r="M24" s="59">
        <v>0</v>
      </c>
      <c r="N24" s="59">
        <v>0</v>
      </c>
    </row>
    <row r="25" spans="1:14" ht="39" customHeight="1">
      <c r="A25" s="90">
        <v>714</v>
      </c>
      <c r="B25" s="52" t="s">
        <v>170</v>
      </c>
      <c r="C25" s="90">
        <v>914</v>
      </c>
      <c r="D25" s="52" t="s">
        <v>171</v>
      </c>
      <c r="E25" s="187" t="s">
        <v>172</v>
      </c>
      <c r="F25" s="187">
        <v>4</v>
      </c>
      <c r="G25" s="56">
        <v>0</v>
      </c>
      <c r="H25" s="57">
        <v>25122.52</v>
      </c>
      <c r="I25" s="57">
        <v>0.57999999999999996</v>
      </c>
      <c r="J25" s="57">
        <v>0.57999999999999996</v>
      </c>
      <c r="K25" s="58">
        <v>0</v>
      </c>
      <c r="L25" s="59">
        <v>10350.290000000001</v>
      </c>
      <c r="M25" s="59">
        <v>0.05</v>
      </c>
      <c r="N25" s="59">
        <v>0.05</v>
      </c>
    </row>
    <row r="26" spans="1:14" ht="15" customHeight="1">
      <c r="A26" s="90">
        <v>8707</v>
      </c>
      <c r="B26" s="52">
        <v>8707</v>
      </c>
      <c r="C26" s="90">
        <v>8707</v>
      </c>
      <c r="D26" s="52">
        <v>8707</v>
      </c>
      <c r="E26" s="187" t="s">
        <v>173</v>
      </c>
      <c r="F26" s="187">
        <v>1</v>
      </c>
      <c r="G26" s="56">
        <v>0</v>
      </c>
      <c r="H26" s="57">
        <v>627.29</v>
      </c>
      <c r="I26" s="57">
        <v>2.15</v>
      </c>
      <c r="J26" s="57">
        <v>2.15</v>
      </c>
      <c r="K26" s="58">
        <v>0</v>
      </c>
      <c r="L26" s="59">
        <v>0</v>
      </c>
      <c r="M26" s="59">
        <v>0</v>
      </c>
      <c r="N26" s="59">
        <v>0</v>
      </c>
    </row>
    <row r="27" spans="1:14" ht="15" customHeight="1">
      <c r="A27" s="90">
        <v>717</v>
      </c>
      <c r="B27" s="52">
        <v>1700051126888</v>
      </c>
      <c r="C27" s="90">
        <v>917</v>
      </c>
      <c r="D27" s="52">
        <v>1700051731282</v>
      </c>
      <c r="E27" s="187" t="s">
        <v>174</v>
      </c>
      <c r="F27" s="187" t="s">
        <v>159</v>
      </c>
      <c r="G27" s="56">
        <v>0</v>
      </c>
      <c r="H27" s="57">
        <v>36.950000000000003</v>
      </c>
      <c r="I27" s="57">
        <v>0.89</v>
      </c>
      <c r="J27" s="57">
        <v>0.89</v>
      </c>
      <c r="K27" s="58">
        <v>0</v>
      </c>
      <c r="L27" s="59">
        <v>1120.1099999999999</v>
      </c>
      <c r="M27" s="59">
        <v>0.05</v>
      </c>
      <c r="N27" s="59">
        <v>0.05</v>
      </c>
    </row>
    <row r="28" spans="1:14" ht="15" customHeight="1">
      <c r="A28" s="90">
        <v>718</v>
      </c>
      <c r="B28" s="52">
        <v>1700051955969</v>
      </c>
      <c r="C28" s="90">
        <v>918</v>
      </c>
      <c r="D28" s="52">
        <v>1700051955940</v>
      </c>
      <c r="E28" s="187" t="s">
        <v>175</v>
      </c>
      <c r="F28" s="187" t="s">
        <v>159</v>
      </c>
      <c r="G28" s="56">
        <v>0</v>
      </c>
      <c r="H28" s="57">
        <v>14.53</v>
      </c>
      <c r="I28" s="57">
        <v>1.06</v>
      </c>
      <c r="J28" s="57">
        <v>1.06</v>
      </c>
      <c r="K28" s="58">
        <v>0</v>
      </c>
      <c r="L28" s="59">
        <v>0</v>
      </c>
      <c r="M28" s="59">
        <v>0</v>
      </c>
      <c r="N28" s="59">
        <v>0</v>
      </c>
    </row>
    <row r="29" spans="1:14" ht="15" customHeight="1">
      <c r="A29" s="90">
        <v>637</v>
      </c>
      <c r="B29" s="52">
        <v>1700051778208</v>
      </c>
      <c r="C29" s="90">
        <v>837</v>
      </c>
      <c r="D29" s="52">
        <v>1700051771578</v>
      </c>
      <c r="E29" s="187" t="s">
        <v>176</v>
      </c>
      <c r="F29" s="187">
        <v>1</v>
      </c>
      <c r="G29" s="56">
        <v>0</v>
      </c>
      <c r="H29" s="57">
        <v>635.65</v>
      </c>
      <c r="I29" s="57">
        <v>1.29</v>
      </c>
      <c r="J29" s="57">
        <v>1.29</v>
      </c>
      <c r="K29" s="58">
        <v>0</v>
      </c>
      <c r="L29" s="59">
        <v>0</v>
      </c>
      <c r="M29" s="59">
        <v>0</v>
      </c>
      <c r="N29" s="59">
        <v>0</v>
      </c>
    </row>
    <row r="30" spans="1:14" ht="15" customHeight="1">
      <c r="A30" s="90">
        <v>8328</v>
      </c>
      <c r="B30" s="52">
        <v>8328</v>
      </c>
      <c r="C30" s="90">
        <v>8328</v>
      </c>
      <c r="D30" s="52">
        <v>8328</v>
      </c>
      <c r="E30" s="187" t="s">
        <v>177</v>
      </c>
      <c r="F30" s="187">
        <v>1</v>
      </c>
      <c r="G30" s="56">
        <v>0</v>
      </c>
      <c r="H30" s="57">
        <v>683.87</v>
      </c>
      <c r="I30" s="57">
        <v>1.52</v>
      </c>
      <c r="J30" s="57">
        <v>1.52</v>
      </c>
      <c r="K30" s="58">
        <v>0</v>
      </c>
      <c r="L30" s="59">
        <v>26224.959999999999</v>
      </c>
      <c r="M30" s="59">
        <v>0.05</v>
      </c>
      <c r="N30" s="59">
        <v>0.05</v>
      </c>
    </row>
    <row r="31" spans="1:14" ht="15" customHeight="1">
      <c r="A31" s="90">
        <v>722</v>
      </c>
      <c r="B31" s="52">
        <v>1700051742780</v>
      </c>
      <c r="C31" s="90">
        <v>922</v>
      </c>
      <c r="D31" s="52">
        <v>1700051732133</v>
      </c>
      <c r="E31" s="187" t="s">
        <v>178</v>
      </c>
      <c r="F31" s="187" t="s">
        <v>159</v>
      </c>
      <c r="G31" s="56">
        <v>0</v>
      </c>
      <c r="H31" s="57">
        <v>3.28</v>
      </c>
      <c r="I31" s="57">
        <v>1.97</v>
      </c>
      <c r="J31" s="57">
        <v>1.97</v>
      </c>
      <c r="K31" s="58">
        <v>0</v>
      </c>
      <c r="L31" s="59">
        <v>4244.68</v>
      </c>
      <c r="M31" s="59">
        <v>0.05</v>
      </c>
      <c r="N31" s="59">
        <v>0.05</v>
      </c>
    </row>
    <row r="32" spans="1:14" ht="15" customHeight="1">
      <c r="A32" s="90">
        <v>8696</v>
      </c>
      <c r="B32" s="52">
        <v>8696</v>
      </c>
      <c r="C32" s="90">
        <v>8696</v>
      </c>
      <c r="D32" s="52">
        <v>8696</v>
      </c>
      <c r="E32" s="187" t="s">
        <v>179</v>
      </c>
      <c r="F32" s="187">
        <v>1</v>
      </c>
      <c r="G32" s="56">
        <v>0</v>
      </c>
      <c r="H32" s="57">
        <v>630.96</v>
      </c>
      <c r="I32" s="57">
        <v>1.05</v>
      </c>
      <c r="J32" s="57">
        <v>1.05</v>
      </c>
      <c r="K32" s="58">
        <v>0</v>
      </c>
      <c r="L32" s="59">
        <v>0</v>
      </c>
      <c r="M32" s="59">
        <v>0</v>
      </c>
      <c r="N32" s="59">
        <v>0</v>
      </c>
    </row>
    <row r="33" spans="1:14" ht="15" customHeight="1">
      <c r="A33" s="90">
        <v>723</v>
      </c>
      <c r="B33" s="52">
        <v>1700051976550</v>
      </c>
      <c r="C33" s="90">
        <v>923</v>
      </c>
      <c r="D33" s="52">
        <v>1700051976560</v>
      </c>
      <c r="E33" s="187" t="s">
        <v>180</v>
      </c>
      <c r="F33" s="187" t="s">
        <v>159</v>
      </c>
      <c r="G33" s="56">
        <v>0</v>
      </c>
      <c r="H33" s="57">
        <v>5.78</v>
      </c>
      <c r="I33" s="57">
        <v>1.02</v>
      </c>
      <c r="J33" s="57">
        <v>1.02</v>
      </c>
      <c r="K33" s="58">
        <v>0</v>
      </c>
      <c r="L33" s="59">
        <v>0</v>
      </c>
      <c r="M33" s="59">
        <v>0</v>
      </c>
      <c r="N33" s="59">
        <v>0</v>
      </c>
    </row>
    <row r="34" spans="1:14" ht="15" customHeight="1">
      <c r="A34" s="90">
        <v>724</v>
      </c>
      <c r="B34" s="52">
        <v>1700052029865</v>
      </c>
      <c r="C34" s="90">
        <v>924</v>
      </c>
      <c r="D34" s="52">
        <v>1700052029856</v>
      </c>
      <c r="E34" s="187" t="s">
        <v>181</v>
      </c>
      <c r="F34" s="187" t="s">
        <v>159</v>
      </c>
      <c r="G34" s="56">
        <v>0</v>
      </c>
      <c r="H34" s="57">
        <v>6.38</v>
      </c>
      <c r="I34" s="57">
        <v>0.96</v>
      </c>
      <c r="J34" s="57">
        <v>0.96</v>
      </c>
      <c r="K34" s="58">
        <v>0</v>
      </c>
      <c r="L34" s="59">
        <v>0</v>
      </c>
      <c r="M34" s="59">
        <v>0</v>
      </c>
      <c r="N34" s="59">
        <v>0</v>
      </c>
    </row>
    <row r="35" spans="1:14" ht="15" customHeight="1">
      <c r="A35" s="90">
        <v>725</v>
      </c>
      <c r="B35" s="52">
        <v>1700051728590</v>
      </c>
      <c r="C35" s="90">
        <v>925</v>
      </c>
      <c r="D35" s="52">
        <v>1700051780216</v>
      </c>
      <c r="E35" s="187" t="s">
        <v>182</v>
      </c>
      <c r="F35" s="187" t="s">
        <v>159</v>
      </c>
      <c r="G35" s="56">
        <v>0</v>
      </c>
      <c r="H35" s="57">
        <v>62.5</v>
      </c>
      <c r="I35" s="57">
        <v>0.61</v>
      </c>
      <c r="J35" s="57">
        <v>0.61</v>
      </c>
      <c r="K35" s="58">
        <v>0</v>
      </c>
      <c r="L35" s="59">
        <v>0</v>
      </c>
      <c r="M35" s="59">
        <v>0</v>
      </c>
      <c r="N35" s="59">
        <v>0</v>
      </c>
    </row>
    <row r="36" spans="1:14" ht="15" customHeight="1">
      <c r="A36" s="90">
        <v>726</v>
      </c>
      <c r="B36" s="52">
        <v>1700051703898</v>
      </c>
      <c r="C36" s="90">
        <v>926</v>
      </c>
      <c r="D36" s="52">
        <v>1700051822559</v>
      </c>
      <c r="E36" s="187" t="s">
        <v>183</v>
      </c>
      <c r="F36" s="187" t="s">
        <v>159</v>
      </c>
      <c r="G36" s="56">
        <v>0</v>
      </c>
      <c r="H36" s="57">
        <v>6.95</v>
      </c>
      <c r="I36" s="57">
        <v>0.9</v>
      </c>
      <c r="J36" s="57">
        <v>0.9</v>
      </c>
      <c r="K36" s="58">
        <v>0</v>
      </c>
      <c r="L36" s="59">
        <v>0</v>
      </c>
      <c r="M36" s="59">
        <v>0</v>
      </c>
      <c r="N36" s="59">
        <v>0</v>
      </c>
    </row>
    <row r="37" spans="1:14" ht="15" customHeight="1">
      <c r="A37" s="90">
        <v>8699</v>
      </c>
      <c r="B37" s="52">
        <v>8699</v>
      </c>
      <c r="C37" s="90">
        <v>8699</v>
      </c>
      <c r="D37" s="52">
        <v>8699</v>
      </c>
      <c r="E37" s="187" t="s">
        <v>184</v>
      </c>
      <c r="F37" s="187">
        <v>1</v>
      </c>
      <c r="G37" s="56">
        <v>0</v>
      </c>
      <c r="H37" s="57">
        <v>739.26</v>
      </c>
      <c r="I37" s="57">
        <v>1.24</v>
      </c>
      <c r="J37" s="57">
        <v>1.24</v>
      </c>
      <c r="K37" s="58">
        <v>0</v>
      </c>
      <c r="L37" s="59">
        <v>0</v>
      </c>
      <c r="M37" s="59">
        <v>0</v>
      </c>
      <c r="N37" s="59">
        <v>0</v>
      </c>
    </row>
    <row r="38" spans="1:14" ht="15" customHeight="1">
      <c r="A38" s="90">
        <v>8699</v>
      </c>
      <c r="B38" s="52">
        <v>8699</v>
      </c>
      <c r="C38" s="90">
        <v>8699</v>
      </c>
      <c r="D38" s="52">
        <v>8699</v>
      </c>
      <c r="E38" s="187" t="s">
        <v>185</v>
      </c>
      <c r="F38" s="187">
        <v>1</v>
      </c>
      <c r="G38" s="56">
        <v>0</v>
      </c>
      <c r="H38" s="57">
        <v>739.26</v>
      </c>
      <c r="I38" s="57">
        <v>1.32</v>
      </c>
      <c r="J38" s="57">
        <v>1.32</v>
      </c>
      <c r="K38" s="58">
        <v>0</v>
      </c>
      <c r="L38" s="59">
        <v>0</v>
      </c>
      <c r="M38" s="59">
        <v>0</v>
      </c>
      <c r="N38" s="59">
        <v>0</v>
      </c>
    </row>
    <row r="39" spans="1:14" ht="15" customHeight="1">
      <c r="A39" s="90">
        <v>727</v>
      </c>
      <c r="B39" s="52">
        <v>1700051782729</v>
      </c>
      <c r="C39" s="90">
        <v>927</v>
      </c>
      <c r="D39" s="52">
        <v>1700051782710</v>
      </c>
      <c r="E39" s="187" t="s">
        <v>186</v>
      </c>
      <c r="F39" s="187" t="s">
        <v>159</v>
      </c>
      <c r="G39" s="56">
        <v>0</v>
      </c>
      <c r="H39" s="57">
        <v>4.92</v>
      </c>
      <c r="I39" s="57">
        <v>1.03</v>
      </c>
      <c r="J39" s="57">
        <v>1.03</v>
      </c>
      <c r="K39" s="58">
        <v>0</v>
      </c>
      <c r="L39" s="59">
        <v>0</v>
      </c>
      <c r="M39" s="59">
        <v>0</v>
      </c>
      <c r="N39" s="59">
        <v>0</v>
      </c>
    </row>
    <row r="40" spans="1:14" ht="15" customHeight="1">
      <c r="A40" s="90">
        <v>730</v>
      </c>
      <c r="B40" s="52">
        <v>1700051741990</v>
      </c>
      <c r="C40" s="90">
        <v>930</v>
      </c>
      <c r="D40" s="52">
        <v>1700051732286</v>
      </c>
      <c r="E40" s="187" t="s">
        <v>187</v>
      </c>
      <c r="F40" s="187" t="s">
        <v>159</v>
      </c>
      <c r="G40" s="56">
        <v>0</v>
      </c>
      <c r="H40" s="57">
        <v>7.12</v>
      </c>
      <c r="I40" s="57">
        <v>1.3</v>
      </c>
      <c r="J40" s="57">
        <v>1.3</v>
      </c>
      <c r="K40" s="58">
        <v>0</v>
      </c>
      <c r="L40" s="59">
        <v>0</v>
      </c>
      <c r="M40" s="59">
        <v>0</v>
      </c>
      <c r="N40" s="59">
        <v>0</v>
      </c>
    </row>
    <row r="41" spans="1:14" ht="15" customHeight="1">
      <c r="A41" s="90">
        <v>731</v>
      </c>
      <c r="B41" s="52">
        <v>1700051584955</v>
      </c>
      <c r="C41" s="90">
        <v>931</v>
      </c>
      <c r="D41" s="52">
        <v>1700051732374</v>
      </c>
      <c r="E41" s="187" t="s">
        <v>188</v>
      </c>
      <c r="F41" s="187" t="s">
        <v>159</v>
      </c>
      <c r="G41" s="56">
        <v>0</v>
      </c>
      <c r="H41" s="57">
        <v>8.8800000000000008</v>
      </c>
      <c r="I41" s="57">
        <v>1.04</v>
      </c>
      <c r="J41" s="57">
        <v>1.04</v>
      </c>
      <c r="K41" s="58">
        <v>0</v>
      </c>
      <c r="L41" s="59">
        <v>0</v>
      </c>
      <c r="M41" s="59">
        <v>0</v>
      </c>
      <c r="N41" s="59">
        <v>0</v>
      </c>
    </row>
    <row r="42" spans="1:14" ht="15" customHeight="1">
      <c r="A42" s="90">
        <v>732</v>
      </c>
      <c r="B42" s="52">
        <v>1700052249980</v>
      </c>
      <c r="C42" s="90">
        <v>932</v>
      </c>
      <c r="D42" s="52">
        <v>1700052249999</v>
      </c>
      <c r="E42" s="187" t="s">
        <v>189</v>
      </c>
      <c r="F42" s="187">
        <v>1</v>
      </c>
      <c r="G42" s="56">
        <v>0</v>
      </c>
      <c r="H42" s="57">
        <v>638.16999999999996</v>
      </c>
      <c r="I42" s="57">
        <v>1.21</v>
      </c>
      <c r="J42" s="57">
        <v>1.21</v>
      </c>
      <c r="K42" s="58">
        <v>0</v>
      </c>
      <c r="L42" s="59">
        <v>2714.51</v>
      </c>
      <c r="M42" s="59">
        <v>0.05</v>
      </c>
      <c r="N42" s="59">
        <v>0.05</v>
      </c>
    </row>
    <row r="43" spans="1:14" ht="15" customHeight="1">
      <c r="A43" s="90">
        <v>787</v>
      </c>
      <c r="B43" s="52">
        <v>1700051754020</v>
      </c>
      <c r="C43" s="90">
        <v>987</v>
      </c>
      <c r="D43" s="52">
        <v>1700051754011</v>
      </c>
      <c r="E43" s="187" t="s">
        <v>190</v>
      </c>
      <c r="F43" s="187" t="s">
        <v>159</v>
      </c>
      <c r="G43" s="56">
        <v>0</v>
      </c>
      <c r="H43" s="57">
        <v>18.600000000000001</v>
      </c>
      <c r="I43" s="57">
        <v>0.59</v>
      </c>
      <c r="J43" s="57">
        <v>0.59</v>
      </c>
      <c r="K43" s="58">
        <v>0</v>
      </c>
      <c r="L43" s="59">
        <v>0</v>
      </c>
      <c r="M43" s="59">
        <v>0</v>
      </c>
      <c r="N43" s="59">
        <v>0</v>
      </c>
    </row>
    <row r="44" spans="1:14" ht="15" customHeight="1">
      <c r="A44" s="90">
        <v>8688</v>
      </c>
      <c r="B44" s="52">
        <v>8688</v>
      </c>
      <c r="C44" s="90">
        <v>8688</v>
      </c>
      <c r="D44" s="52">
        <v>8688</v>
      </c>
      <c r="E44" s="187" t="s">
        <v>191</v>
      </c>
      <c r="F44" s="187" t="s">
        <v>159</v>
      </c>
      <c r="G44" s="56">
        <v>0</v>
      </c>
      <c r="H44" s="57">
        <v>1.59</v>
      </c>
      <c r="I44" s="57">
        <v>0.89</v>
      </c>
      <c r="J44" s="57">
        <v>0.89</v>
      </c>
      <c r="K44" s="58">
        <v>0</v>
      </c>
      <c r="L44" s="59">
        <v>886.29</v>
      </c>
      <c r="M44" s="59">
        <v>0.05</v>
      </c>
      <c r="N44" s="59">
        <v>0.05</v>
      </c>
    </row>
    <row r="45" spans="1:14" ht="15" customHeight="1">
      <c r="A45" s="90">
        <v>735</v>
      </c>
      <c r="B45" s="52">
        <v>1700051754369</v>
      </c>
      <c r="C45" s="90">
        <v>935</v>
      </c>
      <c r="D45" s="52">
        <v>1700051775660</v>
      </c>
      <c r="E45" s="187" t="s">
        <v>192</v>
      </c>
      <c r="F45" s="187" t="s">
        <v>159</v>
      </c>
      <c r="G45" s="56">
        <v>0</v>
      </c>
      <c r="H45" s="57">
        <v>4.7300000000000004</v>
      </c>
      <c r="I45" s="57">
        <v>0.69</v>
      </c>
      <c r="J45" s="57">
        <v>0.69</v>
      </c>
      <c r="K45" s="58">
        <v>0</v>
      </c>
      <c r="L45" s="59">
        <v>0</v>
      </c>
      <c r="M45" s="59">
        <v>0</v>
      </c>
      <c r="N45" s="59">
        <v>0</v>
      </c>
    </row>
    <row r="46" spans="1:14" ht="15" customHeight="1">
      <c r="A46" s="90">
        <v>736</v>
      </c>
      <c r="B46" s="52">
        <v>1700051754401</v>
      </c>
      <c r="C46" s="90">
        <v>936</v>
      </c>
      <c r="D46" s="52">
        <v>1700051775670</v>
      </c>
      <c r="E46" s="187" t="s">
        <v>193</v>
      </c>
      <c r="F46" s="187" t="s">
        <v>159</v>
      </c>
      <c r="G46" s="56">
        <v>0</v>
      </c>
      <c r="H46" s="57">
        <v>4.7300000000000004</v>
      </c>
      <c r="I46" s="57">
        <v>0.73</v>
      </c>
      <c r="J46" s="57">
        <v>0.73</v>
      </c>
      <c r="K46" s="58">
        <v>0</v>
      </c>
      <c r="L46" s="59">
        <v>0</v>
      </c>
      <c r="M46" s="59">
        <v>0</v>
      </c>
      <c r="N46" s="59">
        <v>0</v>
      </c>
    </row>
    <row r="47" spans="1:14" ht="15" customHeight="1">
      <c r="A47" s="90">
        <v>737</v>
      </c>
      <c r="B47" s="52">
        <v>1700051742034</v>
      </c>
      <c r="C47" s="90">
        <v>937</v>
      </c>
      <c r="D47" s="52">
        <v>1700051732310</v>
      </c>
      <c r="E47" s="187" t="s">
        <v>194</v>
      </c>
      <c r="F47" s="187" t="s">
        <v>159</v>
      </c>
      <c r="G47" s="56">
        <v>0</v>
      </c>
      <c r="H47" s="57">
        <v>6.45</v>
      </c>
      <c r="I47" s="57">
        <v>1.3</v>
      </c>
      <c r="J47" s="57">
        <v>1.3</v>
      </c>
      <c r="K47" s="58">
        <v>0</v>
      </c>
      <c r="L47" s="59">
        <v>0</v>
      </c>
      <c r="M47" s="59">
        <v>0</v>
      </c>
      <c r="N47" s="59">
        <v>0</v>
      </c>
    </row>
    <row r="48" spans="1:14" ht="15" customHeight="1">
      <c r="A48" s="90">
        <v>738</v>
      </c>
      <c r="B48" s="52">
        <v>1700051741077</v>
      </c>
      <c r="C48" s="90">
        <v>938</v>
      </c>
      <c r="D48" s="52">
        <v>1700051734195</v>
      </c>
      <c r="E48" s="187" t="s">
        <v>195</v>
      </c>
      <c r="F48" s="187" t="s">
        <v>159</v>
      </c>
      <c r="G48" s="56">
        <v>0</v>
      </c>
      <c r="H48" s="57">
        <v>37.04</v>
      </c>
      <c r="I48" s="57">
        <v>0.89</v>
      </c>
      <c r="J48" s="57">
        <v>0.89</v>
      </c>
      <c r="K48" s="58">
        <v>0</v>
      </c>
      <c r="L48" s="59">
        <v>1111.3399999999999</v>
      </c>
      <c r="M48" s="59">
        <v>0.05</v>
      </c>
      <c r="N48" s="59">
        <v>0.05</v>
      </c>
    </row>
    <row r="49" spans="1:14" ht="15" customHeight="1">
      <c r="A49" s="90">
        <v>739</v>
      </c>
      <c r="B49" s="52">
        <v>1700051741086</v>
      </c>
      <c r="C49" s="90">
        <v>939</v>
      </c>
      <c r="D49" s="52">
        <v>1700051734200</v>
      </c>
      <c r="E49" s="187" t="s">
        <v>196</v>
      </c>
      <c r="F49" s="187" t="s">
        <v>159</v>
      </c>
      <c r="G49" s="56">
        <v>0</v>
      </c>
      <c r="H49" s="57">
        <v>37.04</v>
      </c>
      <c r="I49" s="57">
        <v>0.89</v>
      </c>
      <c r="J49" s="57">
        <v>0.89</v>
      </c>
      <c r="K49" s="58">
        <v>0</v>
      </c>
      <c r="L49" s="59">
        <v>1111.3399999999999</v>
      </c>
      <c r="M49" s="59">
        <v>0.05</v>
      </c>
      <c r="N49" s="59">
        <v>0.05</v>
      </c>
    </row>
    <row r="50" spans="1:14" ht="15" customHeight="1">
      <c r="A50" s="90">
        <v>740</v>
      </c>
      <c r="B50" s="52">
        <v>1700051754313</v>
      </c>
      <c r="C50" s="90">
        <v>940</v>
      </c>
      <c r="D50" s="52">
        <v>1700051781520</v>
      </c>
      <c r="E50" s="187" t="s">
        <v>197</v>
      </c>
      <c r="F50" s="187">
        <v>1</v>
      </c>
      <c r="G50" s="56">
        <v>0</v>
      </c>
      <c r="H50" s="57">
        <v>679.69</v>
      </c>
      <c r="I50" s="57">
        <v>1.01</v>
      </c>
      <c r="J50" s="57">
        <v>1.01</v>
      </c>
      <c r="K50" s="58">
        <v>0</v>
      </c>
      <c r="L50" s="59">
        <v>0</v>
      </c>
      <c r="M50" s="59">
        <v>0</v>
      </c>
      <c r="N50" s="59">
        <v>0</v>
      </c>
    </row>
    <row r="51" spans="1:14" ht="15" customHeight="1">
      <c r="A51" s="90">
        <v>741</v>
      </c>
      <c r="B51" s="52">
        <v>1700051737600</v>
      </c>
      <c r="C51" s="90">
        <v>941</v>
      </c>
      <c r="D51" s="52">
        <v>1700051733536</v>
      </c>
      <c r="E51" s="187" t="s">
        <v>198</v>
      </c>
      <c r="F51" s="187" t="s">
        <v>159</v>
      </c>
      <c r="G51" s="56">
        <v>0</v>
      </c>
      <c r="H51" s="57">
        <v>112.88</v>
      </c>
      <c r="I51" s="57">
        <v>0.89</v>
      </c>
      <c r="J51" s="57">
        <v>0.89</v>
      </c>
      <c r="K51" s="58">
        <v>0</v>
      </c>
      <c r="L51" s="59">
        <v>1175.8800000000001</v>
      </c>
      <c r="M51" s="59">
        <v>0.05</v>
      </c>
      <c r="N51" s="59">
        <v>0.05</v>
      </c>
    </row>
    <row r="52" spans="1:14" ht="15" customHeight="1">
      <c r="A52" s="90">
        <v>742</v>
      </c>
      <c r="B52" s="52">
        <v>1700051737610</v>
      </c>
      <c r="C52" s="90">
        <v>942</v>
      </c>
      <c r="D52" s="52">
        <v>1700051733689</v>
      </c>
      <c r="E52" s="187" t="s">
        <v>199</v>
      </c>
      <c r="F52" s="187" t="s">
        <v>159</v>
      </c>
      <c r="G52" s="56">
        <v>0</v>
      </c>
      <c r="H52" s="57">
        <v>4.4800000000000004</v>
      </c>
      <c r="I52" s="57">
        <v>0.89</v>
      </c>
      <c r="J52" s="57">
        <v>0.89</v>
      </c>
      <c r="K52" s="58">
        <v>0</v>
      </c>
      <c r="L52" s="59">
        <v>941.65</v>
      </c>
      <c r="M52" s="59">
        <v>0.05</v>
      </c>
      <c r="N52" s="59">
        <v>0.05</v>
      </c>
    </row>
    <row r="53" spans="1:14" ht="15" customHeight="1">
      <c r="A53" s="90">
        <v>743</v>
      </c>
      <c r="B53" s="52">
        <v>1700051746952</v>
      </c>
      <c r="C53" s="90">
        <v>943</v>
      </c>
      <c r="D53" s="52">
        <v>1700051746961</v>
      </c>
      <c r="E53" s="187" t="s">
        <v>200</v>
      </c>
      <c r="F53" s="187" t="s">
        <v>159</v>
      </c>
      <c r="G53" s="56">
        <v>0</v>
      </c>
      <c r="H53" s="57">
        <v>3.15</v>
      </c>
      <c r="I53" s="57">
        <v>0.86</v>
      </c>
      <c r="J53" s="57">
        <v>0.86</v>
      </c>
      <c r="K53" s="58">
        <v>0</v>
      </c>
      <c r="L53" s="59">
        <v>0</v>
      </c>
      <c r="M53" s="59">
        <v>0</v>
      </c>
      <c r="N53" s="59">
        <v>0</v>
      </c>
    </row>
    <row r="54" spans="1:14" ht="15" customHeight="1">
      <c r="A54" s="90">
        <v>744</v>
      </c>
      <c r="B54" s="52">
        <v>1700051957664</v>
      </c>
      <c r="C54" s="90">
        <v>944</v>
      </c>
      <c r="D54" s="52">
        <v>1700051957655</v>
      </c>
      <c r="E54" s="187" t="s">
        <v>201</v>
      </c>
      <c r="F54" s="187" t="s">
        <v>159</v>
      </c>
      <c r="G54" s="56">
        <v>0</v>
      </c>
      <c r="H54" s="57">
        <v>65.89</v>
      </c>
      <c r="I54" s="57">
        <v>0.9</v>
      </c>
      <c r="J54" s="57">
        <v>0.9</v>
      </c>
      <c r="K54" s="58">
        <v>0</v>
      </c>
      <c r="L54" s="59">
        <v>0</v>
      </c>
      <c r="M54" s="59">
        <v>0</v>
      </c>
      <c r="N54" s="59">
        <v>0</v>
      </c>
    </row>
    <row r="55" spans="1:14" ht="15" customHeight="1">
      <c r="A55" s="90">
        <v>745</v>
      </c>
      <c r="B55" s="52">
        <v>1700052002748</v>
      </c>
      <c r="C55" s="90">
        <v>945</v>
      </c>
      <c r="D55" s="52">
        <v>1700052002710</v>
      </c>
      <c r="E55" s="187" t="s">
        <v>202</v>
      </c>
      <c r="F55" s="187" t="s">
        <v>159</v>
      </c>
      <c r="G55" s="56">
        <v>0</v>
      </c>
      <c r="H55" s="57">
        <v>28.64</v>
      </c>
      <c r="I55" s="57">
        <v>1.05</v>
      </c>
      <c r="J55" s="57">
        <v>1.05</v>
      </c>
      <c r="K55" s="58">
        <v>0</v>
      </c>
      <c r="L55" s="59">
        <v>0</v>
      </c>
      <c r="M55" s="59">
        <v>0</v>
      </c>
      <c r="N55" s="59">
        <v>0</v>
      </c>
    </row>
    <row r="56" spans="1:14" ht="15" customHeight="1">
      <c r="A56" s="90">
        <v>746</v>
      </c>
      <c r="B56" s="52">
        <v>1700052002720</v>
      </c>
      <c r="C56" s="90">
        <v>946</v>
      </c>
      <c r="D56" s="52">
        <v>1700052002739</v>
      </c>
      <c r="E56" s="187" t="s">
        <v>203</v>
      </c>
      <c r="F56" s="187" t="s">
        <v>159</v>
      </c>
      <c r="G56" s="56">
        <v>0</v>
      </c>
      <c r="H56" s="57">
        <v>64.849999999999994</v>
      </c>
      <c r="I56" s="57">
        <v>1.06</v>
      </c>
      <c r="J56" s="57">
        <v>1.06</v>
      </c>
      <c r="K56" s="58">
        <v>0</v>
      </c>
      <c r="L56" s="59">
        <v>0</v>
      </c>
      <c r="M56" s="59">
        <v>0</v>
      </c>
      <c r="N56" s="59">
        <v>0</v>
      </c>
    </row>
    <row r="57" spans="1:14" ht="15" customHeight="1">
      <c r="A57" s="90">
        <v>748</v>
      </c>
      <c r="B57" s="52">
        <v>1700051956466</v>
      </c>
      <c r="C57" s="90">
        <v>948</v>
      </c>
      <c r="D57" s="52">
        <v>1700051956457</v>
      </c>
      <c r="E57" s="187" t="s">
        <v>204</v>
      </c>
      <c r="F57" s="187" t="s">
        <v>159</v>
      </c>
      <c r="G57" s="56">
        <v>0</v>
      </c>
      <c r="H57" s="57">
        <v>3.52</v>
      </c>
      <c r="I57" s="57">
        <v>1.37</v>
      </c>
      <c r="J57" s="57">
        <v>1.37</v>
      </c>
      <c r="K57" s="58">
        <v>0</v>
      </c>
      <c r="L57" s="59">
        <v>0</v>
      </c>
      <c r="M57" s="59">
        <v>0</v>
      </c>
      <c r="N57" s="59">
        <v>0</v>
      </c>
    </row>
    <row r="58" spans="1:14" ht="15" customHeight="1">
      <c r="A58" s="90">
        <v>749</v>
      </c>
      <c r="B58" s="52">
        <v>1700051622272</v>
      </c>
      <c r="C58" s="90">
        <v>949</v>
      </c>
      <c r="D58" s="52">
        <v>1700051732151</v>
      </c>
      <c r="E58" s="187" t="s">
        <v>205</v>
      </c>
      <c r="F58" s="187">
        <v>1</v>
      </c>
      <c r="G58" s="56">
        <v>0</v>
      </c>
      <c r="H58" s="57">
        <v>742.18</v>
      </c>
      <c r="I58" s="57">
        <v>1.1200000000000001</v>
      </c>
      <c r="J58" s="57">
        <v>1.1200000000000001</v>
      </c>
      <c r="K58" s="58">
        <v>0</v>
      </c>
      <c r="L58" s="59">
        <v>1291.21</v>
      </c>
      <c r="M58" s="59">
        <v>0.05</v>
      </c>
      <c r="N58" s="59">
        <v>0.05</v>
      </c>
    </row>
    <row r="59" spans="1:14" ht="15" customHeight="1">
      <c r="A59" s="90">
        <v>753</v>
      </c>
      <c r="B59" s="52">
        <v>1700051965043</v>
      </c>
      <c r="C59" s="90">
        <v>953</v>
      </c>
      <c r="D59" s="52">
        <v>1700051965052</v>
      </c>
      <c r="E59" s="187" t="s">
        <v>206</v>
      </c>
      <c r="F59" s="187" t="s">
        <v>159</v>
      </c>
      <c r="G59" s="56">
        <v>0</v>
      </c>
      <c r="H59" s="57">
        <v>6.77</v>
      </c>
      <c r="I59" s="57">
        <v>1.29</v>
      </c>
      <c r="J59" s="57">
        <v>1.29</v>
      </c>
      <c r="K59" s="58">
        <v>0</v>
      </c>
      <c r="L59" s="59">
        <v>1990.21</v>
      </c>
      <c r="M59" s="59">
        <v>0.05</v>
      </c>
      <c r="N59" s="59">
        <v>0.05</v>
      </c>
    </row>
    <row r="60" spans="1:14" ht="15" customHeight="1">
      <c r="A60" s="90">
        <v>754</v>
      </c>
      <c r="B60" s="52">
        <v>1700051740923</v>
      </c>
      <c r="C60" s="90">
        <v>954</v>
      </c>
      <c r="D60" s="52">
        <v>1700051734103</v>
      </c>
      <c r="E60" s="187" t="s">
        <v>207</v>
      </c>
      <c r="F60" s="187" t="s">
        <v>159</v>
      </c>
      <c r="G60" s="56">
        <v>0</v>
      </c>
      <c r="H60" s="57">
        <v>0.6</v>
      </c>
      <c r="I60" s="57">
        <v>0.89</v>
      </c>
      <c r="J60" s="57">
        <v>0.89</v>
      </c>
      <c r="K60" s="58">
        <v>0</v>
      </c>
      <c r="L60" s="59">
        <v>150.06</v>
      </c>
      <c r="M60" s="59">
        <v>0.05</v>
      </c>
      <c r="N60" s="59">
        <v>0.05</v>
      </c>
    </row>
    <row r="61" spans="1:14" ht="15" customHeight="1">
      <c r="A61" s="90">
        <v>756</v>
      </c>
      <c r="B61" s="52">
        <v>1700051770412</v>
      </c>
      <c r="C61" s="90">
        <v>956</v>
      </c>
      <c r="D61" s="52">
        <v>1700051770403</v>
      </c>
      <c r="E61" s="187" t="s">
        <v>208</v>
      </c>
      <c r="F61" s="187" t="s">
        <v>159</v>
      </c>
      <c r="G61" s="56">
        <v>0</v>
      </c>
      <c r="H61" s="57">
        <v>5.57</v>
      </c>
      <c r="I61" s="57">
        <v>0.89</v>
      </c>
      <c r="J61" s="57">
        <v>0.89</v>
      </c>
      <c r="K61" s="58">
        <v>0</v>
      </c>
      <c r="L61" s="59">
        <v>0</v>
      </c>
      <c r="M61" s="59">
        <v>0</v>
      </c>
      <c r="N61" s="59">
        <v>0</v>
      </c>
    </row>
    <row r="62" spans="1:14" ht="15" customHeight="1">
      <c r="A62" s="90">
        <v>758</v>
      </c>
      <c r="B62" s="52">
        <v>1700051742897</v>
      </c>
      <c r="C62" s="90">
        <v>958</v>
      </c>
      <c r="D62" s="52">
        <v>1700051732417</v>
      </c>
      <c r="E62" s="187" t="s">
        <v>209</v>
      </c>
      <c r="F62" s="187" t="s">
        <v>159</v>
      </c>
      <c r="G62" s="56">
        <v>0</v>
      </c>
      <c r="H62" s="57">
        <v>46.15</v>
      </c>
      <c r="I62" s="57">
        <v>0.89</v>
      </c>
      <c r="J62" s="57">
        <v>0.89</v>
      </c>
      <c r="K62" s="58">
        <v>0</v>
      </c>
      <c r="L62" s="59">
        <v>0</v>
      </c>
      <c r="M62" s="59">
        <v>0</v>
      </c>
      <c r="N62" s="59">
        <v>0</v>
      </c>
    </row>
    <row r="63" spans="1:14" ht="15" customHeight="1">
      <c r="A63" s="90">
        <v>589</v>
      </c>
      <c r="B63" s="52">
        <v>1700051737629</v>
      </c>
      <c r="C63" s="90">
        <v>529</v>
      </c>
      <c r="D63" s="52">
        <v>1700051733759</v>
      </c>
      <c r="E63" s="187" t="s">
        <v>210</v>
      </c>
      <c r="F63" s="187" t="s">
        <v>159</v>
      </c>
      <c r="G63" s="56">
        <v>0</v>
      </c>
      <c r="H63" s="57">
        <v>0.45</v>
      </c>
      <c r="I63" s="57">
        <v>0.89</v>
      </c>
      <c r="J63" s="57">
        <v>0.89</v>
      </c>
      <c r="K63" s="58">
        <v>0</v>
      </c>
      <c r="L63" s="59">
        <v>167.19</v>
      </c>
      <c r="M63" s="59">
        <v>0.05</v>
      </c>
      <c r="N63" s="59">
        <v>0.05</v>
      </c>
    </row>
    <row r="64" spans="1:14" ht="15" customHeight="1">
      <c r="A64" s="90">
        <v>761</v>
      </c>
      <c r="B64" s="52">
        <v>1700051751562</v>
      </c>
      <c r="C64" s="90">
        <v>961</v>
      </c>
      <c r="D64" s="52">
        <v>1700051751553</v>
      </c>
      <c r="E64" s="187" t="s">
        <v>211</v>
      </c>
      <c r="F64" s="187" t="s">
        <v>159</v>
      </c>
      <c r="G64" s="56">
        <v>0</v>
      </c>
      <c r="H64" s="57">
        <v>12.99</v>
      </c>
      <c r="I64" s="57">
        <v>0.89</v>
      </c>
      <c r="J64" s="57">
        <v>0.89</v>
      </c>
      <c r="K64" s="58">
        <v>0</v>
      </c>
      <c r="L64" s="59">
        <v>0</v>
      </c>
      <c r="M64" s="59">
        <v>0</v>
      </c>
      <c r="N64" s="59">
        <v>0</v>
      </c>
    </row>
    <row r="65" spans="1:14" ht="15" customHeight="1">
      <c r="A65" s="90">
        <v>8694</v>
      </c>
      <c r="B65" s="52">
        <v>8694</v>
      </c>
      <c r="C65" s="90">
        <v>8694</v>
      </c>
      <c r="D65" s="52">
        <v>8694</v>
      </c>
      <c r="E65" s="187" t="s">
        <v>212</v>
      </c>
      <c r="F65" s="187">
        <v>1</v>
      </c>
      <c r="G65" s="56">
        <v>0</v>
      </c>
      <c r="H65" s="57">
        <v>631.39</v>
      </c>
      <c r="I65" s="57">
        <v>1.53</v>
      </c>
      <c r="J65" s="57">
        <v>1.53</v>
      </c>
      <c r="K65" s="58">
        <v>0</v>
      </c>
      <c r="L65" s="59">
        <v>0</v>
      </c>
      <c r="M65" s="59">
        <v>0</v>
      </c>
      <c r="N65" s="59">
        <v>0</v>
      </c>
    </row>
    <row r="66" spans="1:14" ht="15" customHeight="1">
      <c r="A66" s="90">
        <v>8694</v>
      </c>
      <c r="B66" s="52">
        <v>8694</v>
      </c>
      <c r="C66" s="90">
        <v>8694</v>
      </c>
      <c r="D66" s="52">
        <v>8694</v>
      </c>
      <c r="E66" s="187" t="s">
        <v>213</v>
      </c>
      <c r="F66" s="187">
        <v>1</v>
      </c>
      <c r="G66" s="56">
        <v>0</v>
      </c>
      <c r="H66" s="57">
        <v>649.15</v>
      </c>
      <c r="I66" s="57">
        <v>1.52</v>
      </c>
      <c r="J66" s="57">
        <v>1.52</v>
      </c>
      <c r="K66" s="58">
        <v>0</v>
      </c>
      <c r="L66" s="59">
        <v>0</v>
      </c>
      <c r="M66" s="59">
        <v>0</v>
      </c>
      <c r="N66" s="59">
        <v>0</v>
      </c>
    </row>
    <row r="67" spans="1:14" ht="15" customHeight="1">
      <c r="A67" s="90">
        <v>762</v>
      </c>
      <c r="B67" s="52">
        <v>1700051737638</v>
      </c>
      <c r="C67" s="90">
        <v>962</v>
      </c>
      <c r="D67" s="52">
        <v>1700051733810</v>
      </c>
      <c r="E67" s="187" t="s">
        <v>214</v>
      </c>
      <c r="F67" s="187" t="s">
        <v>159</v>
      </c>
      <c r="G67" s="56">
        <v>0</v>
      </c>
      <c r="H67" s="57">
        <v>27.39</v>
      </c>
      <c r="I67" s="57">
        <v>0.71</v>
      </c>
      <c r="J67" s="57">
        <v>0.71</v>
      </c>
      <c r="K67" s="58">
        <v>0</v>
      </c>
      <c r="L67" s="59">
        <v>2848.63</v>
      </c>
      <c r="M67" s="59">
        <v>0.05</v>
      </c>
      <c r="N67" s="59">
        <v>0.05</v>
      </c>
    </row>
    <row r="68" spans="1:14" ht="15" customHeight="1">
      <c r="A68" s="90">
        <v>763</v>
      </c>
      <c r="B68" s="52">
        <v>1700052250169</v>
      </c>
      <c r="C68" s="90">
        <v>963</v>
      </c>
      <c r="D68" s="52">
        <v>1700052250178</v>
      </c>
      <c r="E68" s="187" t="s">
        <v>215</v>
      </c>
      <c r="F68" s="187" t="s">
        <v>159</v>
      </c>
      <c r="G68" s="56">
        <v>0</v>
      </c>
      <c r="H68" s="57">
        <v>17.329999999999998</v>
      </c>
      <c r="I68" s="57">
        <v>0.89</v>
      </c>
      <c r="J68" s="57">
        <v>0.89</v>
      </c>
      <c r="K68" s="58">
        <v>0</v>
      </c>
      <c r="L68" s="59">
        <v>1733.03</v>
      </c>
      <c r="M68" s="59">
        <v>0.05</v>
      </c>
      <c r="N68" s="59">
        <v>0.05</v>
      </c>
    </row>
    <row r="69" spans="1:14" ht="15" customHeight="1">
      <c r="A69" s="90">
        <v>767</v>
      </c>
      <c r="B69" s="52">
        <v>1700051737683</v>
      </c>
      <c r="C69" s="90">
        <v>967</v>
      </c>
      <c r="D69" s="52">
        <v>1700051734015</v>
      </c>
      <c r="E69" s="187" t="s">
        <v>216</v>
      </c>
      <c r="F69" s="187" t="s">
        <v>159</v>
      </c>
      <c r="G69" s="56">
        <v>0</v>
      </c>
      <c r="H69" s="57">
        <v>29.78</v>
      </c>
      <c r="I69" s="57">
        <v>0.89</v>
      </c>
      <c r="J69" s="57">
        <v>0.89</v>
      </c>
      <c r="K69" s="58">
        <v>0</v>
      </c>
      <c r="L69" s="59">
        <v>4764.3900000000003</v>
      </c>
      <c r="M69" s="59">
        <v>0.05</v>
      </c>
      <c r="N69" s="59">
        <v>0.05</v>
      </c>
    </row>
    <row r="70" spans="1:14" ht="15" customHeight="1">
      <c r="A70" s="90">
        <v>769</v>
      </c>
      <c r="B70" s="52">
        <v>1700051738092</v>
      </c>
      <c r="C70" s="90">
        <v>969</v>
      </c>
      <c r="D70" s="52">
        <v>1700051734033</v>
      </c>
      <c r="E70" s="187" t="s">
        <v>217</v>
      </c>
      <c r="F70" s="187" t="s">
        <v>159</v>
      </c>
      <c r="G70" s="56">
        <v>0</v>
      </c>
      <c r="H70" s="57">
        <v>0.85</v>
      </c>
      <c r="I70" s="57">
        <v>0.89</v>
      </c>
      <c r="J70" s="57">
        <v>0.89</v>
      </c>
      <c r="K70" s="58">
        <v>0</v>
      </c>
      <c r="L70" s="59">
        <v>266.72000000000003</v>
      </c>
      <c r="M70" s="59">
        <v>0.05</v>
      </c>
      <c r="N70" s="59">
        <v>0.05</v>
      </c>
    </row>
    <row r="71" spans="1:14" ht="15" customHeight="1">
      <c r="A71" s="90">
        <v>8687</v>
      </c>
      <c r="B71" s="52">
        <v>8687</v>
      </c>
      <c r="C71" s="90">
        <v>8687</v>
      </c>
      <c r="D71" s="52">
        <v>8687</v>
      </c>
      <c r="E71" s="187" t="s">
        <v>218</v>
      </c>
      <c r="F71" s="187">
        <v>1</v>
      </c>
      <c r="G71" s="56">
        <v>0</v>
      </c>
      <c r="H71" s="57">
        <v>628.16</v>
      </c>
      <c r="I71" s="57">
        <v>0.89</v>
      </c>
      <c r="J71" s="57">
        <v>0.89</v>
      </c>
      <c r="K71" s="58">
        <v>0</v>
      </c>
      <c r="L71" s="59">
        <v>272.3</v>
      </c>
      <c r="M71" s="59">
        <v>0.05</v>
      </c>
      <c r="N71" s="59">
        <v>0.05</v>
      </c>
    </row>
    <row r="72" spans="1:14" ht="15" customHeight="1">
      <c r="A72" s="90">
        <v>772</v>
      </c>
      <c r="B72" s="52">
        <v>1700051740950</v>
      </c>
      <c r="C72" s="90">
        <v>972</v>
      </c>
      <c r="D72" s="52">
        <v>1700051734896</v>
      </c>
      <c r="E72" s="187" t="s">
        <v>219</v>
      </c>
      <c r="F72" s="187" t="s">
        <v>159</v>
      </c>
      <c r="G72" s="56">
        <v>0</v>
      </c>
      <c r="H72" s="57">
        <v>10.95</v>
      </c>
      <c r="I72" s="57">
        <v>0.89</v>
      </c>
      <c r="J72" s="57">
        <v>0.89</v>
      </c>
      <c r="K72" s="58">
        <v>0</v>
      </c>
      <c r="L72" s="59">
        <v>1369.2</v>
      </c>
      <c r="M72" s="59">
        <v>0.05</v>
      </c>
      <c r="N72" s="59">
        <v>0.05</v>
      </c>
    </row>
    <row r="73" spans="1:14" ht="15" customHeight="1">
      <c r="A73" s="90">
        <v>773</v>
      </c>
      <c r="B73" s="52">
        <v>1700051742744</v>
      </c>
      <c r="C73" s="90">
        <v>973</v>
      </c>
      <c r="D73" s="52">
        <v>1700051731690</v>
      </c>
      <c r="E73" s="187" t="s">
        <v>220</v>
      </c>
      <c r="F73" s="187" t="s">
        <v>159</v>
      </c>
      <c r="G73" s="56">
        <v>0</v>
      </c>
      <c r="H73" s="57">
        <v>10.18</v>
      </c>
      <c r="I73" s="57">
        <v>1.17</v>
      </c>
      <c r="J73" s="57">
        <v>1.17</v>
      </c>
      <c r="K73" s="58">
        <v>0</v>
      </c>
      <c r="L73" s="59">
        <v>1367.55</v>
      </c>
      <c r="M73" s="59">
        <v>0.05</v>
      </c>
      <c r="N73" s="59">
        <v>0.05</v>
      </c>
    </row>
    <row r="74" spans="1:14" ht="15" customHeight="1">
      <c r="A74" s="90">
        <v>774</v>
      </c>
      <c r="B74" s="52">
        <v>1700051742708</v>
      </c>
      <c r="C74" s="90">
        <v>974</v>
      </c>
      <c r="D74" s="52">
        <v>1700051731501</v>
      </c>
      <c r="E74" s="187" t="s">
        <v>221</v>
      </c>
      <c r="F74" s="187" t="s">
        <v>159</v>
      </c>
      <c r="G74" s="56">
        <v>0</v>
      </c>
      <c r="H74" s="57">
        <v>9.17</v>
      </c>
      <c r="I74" s="57">
        <v>1.0900000000000001</v>
      </c>
      <c r="J74" s="57">
        <v>1.0900000000000001</v>
      </c>
      <c r="K74" s="58">
        <v>0</v>
      </c>
      <c r="L74" s="59">
        <v>1369.8</v>
      </c>
      <c r="M74" s="59">
        <v>0.05</v>
      </c>
      <c r="N74" s="59">
        <v>0.05</v>
      </c>
    </row>
    <row r="75" spans="1:14" ht="15" customHeight="1">
      <c r="A75" s="90">
        <v>633</v>
      </c>
      <c r="B75" s="52">
        <v>1700052410683</v>
      </c>
      <c r="C75" s="90">
        <v>833</v>
      </c>
      <c r="D75" s="52">
        <v>1700052410692</v>
      </c>
      <c r="E75" s="187" t="s">
        <v>222</v>
      </c>
      <c r="F75" s="187" t="s">
        <v>159</v>
      </c>
      <c r="G75" s="56">
        <v>0</v>
      </c>
      <c r="H75" s="57">
        <v>178.72</v>
      </c>
      <c r="I75" s="57">
        <v>0.65</v>
      </c>
      <c r="J75" s="57">
        <v>0.65</v>
      </c>
      <c r="K75" s="58">
        <v>0</v>
      </c>
      <c r="L75" s="59">
        <v>34618.57</v>
      </c>
      <c r="M75" s="59">
        <v>0.05</v>
      </c>
      <c r="N75" s="59">
        <v>0.05</v>
      </c>
    </row>
    <row r="76" spans="1:14" ht="15" customHeight="1">
      <c r="A76" s="90">
        <v>775</v>
      </c>
      <c r="B76" s="52">
        <v>1700051857055</v>
      </c>
      <c r="C76" s="90">
        <v>975</v>
      </c>
      <c r="D76" s="52">
        <v>1700051857046</v>
      </c>
      <c r="E76" s="187" t="s">
        <v>223</v>
      </c>
      <c r="F76" s="187" t="s">
        <v>159</v>
      </c>
      <c r="G76" s="56">
        <v>0</v>
      </c>
      <c r="H76" s="57">
        <v>450.97</v>
      </c>
      <c r="I76" s="57">
        <v>0.59</v>
      </c>
      <c r="J76" s="57">
        <v>0.59</v>
      </c>
      <c r="K76" s="58">
        <v>0</v>
      </c>
      <c r="L76" s="59">
        <v>0</v>
      </c>
      <c r="M76" s="59">
        <v>0</v>
      </c>
      <c r="N76" s="59">
        <v>0</v>
      </c>
    </row>
    <row r="77" spans="1:14" ht="15" customHeight="1">
      <c r="A77" s="90">
        <v>777</v>
      </c>
      <c r="B77" s="52">
        <v>1700052048593</v>
      </c>
      <c r="C77" s="90">
        <v>977</v>
      </c>
      <c r="D77" s="52">
        <v>1700052048584</v>
      </c>
      <c r="E77" s="187" t="s">
        <v>224</v>
      </c>
      <c r="F77" s="187" t="s">
        <v>159</v>
      </c>
      <c r="G77" s="56">
        <v>0</v>
      </c>
      <c r="H77" s="57">
        <v>70.069999999999993</v>
      </c>
      <c r="I77" s="57">
        <v>0.89</v>
      </c>
      <c r="J77" s="57">
        <v>0.89</v>
      </c>
      <c r="K77" s="58">
        <v>0</v>
      </c>
      <c r="L77" s="59">
        <v>2333.35</v>
      </c>
      <c r="M77" s="59">
        <v>0.05</v>
      </c>
      <c r="N77" s="59">
        <v>0.05</v>
      </c>
    </row>
    <row r="78" spans="1:14" ht="15" customHeight="1">
      <c r="A78" s="90">
        <v>779</v>
      </c>
      <c r="B78" s="52">
        <v>1700051740890</v>
      </c>
      <c r="C78" s="90">
        <v>979</v>
      </c>
      <c r="D78" s="52">
        <v>1700051734070</v>
      </c>
      <c r="E78" s="187" t="s">
        <v>225</v>
      </c>
      <c r="F78" s="187" t="s">
        <v>159</v>
      </c>
      <c r="G78" s="56">
        <v>0</v>
      </c>
      <c r="H78" s="57">
        <v>149.06</v>
      </c>
      <c r="I78" s="57">
        <v>0.89</v>
      </c>
      <c r="J78" s="57">
        <v>0.89</v>
      </c>
      <c r="K78" s="58">
        <v>0</v>
      </c>
      <c r="L78" s="59">
        <v>3875.46</v>
      </c>
      <c r="M78" s="59">
        <v>0.05</v>
      </c>
      <c r="N78" s="59">
        <v>0.05</v>
      </c>
    </row>
    <row r="79" spans="1:14" ht="15" customHeight="1">
      <c r="A79" s="90">
        <v>783</v>
      </c>
      <c r="B79" s="52">
        <v>1700051740905</v>
      </c>
      <c r="C79" s="90">
        <v>983</v>
      </c>
      <c r="D79" s="52">
        <v>1700051734089</v>
      </c>
      <c r="E79" s="187" t="s">
        <v>226</v>
      </c>
      <c r="F79" s="187" t="s">
        <v>159</v>
      </c>
      <c r="G79" s="56">
        <v>0</v>
      </c>
      <c r="H79" s="57">
        <v>2.41</v>
      </c>
      <c r="I79" s="57">
        <v>0.89</v>
      </c>
      <c r="J79" s="57">
        <v>0.89</v>
      </c>
      <c r="K79" s="58">
        <v>0</v>
      </c>
      <c r="L79" s="59">
        <v>470.65</v>
      </c>
      <c r="M79" s="59">
        <v>0.05</v>
      </c>
      <c r="N79" s="59">
        <v>0.05</v>
      </c>
    </row>
    <row r="80" spans="1:14" ht="15" customHeight="1">
      <c r="A80" s="90">
        <v>784</v>
      </c>
      <c r="B80" s="52">
        <v>1700051740914</v>
      </c>
      <c r="C80" s="90">
        <v>984</v>
      </c>
      <c r="D80" s="52">
        <v>1700051734098</v>
      </c>
      <c r="E80" s="187" t="s">
        <v>227</v>
      </c>
      <c r="F80" s="187" t="s">
        <v>159</v>
      </c>
      <c r="G80" s="56">
        <v>0</v>
      </c>
      <c r="H80" s="57">
        <v>2.41</v>
      </c>
      <c r="I80" s="57">
        <v>0.89</v>
      </c>
      <c r="J80" s="57">
        <v>0.89</v>
      </c>
      <c r="K80" s="58">
        <v>0</v>
      </c>
      <c r="L80" s="59">
        <v>470.65</v>
      </c>
      <c r="M80" s="59">
        <v>0.05</v>
      </c>
      <c r="N80" s="59">
        <v>0.05</v>
      </c>
    </row>
    <row r="81" spans="1:14" ht="15" customHeight="1">
      <c r="A81" s="90"/>
      <c r="B81" s="52"/>
      <c r="C81" s="90">
        <v>985</v>
      </c>
      <c r="D81" s="52">
        <v>1700051744928</v>
      </c>
      <c r="E81" s="187" t="s">
        <v>228</v>
      </c>
      <c r="F81" s="187" t="s">
        <v>159</v>
      </c>
      <c r="G81" s="56">
        <v>0</v>
      </c>
      <c r="H81" s="57">
        <v>0</v>
      </c>
      <c r="I81" s="57">
        <v>0</v>
      </c>
      <c r="J81" s="57">
        <v>0</v>
      </c>
      <c r="K81" s="58">
        <v>0</v>
      </c>
      <c r="L81" s="59">
        <v>3756.44</v>
      </c>
      <c r="M81" s="59">
        <v>0.05</v>
      </c>
      <c r="N81" s="59">
        <v>0.05</v>
      </c>
    </row>
    <row r="82" spans="1:14" ht="15" customHeight="1">
      <c r="A82" s="90">
        <v>786</v>
      </c>
      <c r="B82" s="52">
        <v>1700051742070</v>
      </c>
      <c r="C82" s="90">
        <v>986</v>
      </c>
      <c r="D82" s="52">
        <v>1700051732356</v>
      </c>
      <c r="E82" s="187" t="s">
        <v>229</v>
      </c>
      <c r="F82" s="187" t="s">
        <v>159</v>
      </c>
      <c r="G82" s="56">
        <v>0</v>
      </c>
      <c r="H82" s="57">
        <v>506.28</v>
      </c>
      <c r="I82" s="57">
        <v>0.94</v>
      </c>
      <c r="J82" s="57">
        <v>0.94</v>
      </c>
      <c r="K82" s="58">
        <v>0</v>
      </c>
      <c r="L82" s="59">
        <v>0</v>
      </c>
      <c r="M82" s="59">
        <v>0</v>
      </c>
      <c r="N82" s="59">
        <v>0</v>
      </c>
    </row>
    <row r="83" spans="1:14" ht="15" customHeight="1">
      <c r="A83" s="90">
        <v>8689</v>
      </c>
      <c r="B83" s="52">
        <v>8689</v>
      </c>
      <c r="C83" s="90">
        <v>8689</v>
      </c>
      <c r="D83" s="52">
        <v>8689</v>
      </c>
      <c r="E83" s="187" t="s">
        <v>230</v>
      </c>
      <c r="F83" s="187" t="s">
        <v>159</v>
      </c>
      <c r="G83" s="56">
        <v>0</v>
      </c>
      <c r="H83" s="57">
        <v>3.96</v>
      </c>
      <c r="I83" s="57">
        <v>0.89</v>
      </c>
      <c r="J83" s="57">
        <v>0.89</v>
      </c>
      <c r="K83" s="58">
        <v>0</v>
      </c>
      <c r="L83" s="59">
        <v>1583.07</v>
      </c>
      <c r="M83" s="59">
        <v>0.05</v>
      </c>
      <c r="N83" s="59">
        <v>0.05</v>
      </c>
    </row>
    <row r="84" spans="1:14" ht="15" customHeight="1">
      <c r="A84" s="90">
        <v>8689</v>
      </c>
      <c r="B84" s="52">
        <v>8689</v>
      </c>
      <c r="C84" s="90">
        <v>8689</v>
      </c>
      <c r="D84" s="52">
        <v>8689</v>
      </c>
      <c r="E84" s="187" t="s">
        <v>231</v>
      </c>
      <c r="F84" s="187" t="s">
        <v>159</v>
      </c>
      <c r="G84" s="56">
        <v>0</v>
      </c>
      <c r="H84" s="57">
        <v>4.51</v>
      </c>
      <c r="I84" s="57">
        <v>0.89</v>
      </c>
      <c r="J84" s="57">
        <v>0.89</v>
      </c>
      <c r="K84" s="58">
        <v>0</v>
      </c>
      <c r="L84" s="59">
        <v>1802.38</v>
      </c>
      <c r="M84" s="59">
        <v>0.05</v>
      </c>
      <c r="N84" s="59">
        <v>0.05</v>
      </c>
    </row>
    <row r="85" spans="1:14" ht="15" customHeight="1">
      <c r="A85" s="90">
        <v>789</v>
      </c>
      <c r="B85" s="52">
        <v>1700052121427</v>
      </c>
      <c r="C85" s="90">
        <v>989</v>
      </c>
      <c r="D85" s="52">
        <v>1700052121436</v>
      </c>
      <c r="E85" s="187" t="s">
        <v>232</v>
      </c>
      <c r="F85" s="187" t="s">
        <v>159</v>
      </c>
      <c r="G85" s="56">
        <v>0</v>
      </c>
      <c r="H85" s="57">
        <v>3.94</v>
      </c>
      <c r="I85" s="57">
        <v>1.01</v>
      </c>
      <c r="J85" s="57">
        <v>1.01</v>
      </c>
      <c r="K85" s="58">
        <v>0</v>
      </c>
      <c r="L85" s="59">
        <v>1244.97</v>
      </c>
      <c r="M85" s="59">
        <v>0.05</v>
      </c>
      <c r="N85" s="59">
        <v>0.05</v>
      </c>
    </row>
    <row r="86" spans="1:14" ht="15" customHeight="1">
      <c r="A86" s="90">
        <v>791</v>
      </c>
      <c r="B86" s="52">
        <v>1700052276956</v>
      </c>
      <c r="C86" s="90">
        <v>991</v>
      </c>
      <c r="D86" s="52">
        <v>1700052276983</v>
      </c>
      <c r="E86" s="187" t="s">
        <v>233</v>
      </c>
      <c r="F86" s="187" t="s">
        <v>159</v>
      </c>
      <c r="G86" s="56">
        <v>0</v>
      </c>
      <c r="H86" s="57">
        <v>8.49</v>
      </c>
      <c r="I86" s="57">
        <v>1.04</v>
      </c>
      <c r="J86" s="57">
        <v>1.04</v>
      </c>
      <c r="K86" s="58">
        <v>0</v>
      </c>
      <c r="L86" s="59">
        <v>822.14</v>
      </c>
      <c r="M86" s="59">
        <v>0.05</v>
      </c>
      <c r="N86" s="59">
        <v>0.05</v>
      </c>
    </row>
    <row r="87" spans="1:14" ht="15" customHeight="1">
      <c r="A87" s="90">
        <v>8740</v>
      </c>
      <c r="B87" s="52">
        <v>8740</v>
      </c>
      <c r="C87" s="90">
        <v>8740</v>
      </c>
      <c r="D87" s="52">
        <v>8740</v>
      </c>
      <c r="E87" s="187" t="s">
        <v>234</v>
      </c>
      <c r="F87" s="187">
        <v>1</v>
      </c>
      <c r="G87" s="56">
        <v>0</v>
      </c>
      <c r="H87" s="57">
        <v>633.49</v>
      </c>
      <c r="I87" s="57">
        <v>2.41</v>
      </c>
      <c r="J87" s="57">
        <v>2.41</v>
      </c>
      <c r="K87" s="58">
        <v>0</v>
      </c>
      <c r="L87" s="59">
        <v>5933.24</v>
      </c>
      <c r="M87" s="59">
        <v>0.05</v>
      </c>
      <c r="N87" s="59">
        <v>0.05</v>
      </c>
    </row>
    <row r="88" spans="1:14" ht="15" customHeight="1">
      <c r="A88" s="90">
        <v>607</v>
      </c>
      <c r="B88" s="52">
        <v>1700052336027</v>
      </c>
      <c r="C88" s="90">
        <v>807</v>
      </c>
      <c r="D88" s="52">
        <v>1700052336036</v>
      </c>
      <c r="E88" s="187" t="s">
        <v>235</v>
      </c>
      <c r="F88" s="187" t="s">
        <v>159</v>
      </c>
      <c r="G88" s="56">
        <v>0</v>
      </c>
      <c r="H88" s="57">
        <v>32.06</v>
      </c>
      <c r="I88" s="57">
        <v>0.98</v>
      </c>
      <c r="J88" s="57">
        <v>0.98</v>
      </c>
      <c r="K88" s="58">
        <v>0</v>
      </c>
      <c r="L88" s="59">
        <v>2452.71</v>
      </c>
      <c r="M88" s="59">
        <v>0.05</v>
      </c>
      <c r="N88" s="59">
        <v>0.05</v>
      </c>
    </row>
    <row r="89" spans="1:14" ht="15" customHeight="1">
      <c r="A89" s="90">
        <v>608</v>
      </c>
      <c r="B89" s="52">
        <v>1700052371769</v>
      </c>
      <c r="C89" s="90">
        <v>808</v>
      </c>
      <c r="D89" s="52">
        <v>1700052371750</v>
      </c>
      <c r="E89" s="187" t="s">
        <v>236</v>
      </c>
      <c r="F89" s="187" t="s">
        <v>159</v>
      </c>
      <c r="G89" s="56">
        <v>0</v>
      </c>
      <c r="H89" s="57">
        <v>651.77</v>
      </c>
      <c r="I89" s="57">
        <v>0.57999999999999996</v>
      </c>
      <c r="J89" s="57">
        <v>0.57999999999999996</v>
      </c>
      <c r="K89" s="58">
        <v>0</v>
      </c>
      <c r="L89" s="59">
        <v>0</v>
      </c>
      <c r="M89" s="59">
        <v>0</v>
      </c>
      <c r="N89" s="59">
        <v>0</v>
      </c>
    </row>
    <row r="90" spans="1:14" ht="15" customHeight="1">
      <c r="A90" s="90">
        <v>729</v>
      </c>
      <c r="B90" s="52">
        <v>1700051877993</v>
      </c>
      <c r="C90" s="90">
        <v>929</v>
      </c>
      <c r="D90" s="52">
        <v>1700051877984</v>
      </c>
      <c r="E90" s="187" t="s">
        <v>237</v>
      </c>
      <c r="F90" s="187" t="s">
        <v>159</v>
      </c>
      <c r="G90" s="56">
        <v>0</v>
      </c>
      <c r="H90" s="57">
        <v>82.66</v>
      </c>
      <c r="I90" s="57">
        <v>0.97</v>
      </c>
      <c r="J90" s="57">
        <v>0.97</v>
      </c>
      <c r="K90" s="58">
        <v>0</v>
      </c>
      <c r="L90" s="59">
        <v>0</v>
      </c>
      <c r="M90" s="59">
        <v>0</v>
      </c>
      <c r="N90" s="59">
        <v>0</v>
      </c>
    </row>
    <row r="91" spans="1:14" ht="15" customHeight="1">
      <c r="A91" s="90">
        <v>609</v>
      </c>
      <c r="B91" s="52">
        <v>1700052335929</v>
      </c>
      <c r="C91" s="90">
        <v>809</v>
      </c>
      <c r="D91" s="52">
        <v>1700052335938</v>
      </c>
      <c r="E91" s="187" t="s">
        <v>238</v>
      </c>
      <c r="F91" s="187" t="s">
        <v>159</v>
      </c>
      <c r="G91" s="56">
        <v>0</v>
      </c>
      <c r="H91" s="57">
        <v>32.24</v>
      </c>
      <c r="I91" s="57">
        <v>1.1399999999999999</v>
      </c>
      <c r="J91" s="57">
        <v>1.1399999999999999</v>
      </c>
      <c r="K91" s="58">
        <v>0</v>
      </c>
      <c r="L91" s="59">
        <v>1560.18</v>
      </c>
      <c r="M91" s="59">
        <v>0.05</v>
      </c>
      <c r="N91" s="59">
        <v>0.05</v>
      </c>
    </row>
    <row r="92" spans="1:14" ht="15" customHeight="1">
      <c r="A92" s="90">
        <v>610</v>
      </c>
      <c r="B92" s="52">
        <v>1700052383462</v>
      </c>
      <c r="C92" s="90">
        <v>810</v>
      </c>
      <c r="D92" s="52">
        <v>1700052383471</v>
      </c>
      <c r="E92" s="187" t="s">
        <v>239</v>
      </c>
      <c r="F92" s="187" t="s">
        <v>159</v>
      </c>
      <c r="G92" s="56">
        <v>0</v>
      </c>
      <c r="H92" s="57">
        <v>11.46</v>
      </c>
      <c r="I92" s="57">
        <v>0.89</v>
      </c>
      <c r="J92" s="57">
        <v>0.89</v>
      </c>
      <c r="K92" s="58">
        <v>0</v>
      </c>
      <c r="L92" s="59">
        <v>1209.33</v>
      </c>
      <c r="M92" s="59">
        <v>0.05</v>
      </c>
      <c r="N92" s="59">
        <v>0.05</v>
      </c>
    </row>
    <row r="93" spans="1:14" ht="15" customHeight="1">
      <c r="A93" s="90">
        <v>611</v>
      </c>
      <c r="B93" s="52">
        <v>1700052250016</v>
      </c>
      <c r="C93" s="90">
        <v>811</v>
      </c>
      <c r="D93" s="52">
        <v>1700052250025</v>
      </c>
      <c r="E93" s="187" t="s">
        <v>240</v>
      </c>
      <c r="F93" s="187" t="s">
        <v>159</v>
      </c>
      <c r="G93" s="56">
        <v>0</v>
      </c>
      <c r="H93" s="57">
        <v>14.42</v>
      </c>
      <c r="I93" s="57">
        <v>0.91</v>
      </c>
      <c r="J93" s="57">
        <v>0.91</v>
      </c>
      <c r="K93" s="58">
        <v>0</v>
      </c>
      <c r="L93" s="59">
        <v>1138.07</v>
      </c>
      <c r="M93" s="59">
        <v>0.05</v>
      </c>
      <c r="N93" s="59">
        <v>0.05</v>
      </c>
    </row>
    <row r="94" spans="1:14" ht="15" customHeight="1">
      <c r="A94" s="90">
        <v>612</v>
      </c>
      <c r="B94" s="52">
        <v>1700052333968</v>
      </c>
      <c r="C94" s="90">
        <v>812</v>
      </c>
      <c r="D94" s="52" t="s">
        <v>241</v>
      </c>
      <c r="E94" s="187" t="s">
        <v>242</v>
      </c>
      <c r="F94" s="187" t="s">
        <v>159</v>
      </c>
      <c r="G94" s="56">
        <v>0</v>
      </c>
      <c r="H94" s="57">
        <v>19.670000000000002</v>
      </c>
      <c r="I94" s="57">
        <v>0.93</v>
      </c>
      <c r="J94" s="57">
        <v>0.93</v>
      </c>
      <c r="K94" s="58">
        <v>0</v>
      </c>
      <c r="L94" s="59">
        <v>4868.1400000000003</v>
      </c>
      <c r="M94" s="59">
        <v>0.05</v>
      </c>
      <c r="N94" s="59">
        <v>0.05</v>
      </c>
    </row>
    <row r="95" spans="1:14" ht="15" customHeight="1">
      <c r="A95" s="90">
        <v>613</v>
      </c>
      <c r="B95" s="52">
        <v>1700052409544</v>
      </c>
      <c r="C95" s="90">
        <v>813</v>
      </c>
      <c r="D95" s="52">
        <v>1700052409553</v>
      </c>
      <c r="E95" s="187" t="s">
        <v>243</v>
      </c>
      <c r="F95" s="187" t="s">
        <v>159</v>
      </c>
      <c r="G95" s="56">
        <v>0</v>
      </c>
      <c r="H95" s="57">
        <v>12.51</v>
      </c>
      <c r="I95" s="57">
        <v>0.9</v>
      </c>
      <c r="J95" s="57">
        <v>0.9</v>
      </c>
      <c r="K95" s="58">
        <v>0</v>
      </c>
      <c r="L95" s="59">
        <v>1186.18</v>
      </c>
      <c r="M95" s="59">
        <v>0.05</v>
      </c>
      <c r="N95" s="59">
        <v>0.05</v>
      </c>
    </row>
    <row r="96" spans="1:14" ht="15" customHeight="1">
      <c r="A96" s="90">
        <v>614</v>
      </c>
      <c r="B96" s="52">
        <v>1700052409562</v>
      </c>
      <c r="C96" s="90">
        <v>814</v>
      </c>
      <c r="D96" s="52">
        <v>1700052409571</v>
      </c>
      <c r="E96" s="187" t="s">
        <v>244</v>
      </c>
      <c r="F96" s="187" t="s">
        <v>159</v>
      </c>
      <c r="G96" s="56">
        <v>0</v>
      </c>
      <c r="H96" s="57">
        <v>38.14</v>
      </c>
      <c r="I96" s="57">
        <v>1.05</v>
      </c>
      <c r="J96" s="57">
        <v>1.05</v>
      </c>
      <c r="K96" s="58">
        <v>0</v>
      </c>
      <c r="L96" s="59">
        <v>3661.32</v>
      </c>
      <c r="M96" s="59">
        <v>0.05</v>
      </c>
      <c r="N96" s="59">
        <v>0.05</v>
      </c>
    </row>
    <row r="97" spans="1:14" ht="15" customHeight="1">
      <c r="A97" s="90">
        <v>615</v>
      </c>
      <c r="B97" s="52">
        <v>1700052279362</v>
      </c>
      <c r="C97" s="90">
        <v>815</v>
      </c>
      <c r="D97" s="52">
        <v>1700052279353</v>
      </c>
      <c r="E97" s="187" t="s">
        <v>245</v>
      </c>
      <c r="F97" s="187" t="s">
        <v>159</v>
      </c>
      <c r="G97" s="56">
        <v>0</v>
      </c>
      <c r="H97" s="57">
        <v>72.53</v>
      </c>
      <c r="I97" s="57">
        <v>5.44</v>
      </c>
      <c r="J97" s="57">
        <v>5.44</v>
      </c>
      <c r="K97" s="58">
        <v>0</v>
      </c>
      <c r="L97" s="59">
        <v>1218.57</v>
      </c>
      <c r="M97" s="59">
        <v>0.05</v>
      </c>
      <c r="N97" s="59">
        <v>0.05</v>
      </c>
    </row>
    <row r="98" spans="1:14" ht="15" customHeight="1">
      <c r="A98" s="90">
        <v>704</v>
      </c>
      <c r="B98" s="52">
        <v>1712407523002</v>
      </c>
      <c r="C98" s="90"/>
      <c r="D98" s="52"/>
      <c r="E98" s="187" t="s">
        <v>246</v>
      </c>
      <c r="F98" s="187">
        <v>2</v>
      </c>
      <c r="G98" s="56">
        <v>0</v>
      </c>
      <c r="H98" s="57">
        <v>9757.14</v>
      </c>
      <c r="I98" s="57">
        <v>2.59</v>
      </c>
      <c r="J98" s="57">
        <v>2.59</v>
      </c>
      <c r="K98" s="58">
        <v>0</v>
      </c>
      <c r="L98" s="59">
        <v>0</v>
      </c>
      <c r="M98" s="59">
        <v>0</v>
      </c>
      <c r="N98" s="59">
        <v>0</v>
      </c>
    </row>
    <row r="99" spans="1:14" ht="15" customHeight="1">
      <c r="A99" s="90">
        <v>705</v>
      </c>
      <c r="B99" s="52">
        <v>1714107179708</v>
      </c>
      <c r="C99" s="90"/>
      <c r="D99" s="52"/>
      <c r="E99" s="187" t="s">
        <v>247</v>
      </c>
      <c r="F99" s="187">
        <v>2</v>
      </c>
      <c r="G99" s="56">
        <v>0</v>
      </c>
      <c r="H99" s="57">
        <v>10429.08</v>
      </c>
      <c r="I99" s="57">
        <v>4.8600000000000003</v>
      </c>
      <c r="J99" s="57">
        <v>4.8600000000000003</v>
      </c>
      <c r="K99" s="58">
        <v>0</v>
      </c>
      <c r="L99" s="59">
        <v>0</v>
      </c>
      <c r="M99" s="59">
        <v>0</v>
      </c>
      <c r="N99" s="59">
        <v>0</v>
      </c>
    </row>
    <row r="100" spans="1:14" ht="15" customHeight="1">
      <c r="A100" s="90">
        <v>706</v>
      </c>
      <c r="B100" s="52" t="s">
        <v>248</v>
      </c>
      <c r="C100" s="90"/>
      <c r="D100" s="52"/>
      <c r="E100" s="187" t="s">
        <v>249</v>
      </c>
      <c r="F100" s="187">
        <v>2</v>
      </c>
      <c r="G100" s="56">
        <v>0</v>
      </c>
      <c r="H100" s="57">
        <v>10437.11</v>
      </c>
      <c r="I100" s="57">
        <v>2.57</v>
      </c>
      <c r="J100" s="57">
        <v>2.57</v>
      </c>
      <c r="K100" s="58">
        <v>0</v>
      </c>
      <c r="L100" s="59">
        <v>0</v>
      </c>
      <c r="M100" s="59">
        <v>0</v>
      </c>
      <c r="N100" s="59">
        <v>0</v>
      </c>
    </row>
    <row r="101" spans="1:14" ht="15" customHeight="1">
      <c r="A101" s="90">
        <v>707</v>
      </c>
      <c r="B101" s="52">
        <v>1717159001300</v>
      </c>
      <c r="C101" s="90"/>
      <c r="D101" s="52"/>
      <c r="E101" s="187" t="s">
        <v>250</v>
      </c>
      <c r="F101" s="187">
        <v>1</v>
      </c>
      <c r="G101" s="56">
        <v>0</v>
      </c>
      <c r="H101" s="57">
        <v>1658.37</v>
      </c>
      <c r="I101" s="57">
        <v>2.2999999999999998</v>
      </c>
      <c r="J101" s="57">
        <v>2.2999999999999998</v>
      </c>
      <c r="K101" s="58">
        <v>0</v>
      </c>
      <c r="L101" s="59">
        <v>0</v>
      </c>
      <c r="M101" s="59">
        <v>0</v>
      </c>
      <c r="N101" s="59">
        <v>0</v>
      </c>
    </row>
    <row r="102" spans="1:14" ht="15" customHeight="1">
      <c r="A102" s="90">
        <v>708</v>
      </c>
      <c r="B102" s="52">
        <v>1717249710102</v>
      </c>
      <c r="C102" s="90"/>
      <c r="D102" s="52"/>
      <c r="E102" s="187" t="s">
        <v>251</v>
      </c>
      <c r="F102" s="187">
        <v>1</v>
      </c>
      <c r="G102" s="56">
        <v>0</v>
      </c>
      <c r="H102" s="57">
        <v>2288.12</v>
      </c>
      <c r="I102" s="57">
        <v>2.95</v>
      </c>
      <c r="J102" s="57">
        <v>2.95</v>
      </c>
      <c r="K102" s="58">
        <v>0</v>
      </c>
      <c r="L102" s="59">
        <v>0</v>
      </c>
      <c r="M102" s="59">
        <v>0</v>
      </c>
      <c r="N102" s="59">
        <v>0</v>
      </c>
    </row>
    <row r="103" spans="1:14" ht="15" customHeight="1">
      <c r="A103" s="90">
        <v>710</v>
      </c>
      <c r="B103" s="52" t="s">
        <v>252</v>
      </c>
      <c r="C103" s="90">
        <v>855</v>
      </c>
      <c r="D103" s="52">
        <v>1700052708503</v>
      </c>
      <c r="E103" s="187" t="s">
        <v>253</v>
      </c>
      <c r="F103" s="187">
        <v>2</v>
      </c>
      <c r="G103" s="56">
        <v>0</v>
      </c>
      <c r="H103" s="57">
        <v>10556.3</v>
      </c>
      <c r="I103" s="57">
        <v>3.44</v>
      </c>
      <c r="J103" s="57">
        <v>3.44</v>
      </c>
      <c r="K103" s="58">
        <v>0</v>
      </c>
      <c r="L103" s="59">
        <v>232.35</v>
      </c>
      <c r="M103" s="59">
        <v>0.05</v>
      </c>
      <c r="N103" s="59">
        <v>0.05</v>
      </c>
    </row>
    <row r="104" spans="1:14" ht="15" customHeight="1">
      <c r="A104" s="90">
        <v>685</v>
      </c>
      <c r="B104" s="52">
        <v>1711953043404</v>
      </c>
      <c r="C104" s="90"/>
      <c r="D104" s="52"/>
      <c r="E104" s="187" t="s">
        <v>254</v>
      </c>
      <c r="F104" s="187">
        <v>1</v>
      </c>
      <c r="G104" s="56">
        <v>0</v>
      </c>
      <c r="H104" s="57">
        <v>3780.9</v>
      </c>
      <c r="I104" s="57">
        <v>3.52</v>
      </c>
      <c r="J104" s="57">
        <v>3.52</v>
      </c>
      <c r="K104" s="58">
        <v>0</v>
      </c>
      <c r="L104" s="59">
        <v>0</v>
      </c>
      <c r="M104" s="59">
        <v>0</v>
      </c>
      <c r="N104" s="59">
        <v>0</v>
      </c>
    </row>
    <row r="105" spans="1:14" ht="15" customHeight="1">
      <c r="A105" s="90">
        <v>686</v>
      </c>
      <c r="B105" s="52">
        <v>1712524882004</v>
      </c>
      <c r="C105" s="90"/>
      <c r="D105" s="52"/>
      <c r="E105" s="187" t="s">
        <v>255</v>
      </c>
      <c r="F105" s="187">
        <v>2</v>
      </c>
      <c r="G105" s="56">
        <v>0</v>
      </c>
      <c r="H105" s="57">
        <v>18496.169999999998</v>
      </c>
      <c r="I105" s="57">
        <v>2.97</v>
      </c>
      <c r="J105" s="57">
        <v>2.97</v>
      </c>
      <c r="K105" s="58">
        <v>0</v>
      </c>
      <c r="L105" s="59">
        <v>0</v>
      </c>
      <c r="M105" s="59">
        <v>0</v>
      </c>
      <c r="N105" s="59">
        <v>0</v>
      </c>
    </row>
    <row r="106" spans="1:14" ht="15" customHeight="1">
      <c r="A106" s="90">
        <v>687</v>
      </c>
      <c r="B106" s="52">
        <v>1711843426252</v>
      </c>
      <c r="C106" s="90"/>
      <c r="D106" s="52"/>
      <c r="E106" s="187" t="s">
        <v>256</v>
      </c>
      <c r="F106" s="187">
        <v>1</v>
      </c>
      <c r="G106" s="56">
        <v>0</v>
      </c>
      <c r="H106" s="57">
        <v>1614.93</v>
      </c>
      <c r="I106" s="57">
        <v>1.04</v>
      </c>
      <c r="J106" s="57">
        <v>1.04</v>
      </c>
      <c r="K106" s="58">
        <v>0</v>
      </c>
      <c r="L106" s="59">
        <v>0</v>
      </c>
      <c r="M106" s="59">
        <v>0</v>
      </c>
      <c r="N106" s="59">
        <v>0</v>
      </c>
    </row>
    <row r="107" spans="1:14" ht="15" customHeight="1">
      <c r="A107" s="90">
        <v>688</v>
      </c>
      <c r="B107" s="52">
        <v>1711929555006</v>
      </c>
      <c r="C107" s="90"/>
      <c r="D107" s="52"/>
      <c r="E107" s="187" t="s">
        <v>257</v>
      </c>
      <c r="F107" s="187">
        <v>1</v>
      </c>
      <c r="G107" s="56">
        <v>0</v>
      </c>
      <c r="H107" s="57">
        <v>8570.43</v>
      </c>
      <c r="I107" s="57">
        <v>1.92</v>
      </c>
      <c r="J107" s="57">
        <v>1.92</v>
      </c>
      <c r="K107" s="58">
        <v>0</v>
      </c>
      <c r="L107" s="59">
        <v>0</v>
      </c>
      <c r="M107" s="59">
        <v>0</v>
      </c>
      <c r="N107" s="59">
        <v>0</v>
      </c>
    </row>
    <row r="108" spans="1:14" ht="15" customHeight="1">
      <c r="A108" s="90">
        <v>638</v>
      </c>
      <c r="B108" s="52">
        <v>1700051744440</v>
      </c>
      <c r="C108" s="90">
        <v>838</v>
      </c>
      <c r="D108" s="52">
        <v>1700051744459</v>
      </c>
      <c r="E108" s="187" t="s">
        <v>258</v>
      </c>
      <c r="F108" s="187" t="s">
        <v>159</v>
      </c>
      <c r="G108" s="56">
        <v>0</v>
      </c>
      <c r="H108" s="57">
        <v>208.56</v>
      </c>
      <c r="I108" s="57">
        <v>0.54</v>
      </c>
      <c r="J108" s="57">
        <v>0.54</v>
      </c>
      <c r="K108" s="58">
        <v>0</v>
      </c>
      <c r="L108" s="59">
        <v>316</v>
      </c>
      <c r="M108" s="59">
        <v>0.05</v>
      </c>
      <c r="N108" s="59">
        <v>0.05</v>
      </c>
    </row>
    <row r="109" spans="1:14" ht="15" customHeight="1">
      <c r="A109" s="90">
        <v>689</v>
      </c>
      <c r="B109" s="52">
        <v>1735033416884</v>
      </c>
      <c r="C109" s="90"/>
      <c r="D109" s="52"/>
      <c r="E109" s="187" t="s">
        <v>259</v>
      </c>
      <c r="F109" s="187">
        <v>2</v>
      </c>
      <c r="G109" s="56">
        <v>0</v>
      </c>
      <c r="H109" s="57">
        <v>9335.57</v>
      </c>
      <c r="I109" s="57">
        <v>2.29</v>
      </c>
      <c r="J109" s="57">
        <v>2.29</v>
      </c>
      <c r="K109" s="58">
        <v>0</v>
      </c>
      <c r="L109" s="59">
        <v>0</v>
      </c>
      <c r="M109" s="59">
        <v>0</v>
      </c>
      <c r="N109" s="59">
        <v>0</v>
      </c>
    </row>
    <row r="110" spans="1:14" ht="15" customHeight="1">
      <c r="A110" s="90">
        <v>689</v>
      </c>
      <c r="B110" s="52">
        <v>1745033416880</v>
      </c>
      <c r="C110" s="90"/>
      <c r="D110" s="52"/>
      <c r="E110" s="187" t="s">
        <v>260</v>
      </c>
      <c r="F110" s="187" t="s">
        <v>159</v>
      </c>
      <c r="G110" s="56">
        <v>0</v>
      </c>
      <c r="H110" s="57">
        <v>559.71</v>
      </c>
      <c r="I110" s="57">
        <v>2.31</v>
      </c>
      <c r="J110" s="57">
        <v>2.31</v>
      </c>
      <c r="K110" s="58">
        <v>0</v>
      </c>
      <c r="L110" s="59">
        <v>0</v>
      </c>
      <c r="M110" s="59">
        <v>0</v>
      </c>
      <c r="N110" s="59">
        <v>0</v>
      </c>
    </row>
    <row r="111" spans="1:14" ht="15" customHeight="1">
      <c r="A111" s="90">
        <v>689</v>
      </c>
      <c r="B111" s="52">
        <v>1725033416888</v>
      </c>
      <c r="C111" s="90"/>
      <c r="D111" s="52"/>
      <c r="E111" s="187" t="s">
        <v>261</v>
      </c>
      <c r="F111" s="187" t="s">
        <v>159</v>
      </c>
      <c r="G111" s="56">
        <v>0</v>
      </c>
      <c r="H111" s="57">
        <v>559.71</v>
      </c>
      <c r="I111" s="57">
        <v>1.97</v>
      </c>
      <c r="J111" s="57">
        <v>1.97</v>
      </c>
      <c r="K111" s="58">
        <v>0</v>
      </c>
      <c r="L111" s="59">
        <v>0</v>
      </c>
      <c r="M111" s="59">
        <v>0</v>
      </c>
      <c r="N111" s="59">
        <v>0</v>
      </c>
    </row>
    <row r="112" spans="1:14" ht="15" customHeight="1">
      <c r="A112" s="90">
        <v>689</v>
      </c>
      <c r="B112" s="52">
        <v>1715033416881</v>
      </c>
      <c r="C112" s="90"/>
      <c r="D112" s="52"/>
      <c r="E112" s="187" t="s">
        <v>262</v>
      </c>
      <c r="F112" s="187" t="s">
        <v>159</v>
      </c>
      <c r="G112" s="56">
        <v>0</v>
      </c>
      <c r="H112" s="57">
        <v>559.71</v>
      </c>
      <c r="I112" s="57">
        <v>1.97</v>
      </c>
      <c r="J112" s="57">
        <v>1.97</v>
      </c>
      <c r="K112" s="58">
        <v>0</v>
      </c>
      <c r="L112" s="59">
        <v>0</v>
      </c>
      <c r="M112" s="59">
        <v>0</v>
      </c>
      <c r="N112" s="59">
        <v>0</v>
      </c>
    </row>
    <row r="113" spans="1:14" ht="15" customHeight="1">
      <c r="A113" s="90">
        <v>690</v>
      </c>
      <c r="B113" s="52">
        <v>1715033416924</v>
      </c>
      <c r="C113" s="90"/>
      <c r="D113" s="52"/>
      <c r="E113" s="187" t="s">
        <v>263</v>
      </c>
      <c r="F113" s="187" t="s">
        <v>159</v>
      </c>
      <c r="G113" s="56">
        <v>0</v>
      </c>
      <c r="H113" s="57">
        <v>40331.46</v>
      </c>
      <c r="I113" s="57">
        <v>2.92</v>
      </c>
      <c r="J113" s="57">
        <v>2.92</v>
      </c>
      <c r="K113" s="58">
        <v>0</v>
      </c>
      <c r="L113" s="59">
        <v>0</v>
      </c>
      <c r="M113" s="59">
        <v>0</v>
      </c>
      <c r="N113" s="59">
        <v>0</v>
      </c>
    </row>
    <row r="114" spans="1:14" ht="15" customHeight="1">
      <c r="A114" s="90">
        <v>690</v>
      </c>
      <c r="B114" s="52">
        <v>1725033416920</v>
      </c>
      <c r="C114" s="90"/>
      <c r="D114" s="52"/>
      <c r="E114" s="187" t="s">
        <v>264</v>
      </c>
      <c r="F114" s="187">
        <v>2</v>
      </c>
      <c r="G114" s="56">
        <v>0</v>
      </c>
      <c r="H114" s="57">
        <v>14282.52</v>
      </c>
      <c r="I114" s="57">
        <v>1.45</v>
      </c>
      <c r="J114" s="57">
        <v>1.45</v>
      </c>
      <c r="K114" s="58">
        <v>0</v>
      </c>
      <c r="L114" s="59">
        <v>0</v>
      </c>
      <c r="M114" s="59">
        <v>0</v>
      </c>
      <c r="N114" s="59">
        <v>0</v>
      </c>
    </row>
    <row r="115" spans="1:14" ht="15" customHeight="1">
      <c r="A115" s="90">
        <v>616</v>
      </c>
      <c r="B115" s="52">
        <v>1700052338353</v>
      </c>
      <c r="C115" s="90">
        <v>816</v>
      </c>
      <c r="D115" s="52">
        <v>1700052338362</v>
      </c>
      <c r="E115" s="187" t="s">
        <v>265</v>
      </c>
      <c r="F115" s="187" t="s">
        <v>159</v>
      </c>
      <c r="G115" s="56">
        <v>0</v>
      </c>
      <c r="H115" s="57">
        <v>28.23</v>
      </c>
      <c r="I115" s="57">
        <v>1.78</v>
      </c>
      <c r="J115" s="57">
        <v>1.78</v>
      </c>
      <c r="K115" s="58">
        <v>0</v>
      </c>
      <c r="L115" s="59">
        <v>5911.64</v>
      </c>
      <c r="M115" s="59">
        <v>0.05</v>
      </c>
      <c r="N115" s="59">
        <v>0.05</v>
      </c>
    </row>
    <row r="116" spans="1:14" ht="15" customHeight="1">
      <c r="A116" s="90">
        <v>617</v>
      </c>
      <c r="B116" s="52">
        <v>1700052478830</v>
      </c>
      <c r="C116" s="90">
        <v>817</v>
      </c>
      <c r="D116" s="52">
        <v>1700052478840</v>
      </c>
      <c r="E116" s="187" t="s">
        <v>266</v>
      </c>
      <c r="F116" s="187" t="s">
        <v>159</v>
      </c>
      <c r="G116" s="56">
        <v>0</v>
      </c>
      <c r="H116" s="57">
        <v>38.57</v>
      </c>
      <c r="I116" s="57">
        <v>0.94</v>
      </c>
      <c r="J116" s="57">
        <v>0.94</v>
      </c>
      <c r="K116" s="58">
        <v>0</v>
      </c>
      <c r="L116" s="59">
        <v>1555.85</v>
      </c>
      <c r="M116" s="59">
        <v>0.05</v>
      </c>
      <c r="N116" s="59">
        <v>0.05</v>
      </c>
    </row>
    <row r="117" spans="1:14" ht="15" customHeight="1">
      <c r="A117" s="90">
        <v>618</v>
      </c>
      <c r="B117" s="52">
        <v>1700052478868</v>
      </c>
      <c r="C117" s="90">
        <v>818</v>
      </c>
      <c r="D117" s="52">
        <v>1700052478877</v>
      </c>
      <c r="E117" s="187" t="s">
        <v>267</v>
      </c>
      <c r="F117" s="187" t="s">
        <v>159</v>
      </c>
      <c r="G117" s="56">
        <v>0</v>
      </c>
      <c r="H117" s="57">
        <v>99.88</v>
      </c>
      <c r="I117" s="57">
        <v>0.91</v>
      </c>
      <c r="J117" s="57">
        <v>0.91</v>
      </c>
      <c r="K117" s="58">
        <v>0</v>
      </c>
      <c r="L117" s="59">
        <v>2417.0300000000002</v>
      </c>
      <c r="M117" s="59">
        <v>0.05</v>
      </c>
      <c r="N117" s="59">
        <v>0.05</v>
      </c>
    </row>
    <row r="118" spans="1:14" ht="15" customHeight="1">
      <c r="A118" s="90">
        <v>619</v>
      </c>
      <c r="B118" s="52">
        <v>1700052478812</v>
      </c>
      <c r="C118" s="90">
        <v>819</v>
      </c>
      <c r="D118" s="52">
        <v>1700052478821</v>
      </c>
      <c r="E118" s="187" t="s">
        <v>268</v>
      </c>
      <c r="F118" s="187" t="s">
        <v>159</v>
      </c>
      <c r="G118" s="56">
        <v>0</v>
      </c>
      <c r="H118" s="57">
        <v>44.36</v>
      </c>
      <c r="I118" s="57">
        <v>1.05</v>
      </c>
      <c r="J118" s="57">
        <v>1.05</v>
      </c>
      <c r="K118" s="58">
        <v>0</v>
      </c>
      <c r="L118" s="59">
        <v>1789.11</v>
      </c>
      <c r="M118" s="59">
        <v>0.05</v>
      </c>
      <c r="N118" s="59">
        <v>0.05</v>
      </c>
    </row>
    <row r="119" spans="1:14" ht="15" customHeight="1">
      <c r="A119" s="90">
        <v>620</v>
      </c>
      <c r="B119" s="52">
        <v>1700052464740</v>
      </c>
      <c r="C119" s="90">
        <v>820</v>
      </c>
      <c r="D119" s="52">
        <v>1700052464759</v>
      </c>
      <c r="E119" s="187" t="s">
        <v>269</v>
      </c>
      <c r="F119" s="187">
        <v>1</v>
      </c>
      <c r="G119" s="56">
        <v>0</v>
      </c>
      <c r="H119" s="57">
        <v>1186.23</v>
      </c>
      <c r="I119" s="57">
        <v>2.46</v>
      </c>
      <c r="J119" s="57">
        <v>2.46</v>
      </c>
      <c r="K119" s="58">
        <v>0</v>
      </c>
      <c r="L119" s="59">
        <v>1429.5</v>
      </c>
      <c r="M119" s="59">
        <v>0.05</v>
      </c>
      <c r="N119" s="59">
        <v>0.05</v>
      </c>
    </row>
    <row r="120" spans="1:14" ht="15" customHeight="1">
      <c r="A120" s="90">
        <v>621</v>
      </c>
      <c r="B120" s="52">
        <v>1700052372178</v>
      </c>
      <c r="C120" s="90">
        <v>821</v>
      </c>
      <c r="D120" s="52">
        <v>1700052372187</v>
      </c>
      <c r="E120" s="187" t="s">
        <v>270</v>
      </c>
      <c r="F120" s="187" t="s">
        <v>159</v>
      </c>
      <c r="G120" s="56">
        <v>0</v>
      </c>
      <c r="H120" s="57">
        <v>91.74</v>
      </c>
      <c r="I120" s="57">
        <v>0.97</v>
      </c>
      <c r="J120" s="57">
        <v>0.97</v>
      </c>
      <c r="K120" s="58">
        <v>0</v>
      </c>
      <c r="L120" s="59">
        <v>3669.75</v>
      </c>
      <c r="M120" s="59">
        <v>0.05</v>
      </c>
      <c r="N120" s="59">
        <v>0.05</v>
      </c>
    </row>
    <row r="121" spans="1:14" ht="15" customHeight="1">
      <c r="A121" s="90">
        <v>622</v>
      </c>
      <c r="B121" s="52">
        <v>1700052288701</v>
      </c>
      <c r="C121" s="90">
        <v>822</v>
      </c>
      <c r="D121" s="52">
        <v>1700052288696</v>
      </c>
      <c r="E121" s="187" t="s">
        <v>271</v>
      </c>
      <c r="F121" s="187" t="s">
        <v>159</v>
      </c>
      <c r="G121" s="56">
        <v>0</v>
      </c>
      <c r="H121" s="57">
        <v>98.35</v>
      </c>
      <c r="I121" s="57">
        <v>0.61</v>
      </c>
      <c r="J121" s="57">
        <v>0.61</v>
      </c>
      <c r="K121" s="58">
        <v>0</v>
      </c>
      <c r="L121" s="59">
        <v>0</v>
      </c>
      <c r="M121" s="59">
        <v>0</v>
      </c>
      <c r="N121" s="59">
        <v>0</v>
      </c>
    </row>
    <row r="122" spans="1:14" ht="15" customHeight="1">
      <c r="A122" s="90">
        <v>623</v>
      </c>
      <c r="B122" s="52">
        <v>1700052434197</v>
      </c>
      <c r="C122" s="90">
        <v>823</v>
      </c>
      <c r="D122" s="52">
        <v>1700052434211</v>
      </c>
      <c r="E122" s="187" t="s">
        <v>272</v>
      </c>
      <c r="F122" s="187">
        <v>1</v>
      </c>
      <c r="G122" s="56">
        <v>0</v>
      </c>
      <c r="H122" s="57">
        <v>635.86</v>
      </c>
      <c r="I122" s="57">
        <v>1.23</v>
      </c>
      <c r="J122" s="57">
        <v>1.23</v>
      </c>
      <c r="K122" s="58">
        <v>0</v>
      </c>
      <c r="L122" s="59">
        <v>1349.2</v>
      </c>
      <c r="M122" s="59">
        <v>0.05</v>
      </c>
      <c r="N122" s="59">
        <v>0.05</v>
      </c>
    </row>
    <row r="123" spans="1:14" ht="15" customHeight="1">
      <c r="A123" s="90">
        <v>625</v>
      </c>
      <c r="B123" s="52">
        <v>1700052427320</v>
      </c>
      <c r="C123" s="90">
        <v>825</v>
      </c>
      <c r="D123" s="52">
        <v>1700052427330</v>
      </c>
      <c r="E123" s="187" t="s">
        <v>273</v>
      </c>
      <c r="F123" s="187" t="s">
        <v>159</v>
      </c>
      <c r="G123" s="56">
        <v>0</v>
      </c>
      <c r="H123" s="57">
        <v>96.66</v>
      </c>
      <c r="I123" s="57">
        <v>0.89</v>
      </c>
      <c r="J123" s="57">
        <v>0.89</v>
      </c>
      <c r="K123" s="58">
        <v>0</v>
      </c>
      <c r="L123" s="59">
        <v>1933.13</v>
      </c>
      <c r="M123" s="59">
        <v>0.05</v>
      </c>
      <c r="N123" s="59">
        <v>0.05</v>
      </c>
    </row>
    <row r="124" spans="1:14" ht="15" customHeight="1">
      <c r="A124" s="90">
        <v>626</v>
      </c>
      <c r="B124" s="52">
        <v>1700052468489</v>
      </c>
      <c r="C124" s="90">
        <v>826</v>
      </c>
      <c r="D124" s="52">
        <v>1700052468498</v>
      </c>
      <c r="E124" s="187" t="s">
        <v>274</v>
      </c>
      <c r="F124" s="187" t="s">
        <v>159</v>
      </c>
      <c r="G124" s="56">
        <v>0</v>
      </c>
      <c r="H124" s="57">
        <v>10.15</v>
      </c>
      <c r="I124" s="57">
        <v>1.05</v>
      </c>
      <c r="J124" s="57">
        <v>1.05</v>
      </c>
      <c r="K124" s="58">
        <v>0</v>
      </c>
      <c r="L124" s="59">
        <v>0</v>
      </c>
      <c r="M124" s="59">
        <v>0</v>
      </c>
      <c r="N124" s="59">
        <v>0</v>
      </c>
    </row>
    <row r="125" spans="1:14" ht="15" customHeight="1">
      <c r="A125" s="90">
        <v>766</v>
      </c>
      <c r="B125" s="52">
        <v>1700051744430</v>
      </c>
      <c r="C125" s="90">
        <v>966</v>
      </c>
      <c r="D125" s="52">
        <v>1700051744421</v>
      </c>
      <c r="E125" s="187" t="s">
        <v>275</v>
      </c>
      <c r="F125" s="187" t="s">
        <v>159</v>
      </c>
      <c r="G125" s="56">
        <v>0</v>
      </c>
      <c r="H125" s="57">
        <v>239.88</v>
      </c>
      <c r="I125" s="57">
        <v>0.54</v>
      </c>
      <c r="J125" s="57">
        <v>0.54</v>
      </c>
      <c r="K125" s="58">
        <v>0</v>
      </c>
      <c r="L125" s="59">
        <v>4437.72</v>
      </c>
      <c r="M125" s="59">
        <v>0.05</v>
      </c>
      <c r="N125" s="59">
        <v>0.05</v>
      </c>
    </row>
    <row r="126" spans="1:14" ht="15" customHeight="1">
      <c r="A126" s="90">
        <v>793</v>
      </c>
      <c r="B126" s="52">
        <v>1700052446280</v>
      </c>
      <c r="C126" s="90">
        <v>8710</v>
      </c>
      <c r="D126" s="52">
        <v>8710</v>
      </c>
      <c r="E126" s="187" t="s">
        <v>276</v>
      </c>
      <c r="F126" s="187" t="s">
        <v>159</v>
      </c>
      <c r="G126" s="56">
        <v>0</v>
      </c>
      <c r="H126" s="57">
        <v>20.440000000000001</v>
      </c>
      <c r="I126" s="57">
        <v>6.75</v>
      </c>
      <c r="J126" s="57">
        <v>6.75</v>
      </c>
      <c r="K126" s="58">
        <v>0</v>
      </c>
      <c r="L126" s="59">
        <v>20783.55</v>
      </c>
      <c r="M126" s="59">
        <v>0.05</v>
      </c>
      <c r="N126" s="59">
        <v>0.05</v>
      </c>
    </row>
    <row r="127" spans="1:14" ht="15" customHeight="1">
      <c r="A127" s="90">
        <v>630</v>
      </c>
      <c r="B127" s="52">
        <v>1700052708187</v>
      </c>
      <c r="C127" s="90">
        <v>830</v>
      </c>
      <c r="D127" s="52">
        <v>1700052708196</v>
      </c>
      <c r="E127" s="187" t="s">
        <v>277</v>
      </c>
      <c r="F127" s="187">
        <v>1</v>
      </c>
      <c r="G127" s="56">
        <v>0</v>
      </c>
      <c r="H127" s="57">
        <v>995.54</v>
      </c>
      <c r="I127" s="57">
        <v>1.22</v>
      </c>
      <c r="J127" s="57">
        <v>1.22</v>
      </c>
      <c r="K127" s="58">
        <v>0</v>
      </c>
      <c r="L127" s="59">
        <v>1271.95</v>
      </c>
      <c r="M127" s="59">
        <v>0.05</v>
      </c>
      <c r="N127" s="59">
        <v>0.05</v>
      </c>
    </row>
    <row r="128" spans="1:14" ht="15" customHeight="1">
      <c r="A128" s="90">
        <v>634</v>
      </c>
      <c r="B128" s="52">
        <v>1700052479268</v>
      </c>
      <c r="C128" s="90">
        <v>834</v>
      </c>
      <c r="D128" s="52">
        <v>1700052479277</v>
      </c>
      <c r="E128" s="187" t="s">
        <v>278</v>
      </c>
      <c r="F128" s="187" t="s">
        <v>159</v>
      </c>
      <c r="G128" s="56">
        <v>0</v>
      </c>
      <c r="H128" s="57">
        <v>5.17</v>
      </c>
      <c r="I128" s="57">
        <v>1.1299999999999999</v>
      </c>
      <c r="J128" s="57">
        <v>1.1299999999999999</v>
      </c>
      <c r="K128" s="58">
        <v>0</v>
      </c>
      <c r="L128" s="59">
        <v>1189.51</v>
      </c>
      <c r="M128" s="59">
        <v>0.05</v>
      </c>
      <c r="N128" s="59">
        <v>0.05</v>
      </c>
    </row>
    <row r="129" spans="1:14" ht="15" customHeight="1">
      <c r="A129" s="90">
        <v>635</v>
      </c>
      <c r="B129" s="52">
        <v>1700052632341</v>
      </c>
      <c r="C129" s="90">
        <v>835</v>
      </c>
      <c r="D129" s="52">
        <v>1700052632350</v>
      </c>
      <c r="E129" s="187" t="s">
        <v>279</v>
      </c>
      <c r="F129" s="187" t="s">
        <v>159</v>
      </c>
      <c r="G129" s="56">
        <v>0</v>
      </c>
      <c r="H129" s="57">
        <v>55.93</v>
      </c>
      <c r="I129" s="57">
        <v>0.93</v>
      </c>
      <c r="J129" s="57">
        <v>0.93</v>
      </c>
      <c r="K129" s="58">
        <v>0</v>
      </c>
      <c r="L129" s="59">
        <v>6860.66</v>
      </c>
      <c r="M129" s="59">
        <v>0.05</v>
      </c>
      <c r="N129" s="59">
        <v>0.05</v>
      </c>
    </row>
    <row r="130" spans="1:14" ht="15" customHeight="1">
      <c r="A130" s="90">
        <v>790</v>
      </c>
      <c r="B130" s="52">
        <v>1700052250248</v>
      </c>
      <c r="C130" s="90">
        <v>990</v>
      </c>
      <c r="D130" s="52">
        <v>1700052250284</v>
      </c>
      <c r="E130" s="187" t="s">
        <v>280</v>
      </c>
      <c r="F130" s="187" t="s">
        <v>159</v>
      </c>
      <c r="G130" s="56">
        <v>0</v>
      </c>
      <c r="H130" s="57">
        <v>28.07</v>
      </c>
      <c r="I130" s="57">
        <v>0.91</v>
      </c>
      <c r="J130" s="57">
        <v>0.91</v>
      </c>
      <c r="K130" s="58">
        <v>0</v>
      </c>
      <c r="L130" s="59">
        <v>2037.62</v>
      </c>
      <c r="M130" s="59">
        <v>0.05</v>
      </c>
      <c r="N130" s="59">
        <v>0.05</v>
      </c>
    </row>
    <row r="131" spans="1:14" ht="15" customHeight="1">
      <c r="A131" s="90">
        <v>644</v>
      </c>
      <c r="B131" s="52">
        <v>1700051778192</v>
      </c>
      <c r="C131" s="90">
        <v>844</v>
      </c>
      <c r="D131" s="52">
        <v>1700051778183</v>
      </c>
      <c r="E131" s="187" t="s">
        <v>281</v>
      </c>
      <c r="F131" s="187">
        <v>1</v>
      </c>
      <c r="G131" s="56">
        <v>0</v>
      </c>
      <c r="H131" s="57">
        <v>676.55</v>
      </c>
      <c r="I131" s="57">
        <v>0.68</v>
      </c>
      <c r="J131" s="57">
        <v>0.68</v>
      </c>
      <c r="K131" s="58">
        <v>0</v>
      </c>
      <c r="L131" s="59">
        <v>0</v>
      </c>
      <c r="M131" s="59">
        <v>0</v>
      </c>
      <c r="N131" s="59">
        <v>0</v>
      </c>
    </row>
    <row r="132" spans="1:14" ht="15" customHeight="1">
      <c r="A132" s="90">
        <v>646</v>
      </c>
      <c r="B132" s="52">
        <v>1700052537803</v>
      </c>
      <c r="C132" s="90">
        <v>846</v>
      </c>
      <c r="D132" s="52">
        <v>1700052537812</v>
      </c>
      <c r="E132" s="187" t="s">
        <v>282</v>
      </c>
      <c r="F132" s="187" t="s">
        <v>159</v>
      </c>
      <c r="G132" s="56">
        <v>0</v>
      </c>
      <c r="H132" s="57">
        <v>3.42</v>
      </c>
      <c r="I132" s="57">
        <v>5.51</v>
      </c>
      <c r="J132" s="57">
        <v>5.51</v>
      </c>
      <c r="K132" s="58">
        <v>0</v>
      </c>
      <c r="L132" s="59">
        <v>827.21</v>
      </c>
      <c r="M132" s="59">
        <v>0.05</v>
      </c>
      <c r="N132" s="59">
        <v>0.05</v>
      </c>
    </row>
    <row r="133" spans="1:14" ht="15" customHeight="1">
      <c r="A133" s="90">
        <v>648</v>
      </c>
      <c r="B133" s="52">
        <v>1700052909174</v>
      </c>
      <c r="C133" s="90">
        <v>848</v>
      </c>
      <c r="D133" s="52">
        <v>1700052909183</v>
      </c>
      <c r="E133" s="187" t="s">
        <v>283</v>
      </c>
      <c r="F133" s="187" t="s">
        <v>159</v>
      </c>
      <c r="G133" s="56">
        <v>0</v>
      </c>
      <c r="H133" s="57">
        <v>7.71</v>
      </c>
      <c r="I133" s="57">
        <v>6.53</v>
      </c>
      <c r="J133" s="57">
        <v>6.53</v>
      </c>
      <c r="K133" s="58">
        <v>0</v>
      </c>
      <c r="L133" s="59">
        <v>848.03</v>
      </c>
      <c r="M133" s="59">
        <v>0.05</v>
      </c>
      <c r="N133" s="59">
        <v>0.05</v>
      </c>
    </row>
    <row r="134" spans="1:14" ht="15" customHeight="1">
      <c r="A134" s="90">
        <v>8715</v>
      </c>
      <c r="B134" s="52">
        <v>8715</v>
      </c>
      <c r="C134" s="90">
        <v>8715</v>
      </c>
      <c r="D134" s="52">
        <v>8715</v>
      </c>
      <c r="E134" s="187" t="s">
        <v>284</v>
      </c>
      <c r="F134" s="187" t="s">
        <v>159</v>
      </c>
      <c r="G134" s="56">
        <v>0</v>
      </c>
      <c r="H134" s="57">
        <v>24.38</v>
      </c>
      <c r="I134" s="57">
        <v>3.46</v>
      </c>
      <c r="J134" s="57">
        <v>3.46</v>
      </c>
      <c r="K134" s="58">
        <v>0</v>
      </c>
      <c r="L134" s="59">
        <v>12849.06</v>
      </c>
      <c r="M134" s="59">
        <v>0.05</v>
      </c>
      <c r="N134" s="59">
        <v>0.05</v>
      </c>
    </row>
    <row r="135" spans="1:14" ht="15" customHeight="1">
      <c r="A135" s="90">
        <v>652</v>
      </c>
      <c r="B135" s="52">
        <v>1700052674875</v>
      </c>
      <c r="C135" s="90">
        <v>852</v>
      </c>
      <c r="D135" s="52">
        <v>1700052674884</v>
      </c>
      <c r="E135" s="187" t="s">
        <v>285</v>
      </c>
      <c r="F135" s="187" t="s">
        <v>159</v>
      </c>
      <c r="G135" s="56">
        <v>0</v>
      </c>
      <c r="H135" s="57">
        <v>101.9</v>
      </c>
      <c r="I135" s="57">
        <v>0.89</v>
      </c>
      <c r="J135" s="57">
        <v>0.89</v>
      </c>
      <c r="K135" s="58">
        <v>0</v>
      </c>
      <c r="L135" s="59">
        <v>10190.01</v>
      </c>
      <c r="M135" s="59">
        <v>0.05</v>
      </c>
      <c r="N135" s="59">
        <v>0.05</v>
      </c>
    </row>
    <row r="136" spans="1:14" ht="15" customHeight="1">
      <c r="A136" s="90">
        <v>653</v>
      </c>
      <c r="B136" s="52">
        <v>1700052577772</v>
      </c>
      <c r="C136" s="90">
        <v>853</v>
      </c>
      <c r="D136" s="52">
        <v>1700052577781</v>
      </c>
      <c r="E136" s="187" t="s">
        <v>286</v>
      </c>
      <c r="F136" s="187" t="s">
        <v>159</v>
      </c>
      <c r="G136" s="56">
        <v>0</v>
      </c>
      <c r="H136" s="57">
        <v>20.72</v>
      </c>
      <c r="I136" s="57">
        <v>0.94</v>
      </c>
      <c r="J136" s="57">
        <v>0.94</v>
      </c>
      <c r="K136" s="58">
        <v>0</v>
      </c>
      <c r="L136" s="59">
        <v>2859.75</v>
      </c>
      <c r="M136" s="59">
        <v>0.05</v>
      </c>
      <c r="N136" s="59">
        <v>0.05</v>
      </c>
    </row>
    <row r="137" spans="1:14" ht="15" customHeight="1">
      <c r="A137" s="90">
        <v>654</v>
      </c>
      <c r="B137" s="52">
        <v>1700052635991</v>
      </c>
      <c r="C137" s="90">
        <v>854</v>
      </c>
      <c r="D137" s="52">
        <v>1700052636008</v>
      </c>
      <c r="E137" s="187" t="s">
        <v>287</v>
      </c>
      <c r="F137" s="187" t="s">
        <v>159</v>
      </c>
      <c r="G137" s="56">
        <v>0</v>
      </c>
      <c r="H137" s="57">
        <v>12.4</v>
      </c>
      <c r="I137" s="57">
        <v>0.97</v>
      </c>
      <c r="J137" s="57">
        <v>0.97</v>
      </c>
      <c r="K137" s="58">
        <v>0</v>
      </c>
      <c r="L137" s="59">
        <v>818.23</v>
      </c>
      <c r="M137" s="59">
        <v>0.05</v>
      </c>
      <c r="N137" s="59">
        <v>0.05</v>
      </c>
    </row>
    <row r="138" spans="1:14" ht="15" customHeight="1">
      <c r="A138" s="90">
        <v>795</v>
      </c>
      <c r="B138" s="52">
        <v>1700052588250</v>
      </c>
      <c r="C138" s="90">
        <v>859</v>
      </c>
      <c r="D138" s="52">
        <v>1700052588296</v>
      </c>
      <c r="E138" s="187" t="s">
        <v>288</v>
      </c>
      <c r="F138" s="187" t="s">
        <v>159</v>
      </c>
      <c r="G138" s="56">
        <v>0</v>
      </c>
      <c r="H138" s="57">
        <v>179.16</v>
      </c>
      <c r="I138" s="57">
        <v>0.94</v>
      </c>
      <c r="J138" s="57">
        <v>0.94</v>
      </c>
      <c r="K138" s="58">
        <v>0</v>
      </c>
      <c r="L138" s="59">
        <v>651.47</v>
      </c>
      <c r="M138" s="59">
        <v>0.05</v>
      </c>
      <c r="N138" s="59">
        <v>0.05</v>
      </c>
    </row>
    <row r="139" spans="1:14" ht="15" customHeight="1">
      <c r="A139" s="90">
        <v>796</v>
      </c>
      <c r="B139" s="52">
        <v>1700052844312</v>
      </c>
      <c r="C139" s="90">
        <v>860</v>
      </c>
      <c r="D139" s="52">
        <v>1700052844321</v>
      </c>
      <c r="E139" s="187" t="s">
        <v>289</v>
      </c>
      <c r="F139" s="187" t="s">
        <v>159</v>
      </c>
      <c r="G139" s="56">
        <v>0</v>
      </c>
      <c r="H139" s="57">
        <v>14.05</v>
      </c>
      <c r="I139" s="57">
        <v>0.95</v>
      </c>
      <c r="J139" s="57">
        <v>0.95</v>
      </c>
      <c r="K139" s="58">
        <v>0</v>
      </c>
      <c r="L139" s="59">
        <v>3232.05</v>
      </c>
      <c r="M139" s="59">
        <v>0.05</v>
      </c>
      <c r="N139" s="59">
        <v>0.05</v>
      </c>
    </row>
    <row r="140" spans="1:14" ht="15" customHeight="1">
      <c r="A140" s="90">
        <v>797</v>
      </c>
      <c r="B140" s="52">
        <v>1700052585286</v>
      </c>
      <c r="C140" s="90">
        <v>8717</v>
      </c>
      <c r="D140" s="52">
        <v>8717</v>
      </c>
      <c r="E140" s="187" t="s">
        <v>290</v>
      </c>
      <c r="F140" s="187" t="s">
        <v>159</v>
      </c>
      <c r="G140" s="56">
        <v>0</v>
      </c>
      <c r="H140" s="57">
        <v>85.32</v>
      </c>
      <c r="I140" s="57">
        <v>1.2</v>
      </c>
      <c r="J140" s="57">
        <v>1.2</v>
      </c>
      <c r="K140" s="58">
        <v>0</v>
      </c>
      <c r="L140" s="59">
        <v>10665.16</v>
      </c>
      <c r="M140" s="59">
        <v>0.05</v>
      </c>
      <c r="N140" s="59">
        <v>0.05</v>
      </c>
    </row>
    <row r="141" spans="1:14" ht="15" customHeight="1">
      <c r="A141" s="90">
        <v>658</v>
      </c>
      <c r="B141" s="52">
        <v>1700052525366</v>
      </c>
      <c r="C141" s="90">
        <v>863</v>
      </c>
      <c r="D141" s="52">
        <v>1700052525375</v>
      </c>
      <c r="E141" s="187" t="s">
        <v>291</v>
      </c>
      <c r="F141" s="187" t="s">
        <v>159</v>
      </c>
      <c r="G141" s="56">
        <v>0</v>
      </c>
      <c r="H141" s="57">
        <v>107.74</v>
      </c>
      <c r="I141" s="57">
        <v>0.84</v>
      </c>
      <c r="J141" s="57">
        <v>0.84</v>
      </c>
      <c r="K141" s="58">
        <v>0</v>
      </c>
      <c r="L141" s="59">
        <v>26934.87</v>
      </c>
      <c r="M141" s="59">
        <v>0.05</v>
      </c>
      <c r="N141" s="59">
        <v>0.05</v>
      </c>
    </row>
    <row r="142" spans="1:14" ht="15" customHeight="1">
      <c r="A142" s="90">
        <v>655</v>
      </c>
      <c r="B142" s="52">
        <v>1700052524098</v>
      </c>
      <c r="C142" s="90">
        <v>864</v>
      </c>
      <c r="D142" s="52">
        <v>1700052524103</v>
      </c>
      <c r="E142" s="187" t="s">
        <v>292</v>
      </c>
      <c r="F142" s="187" t="s">
        <v>159</v>
      </c>
      <c r="G142" s="56">
        <v>0</v>
      </c>
      <c r="H142" s="57">
        <v>6.18</v>
      </c>
      <c r="I142" s="57">
        <v>1.27</v>
      </c>
      <c r="J142" s="57">
        <v>1.27</v>
      </c>
      <c r="K142" s="58">
        <v>0</v>
      </c>
      <c r="L142" s="59">
        <v>1230.6600000000001</v>
      </c>
      <c r="M142" s="59">
        <v>0.05</v>
      </c>
      <c r="N142" s="59">
        <v>0.05</v>
      </c>
    </row>
    <row r="143" spans="1:14" ht="15" customHeight="1">
      <c r="A143" s="90">
        <v>659</v>
      </c>
      <c r="B143" s="52">
        <v>1700052500724</v>
      </c>
      <c r="C143" s="90">
        <v>865</v>
      </c>
      <c r="D143" s="52">
        <v>1700052500733</v>
      </c>
      <c r="E143" s="187" t="s">
        <v>293</v>
      </c>
      <c r="F143" s="187" t="s">
        <v>159</v>
      </c>
      <c r="G143" s="56">
        <v>0</v>
      </c>
      <c r="H143" s="57">
        <v>73.099999999999994</v>
      </c>
      <c r="I143" s="57">
        <v>1.32</v>
      </c>
      <c r="J143" s="57">
        <v>1.32</v>
      </c>
      <c r="K143" s="58">
        <v>0</v>
      </c>
      <c r="L143" s="59">
        <v>18055.990000000002</v>
      </c>
      <c r="M143" s="59">
        <v>0.05</v>
      </c>
      <c r="N143" s="59">
        <v>0.05</v>
      </c>
    </row>
    <row r="144" spans="1:14" ht="15" customHeight="1">
      <c r="A144" s="90">
        <v>661</v>
      </c>
      <c r="B144" s="52">
        <v>1700052601770</v>
      </c>
      <c r="C144" s="90">
        <v>867</v>
      </c>
      <c r="D144" s="52">
        <v>1700052601812</v>
      </c>
      <c r="E144" s="187" t="s">
        <v>294</v>
      </c>
      <c r="F144" s="187" t="s">
        <v>159</v>
      </c>
      <c r="G144" s="56">
        <v>0</v>
      </c>
      <c r="H144" s="57">
        <v>30.07</v>
      </c>
      <c r="I144" s="57">
        <v>1.55</v>
      </c>
      <c r="J144" s="57">
        <v>1.55</v>
      </c>
      <c r="K144" s="58">
        <v>0</v>
      </c>
      <c r="L144" s="59">
        <v>3222.05</v>
      </c>
      <c r="M144" s="59">
        <v>0.05</v>
      </c>
      <c r="N144" s="59">
        <v>0.05</v>
      </c>
    </row>
    <row r="145" spans="1:14" ht="15" customHeight="1">
      <c r="A145" s="90">
        <v>624</v>
      </c>
      <c r="B145" s="52">
        <v>1700052765487</v>
      </c>
      <c r="C145" s="90">
        <v>824</v>
      </c>
      <c r="D145" s="52">
        <v>1700052765496</v>
      </c>
      <c r="E145" s="187" t="s">
        <v>295</v>
      </c>
      <c r="F145" s="187" t="s">
        <v>159</v>
      </c>
      <c r="G145" s="56">
        <v>0</v>
      </c>
      <c r="H145" s="57">
        <v>30.88</v>
      </c>
      <c r="I145" s="57">
        <v>0.89</v>
      </c>
      <c r="J145" s="57">
        <v>0.89</v>
      </c>
      <c r="K145" s="58">
        <v>0</v>
      </c>
      <c r="L145" s="59">
        <v>1420.52</v>
      </c>
      <c r="M145" s="59">
        <v>0.05</v>
      </c>
      <c r="N145" s="59">
        <v>0.05</v>
      </c>
    </row>
    <row r="146" spans="1:14" ht="15" customHeight="1">
      <c r="A146" s="90">
        <v>664</v>
      </c>
      <c r="B146" s="52">
        <v>1700052793182</v>
      </c>
      <c r="C146" s="90">
        <v>870</v>
      </c>
      <c r="D146" s="52">
        <v>1700052793207</v>
      </c>
      <c r="E146" s="187" t="s">
        <v>296</v>
      </c>
      <c r="F146" s="187" t="s">
        <v>159</v>
      </c>
      <c r="G146" s="56">
        <v>0</v>
      </c>
      <c r="H146" s="57">
        <v>210.5</v>
      </c>
      <c r="I146" s="57">
        <v>0.9</v>
      </c>
      <c r="J146" s="57">
        <v>0.9</v>
      </c>
      <c r="K146" s="58">
        <v>0</v>
      </c>
      <c r="L146" s="59">
        <v>3643.25</v>
      </c>
      <c r="M146" s="59">
        <v>0.05</v>
      </c>
      <c r="N146" s="59">
        <v>0.05</v>
      </c>
    </row>
    <row r="147" spans="1:14" ht="15" customHeight="1">
      <c r="A147" s="90">
        <v>665</v>
      </c>
      <c r="B147" s="52">
        <v>1700052556300</v>
      </c>
      <c r="C147" s="90">
        <v>871</v>
      </c>
      <c r="D147" s="52">
        <v>1700052556319</v>
      </c>
      <c r="E147" s="187" t="s">
        <v>297</v>
      </c>
      <c r="F147" s="187" t="s">
        <v>159</v>
      </c>
      <c r="G147" s="56">
        <v>0</v>
      </c>
      <c r="H147" s="57">
        <v>28.11</v>
      </c>
      <c r="I147" s="57">
        <v>0.89</v>
      </c>
      <c r="J147" s="57">
        <v>0.89</v>
      </c>
      <c r="K147" s="58">
        <v>0</v>
      </c>
      <c r="L147" s="59">
        <v>1293.1199999999999</v>
      </c>
      <c r="M147" s="59">
        <v>0.05</v>
      </c>
      <c r="N147" s="59">
        <v>0.05</v>
      </c>
    </row>
    <row r="148" spans="1:14" ht="15" customHeight="1">
      <c r="A148" s="90">
        <v>778</v>
      </c>
      <c r="B148" s="52">
        <v>1700051768167</v>
      </c>
      <c r="C148" s="90">
        <v>978</v>
      </c>
      <c r="D148" s="52">
        <v>1700051768158</v>
      </c>
      <c r="E148" s="187" t="s">
        <v>298</v>
      </c>
      <c r="F148" s="187" t="s">
        <v>159</v>
      </c>
      <c r="G148" s="56">
        <v>0</v>
      </c>
      <c r="H148" s="57">
        <v>38.75</v>
      </c>
      <c r="I148" s="57">
        <v>1.07</v>
      </c>
      <c r="J148" s="57">
        <v>1.07</v>
      </c>
      <c r="K148" s="58">
        <v>0</v>
      </c>
      <c r="L148" s="59">
        <v>2256.3200000000002</v>
      </c>
      <c r="M148" s="59">
        <v>0.05</v>
      </c>
      <c r="N148" s="59">
        <v>0.05</v>
      </c>
    </row>
    <row r="149" spans="1:14" ht="15" customHeight="1">
      <c r="A149" s="90">
        <v>667</v>
      </c>
      <c r="B149" s="52">
        <v>1700052479212</v>
      </c>
      <c r="C149" s="90">
        <v>873</v>
      </c>
      <c r="D149" s="52">
        <v>1700052479221</v>
      </c>
      <c r="E149" s="187" t="s">
        <v>299</v>
      </c>
      <c r="F149" s="187" t="s">
        <v>159</v>
      </c>
      <c r="G149" s="56">
        <v>0</v>
      </c>
      <c r="H149" s="57">
        <v>96.96</v>
      </c>
      <c r="I149" s="57">
        <v>0.98</v>
      </c>
      <c r="J149" s="57">
        <v>0.98</v>
      </c>
      <c r="K149" s="58">
        <v>0</v>
      </c>
      <c r="L149" s="59">
        <v>4621.1099999999997</v>
      </c>
      <c r="M149" s="59">
        <v>0.05</v>
      </c>
      <c r="N149" s="59">
        <v>0.05</v>
      </c>
    </row>
    <row r="150" spans="1:14" ht="15" customHeight="1">
      <c r="A150" s="90">
        <v>691</v>
      </c>
      <c r="B150" s="52">
        <v>1700051747715</v>
      </c>
      <c r="C150" s="90"/>
      <c r="D150" s="52"/>
      <c r="E150" s="187" t="s">
        <v>300</v>
      </c>
      <c r="F150" s="187" t="s">
        <v>159</v>
      </c>
      <c r="G150" s="56">
        <v>0</v>
      </c>
      <c r="H150" s="57">
        <v>1112.0899999999999</v>
      </c>
      <c r="I150" s="57">
        <v>1.58</v>
      </c>
      <c r="J150" s="57">
        <v>1.58</v>
      </c>
      <c r="K150" s="58">
        <v>0</v>
      </c>
      <c r="L150" s="59">
        <v>0</v>
      </c>
      <c r="M150" s="59">
        <v>0</v>
      </c>
      <c r="N150" s="59">
        <v>0</v>
      </c>
    </row>
    <row r="151" spans="1:14" ht="15" customHeight="1">
      <c r="A151" s="90">
        <v>691</v>
      </c>
      <c r="B151" s="52">
        <v>1700051747733</v>
      </c>
      <c r="C151" s="90"/>
      <c r="D151" s="52"/>
      <c r="E151" s="187" t="s">
        <v>301</v>
      </c>
      <c r="F151" s="187" t="s">
        <v>159</v>
      </c>
      <c r="G151" s="56">
        <v>0</v>
      </c>
      <c r="H151" s="57">
        <v>1112.0899999999999</v>
      </c>
      <c r="I151" s="57">
        <v>1.34</v>
      </c>
      <c r="J151" s="57">
        <v>1.34</v>
      </c>
      <c r="K151" s="58">
        <v>0</v>
      </c>
      <c r="L151" s="59">
        <v>0</v>
      </c>
      <c r="M151" s="59">
        <v>0</v>
      </c>
      <c r="N151" s="59">
        <v>0</v>
      </c>
    </row>
    <row r="152" spans="1:14" ht="15" customHeight="1">
      <c r="A152" s="90"/>
      <c r="B152" s="52"/>
      <c r="C152" s="90">
        <v>528</v>
      </c>
      <c r="D152" s="52">
        <v>1700051731194</v>
      </c>
      <c r="E152" s="187" t="s">
        <v>302</v>
      </c>
      <c r="F152" s="187" t="s">
        <v>159</v>
      </c>
      <c r="G152" s="56">
        <v>0</v>
      </c>
      <c r="H152" s="57">
        <v>0</v>
      </c>
      <c r="I152" s="57">
        <v>0</v>
      </c>
      <c r="J152" s="57">
        <v>0</v>
      </c>
      <c r="K152" s="58">
        <v>0</v>
      </c>
      <c r="L152" s="59">
        <v>524.55999999999995</v>
      </c>
      <c r="M152" s="59">
        <v>0.05</v>
      </c>
      <c r="N152" s="59">
        <v>0.05</v>
      </c>
    </row>
    <row r="153" spans="1:14" ht="15" customHeight="1">
      <c r="A153" s="90"/>
      <c r="B153" s="52"/>
      <c r="C153" s="90">
        <v>528</v>
      </c>
      <c r="D153" s="52">
        <v>1700051731185</v>
      </c>
      <c r="E153" s="187" t="s">
        <v>303</v>
      </c>
      <c r="F153" s="187" t="s">
        <v>159</v>
      </c>
      <c r="G153" s="56">
        <v>0</v>
      </c>
      <c r="H153" s="57">
        <v>0</v>
      </c>
      <c r="I153" s="57">
        <v>0</v>
      </c>
      <c r="J153" s="57">
        <v>0</v>
      </c>
      <c r="K153" s="58">
        <v>0</v>
      </c>
      <c r="L153" s="59">
        <v>524.55999999999995</v>
      </c>
      <c r="M153" s="59">
        <v>0.05</v>
      </c>
      <c r="N153" s="59">
        <v>0.05</v>
      </c>
    </row>
    <row r="154" spans="1:14" ht="15" customHeight="1">
      <c r="A154" s="90"/>
      <c r="B154" s="52"/>
      <c r="C154" s="90">
        <v>528</v>
      </c>
      <c r="D154" s="52">
        <v>1700051731176</v>
      </c>
      <c r="E154" s="187" t="s">
        <v>304</v>
      </c>
      <c r="F154" s="187" t="s">
        <v>159</v>
      </c>
      <c r="G154" s="56">
        <v>0</v>
      </c>
      <c r="H154" s="57">
        <v>0</v>
      </c>
      <c r="I154" s="57">
        <v>0</v>
      </c>
      <c r="J154" s="57">
        <v>0</v>
      </c>
      <c r="K154" s="58">
        <v>0</v>
      </c>
      <c r="L154" s="59">
        <v>524.55999999999995</v>
      </c>
      <c r="M154" s="59">
        <v>0.05</v>
      </c>
      <c r="N154" s="59">
        <v>0.05</v>
      </c>
    </row>
    <row r="155" spans="1:14" ht="15" customHeight="1">
      <c r="A155" s="90"/>
      <c r="B155" s="52"/>
      <c r="C155" s="90">
        <v>528</v>
      </c>
      <c r="D155" s="52">
        <v>1700051731120</v>
      </c>
      <c r="E155" s="187" t="s">
        <v>305</v>
      </c>
      <c r="F155" s="187" t="s">
        <v>159</v>
      </c>
      <c r="G155" s="56">
        <v>0</v>
      </c>
      <c r="H155" s="57">
        <v>0</v>
      </c>
      <c r="I155" s="57">
        <v>0</v>
      </c>
      <c r="J155" s="57">
        <v>0</v>
      </c>
      <c r="K155" s="58">
        <v>0</v>
      </c>
      <c r="L155" s="59">
        <v>524.55999999999995</v>
      </c>
      <c r="M155" s="59">
        <v>0.05</v>
      </c>
      <c r="N155" s="59">
        <v>0.05</v>
      </c>
    </row>
    <row r="156" spans="1:14" ht="15" customHeight="1">
      <c r="A156" s="90"/>
      <c r="B156" s="52"/>
      <c r="C156" s="90">
        <v>528</v>
      </c>
      <c r="D156" s="52">
        <v>1700051731088</v>
      </c>
      <c r="E156" s="187" t="s">
        <v>306</v>
      </c>
      <c r="F156" s="187" t="s">
        <v>159</v>
      </c>
      <c r="G156" s="56">
        <v>0</v>
      </c>
      <c r="H156" s="57">
        <v>0</v>
      </c>
      <c r="I156" s="57">
        <v>0</v>
      </c>
      <c r="J156" s="57">
        <v>0</v>
      </c>
      <c r="K156" s="58">
        <v>0</v>
      </c>
      <c r="L156" s="59">
        <v>524.55999999999995</v>
      </c>
      <c r="M156" s="59">
        <v>0.05</v>
      </c>
      <c r="N156" s="59">
        <v>0.05</v>
      </c>
    </row>
    <row r="157" spans="1:14" ht="15" customHeight="1">
      <c r="A157" s="90"/>
      <c r="B157" s="52"/>
      <c r="C157" s="90">
        <v>528</v>
      </c>
      <c r="D157" s="52">
        <v>1700051731200</v>
      </c>
      <c r="E157" s="187" t="s">
        <v>307</v>
      </c>
      <c r="F157" s="187" t="s">
        <v>159</v>
      </c>
      <c r="G157" s="56">
        <v>0</v>
      </c>
      <c r="H157" s="57">
        <v>0</v>
      </c>
      <c r="I157" s="57">
        <v>0</v>
      </c>
      <c r="J157" s="57">
        <v>0</v>
      </c>
      <c r="K157" s="58">
        <v>0</v>
      </c>
      <c r="L157" s="59">
        <v>524.55999999999995</v>
      </c>
      <c r="M157" s="59">
        <v>0.05</v>
      </c>
      <c r="N157" s="59">
        <v>0.05</v>
      </c>
    </row>
    <row r="158" spans="1:14" ht="15" customHeight="1">
      <c r="A158" s="90"/>
      <c r="B158" s="52"/>
      <c r="C158" s="90">
        <v>528</v>
      </c>
      <c r="D158" s="52">
        <v>1700051730846</v>
      </c>
      <c r="E158" s="187" t="s">
        <v>308</v>
      </c>
      <c r="F158" s="187" t="s">
        <v>159</v>
      </c>
      <c r="G158" s="56">
        <v>0</v>
      </c>
      <c r="H158" s="57">
        <v>0</v>
      </c>
      <c r="I158" s="57">
        <v>0</v>
      </c>
      <c r="J158" s="57">
        <v>0</v>
      </c>
      <c r="K158" s="58">
        <v>0</v>
      </c>
      <c r="L158" s="59">
        <v>524.55999999999995</v>
      </c>
      <c r="M158" s="59">
        <v>0.05</v>
      </c>
      <c r="N158" s="59">
        <v>0.05</v>
      </c>
    </row>
    <row r="159" spans="1:14" ht="15" customHeight="1">
      <c r="A159" s="90"/>
      <c r="B159" s="52"/>
      <c r="C159" s="90">
        <v>528</v>
      </c>
      <c r="D159" s="52">
        <v>1700051730873</v>
      </c>
      <c r="E159" s="187" t="s">
        <v>309</v>
      </c>
      <c r="F159" s="187" t="s">
        <v>159</v>
      </c>
      <c r="G159" s="56">
        <v>0</v>
      </c>
      <c r="H159" s="57">
        <v>0</v>
      </c>
      <c r="I159" s="57">
        <v>0</v>
      </c>
      <c r="J159" s="57">
        <v>0</v>
      </c>
      <c r="K159" s="58">
        <v>0</v>
      </c>
      <c r="L159" s="59">
        <v>524.55999999999995</v>
      </c>
      <c r="M159" s="59">
        <v>0.05</v>
      </c>
      <c r="N159" s="59">
        <v>0.05</v>
      </c>
    </row>
    <row r="160" spans="1:14" ht="15" customHeight="1">
      <c r="A160" s="90"/>
      <c r="B160" s="52"/>
      <c r="C160" s="90">
        <v>528</v>
      </c>
      <c r="D160" s="52">
        <v>1700051730882</v>
      </c>
      <c r="E160" s="187" t="s">
        <v>310</v>
      </c>
      <c r="F160" s="187" t="s">
        <v>159</v>
      </c>
      <c r="G160" s="56">
        <v>0</v>
      </c>
      <c r="H160" s="57">
        <v>0</v>
      </c>
      <c r="I160" s="57">
        <v>0</v>
      </c>
      <c r="J160" s="57">
        <v>0</v>
      </c>
      <c r="K160" s="58">
        <v>0</v>
      </c>
      <c r="L160" s="59">
        <v>524.55999999999995</v>
      </c>
      <c r="M160" s="59">
        <v>0.05</v>
      </c>
      <c r="N160" s="59">
        <v>0.05</v>
      </c>
    </row>
    <row r="161" spans="1:14" ht="15" customHeight="1">
      <c r="A161" s="90"/>
      <c r="B161" s="52"/>
      <c r="C161" s="90">
        <v>843</v>
      </c>
      <c r="D161" s="52">
        <v>1700051730891</v>
      </c>
      <c r="E161" s="187" t="s">
        <v>311</v>
      </c>
      <c r="F161" s="187" t="s">
        <v>159</v>
      </c>
      <c r="G161" s="56">
        <v>0</v>
      </c>
      <c r="H161" s="57">
        <v>0</v>
      </c>
      <c r="I161" s="57">
        <v>0</v>
      </c>
      <c r="J161" s="57">
        <v>0</v>
      </c>
      <c r="K161" s="58">
        <v>0</v>
      </c>
      <c r="L161" s="59">
        <v>1112.0899999999999</v>
      </c>
      <c r="M161" s="59">
        <v>0.05</v>
      </c>
      <c r="N161" s="59">
        <v>0.05</v>
      </c>
    </row>
    <row r="162" spans="1:14" ht="15" customHeight="1">
      <c r="A162" s="90"/>
      <c r="B162" s="52"/>
      <c r="C162" s="90">
        <v>843</v>
      </c>
      <c r="D162" s="52">
        <v>1700051730943</v>
      </c>
      <c r="E162" s="187" t="s">
        <v>312</v>
      </c>
      <c r="F162" s="187" t="s">
        <v>159</v>
      </c>
      <c r="G162" s="56">
        <v>0</v>
      </c>
      <c r="H162" s="57">
        <v>0</v>
      </c>
      <c r="I162" s="57">
        <v>0</v>
      </c>
      <c r="J162" s="57">
        <v>0</v>
      </c>
      <c r="K162" s="58">
        <v>0</v>
      </c>
      <c r="L162" s="59">
        <v>1112.0899999999999</v>
      </c>
      <c r="M162" s="59">
        <v>0.05</v>
      </c>
      <c r="N162" s="59">
        <v>0.05</v>
      </c>
    </row>
    <row r="163" spans="1:14" ht="15" customHeight="1">
      <c r="A163" s="90"/>
      <c r="B163" s="52"/>
      <c r="C163" s="90">
        <v>843</v>
      </c>
      <c r="D163" s="52">
        <v>1700051730916</v>
      </c>
      <c r="E163" s="187" t="s">
        <v>313</v>
      </c>
      <c r="F163" s="187" t="s">
        <v>159</v>
      </c>
      <c r="G163" s="56">
        <v>0</v>
      </c>
      <c r="H163" s="57">
        <v>0</v>
      </c>
      <c r="I163" s="57">
        <v>0</v>
      </c>
      <c r="J163" s="57">
        <v>0</v>
      </c>
      <c r="K163" s="58">
        <v>0</v>
      </c>
      <c r="L163" s="59">
        <v>1112.0899999999999</v>
      </c>
      <c r="M163" s="59">
        <v>0.05</v>
      </c>
      <c r="N163" s="59">
        <v>0.05</v>
      </c>
    </row>
    <row r="164" spans="1:14" ht="15" customHeight="1">
      <c r="A164" s="90">
        <v>668</v>
      </c>
      <c r="B164" s="52">
        <v>1700052336009</v>
      </c>
      <c r="C164" s="90">
        <v>874</v>
      </c>
      <c r="D164" s="52">
        <v>1700052336018</v>
      </c>
      <c r="E164" s="187" t="s">
        <v>314</v>
      </c>
      <c r="F164" s="187" t="s">
        <v>159</v>
      </c>
      <c r="G164" s="56">
        <v>0</v>
      </c>
      <c r="H164" s="57">
        <v>48.03</v>
      </c>
      <c r="I164" s="57">
        <v>5.47</v>
      </c>
      <c r="J164" s="57">
        <v>5.47</v>
      </c>
      <c r="K164" s="58">
        <v>0</v>
      </c>
      <c r="L164" s="59">
        <v>2430.2600000000002</v>
      </c>
      <c r="M164" s="59">
        <v>0.05</v>
      </c>
      <c r="N164" s="59">
        <v>0.05</v>
      </c>
    </row>
    <row r="165" spans="1:14" ht="15" customHeight="1">
      <c r="A165" s="90">
        <v>669</v>
      </c>
      <c r="B165" s="52">
        <v>1700052611323</v>
      </c>
      <c r="C165" s="90">
        <v>875</v>
      </c>
      <c r="D165" s="52">
        <v>1700052611332</v>
      </c>
      <c r="E165" s="187" t="s">
        <v>315</v>
      </c>
      <c r="F165" s="187">
        <v>1</v>
      </c>
      <c r="G165" s="56">
        <v>0</v>
      </c>
      <c r="H165" s="57">
        <v>732.56</v>
      </c>
      <c r="I165" s="57">
        <v>1.04</v>
      </c>
      <c r="J165" s="57">
        <v>1.04</v>
      </c>
      <c r="K165" s="58">
        <v>0</v>
      </c>
      <c r="L165" s="59">
        <v>12684.09</v>
      </c>
      <c r="M165" s="59">
        <v>0.05</v>
      </c>
      <c r="N165" s="59">
        <v>0.05</v>
      </c>
    </row>
    <row r="166" spans="1:14" ht="15" customHeight="1">
      <c r="A166" s="90">
        <v>780</v>
      </c>
      <c r="B166" s="52">
        <v>1700052910658</v>
      </c>
      <c r="C166" s="90">
        <v>980</v>
      </c>
      <c r="D166" s="52">
        <v>1700052910667</v>
      </c>
      <c r="E166" s="187" t="s">
        <v>316</v>
      </c>
      <c r="F166" s="187" t="s">
        <v>159</v>
      </c>
      <c r="G166" s="56">
        <v>0</v>
      </c>
      <c r="H166" s="57">
        <v>380.85</v>
      </c>
      <c r="I166" s="57">
        <v>5.53</v>
      </c>
      <c r="J166" s="57">
        <v>5.53</v>
      </c>
      <c r="K166" s="58">
        <v>0</v>
      </c>
      <c r="L166" s="59">
        <v>19023.37</v>
      </c>
      <c r="M166" s="59">
        <v>0.05</v>
      </c>
      <c r="N166" s="59">
        <v>0.05</v>
      </c>
    </row>
    <row r="167" spans="1:14" ht="15" customHeight="1">
      <c r="A167" s="90">
        <v>673</v>
      </c>
      <c r="B167" s="52">
        <v>1700052767128</v>
      </c>
      <c r="C167" s="90">
        <v>879</v>
      </c>
      <c r="D167" s="52">
        <v>1700052767137</v>
      </c>
      <c r="E167" s="187" t="s">
        <v>317</v>
      </c>
      <c r="F167" s="187" t="s">
        <v>159</v>
      </c>
      <c r="G167" s="56">
        <v>0</v>
      </c>
      <c r="H167" s="57">
        <v>16.27</v>
      </c>
      <c r="I167" s="57">
        <v>0.89</v>
      </c>
      <c r="J167" s="57">
        <v>0.89</v>
      </c>
      <c r="K167" s="58">
        <v>0</v>
      </c>
      <c r="L167" s="59">
        <v>1369.41</v>
      </c>
      <c r="M167" s="59">
        <v>0.05</v>
      </c>
      <c r="N167" s="59">
        <v>0.05</v>
      </c>
    </row>
    <row r="168" spans="1:14" ht="15" customHeight="1">
      <c r="A168" s="90">
        <v>647</v>
      </c>
      <c r="B168" s="52">
        <v>1700052610348</v>
      </c>
      <c r="C168" s="90">
        <v>847</v>
      </c>
      <c r="D168" s="52">
        <v>1700052610357</v>
      </c>
      <c r="E168" s="187" t="s">
        <v>318</v>
      </c>
      <c r="F168" s="187" t="s">
        <v>159</v>
      </c>
      <c r="G168" s="56">
        <v>0</v>
      </c>
      <c r="H168" s="57">
        <v>8.33</v>
      </c>
      <c r="I168" s="57">
        <v>0.98</v>
      </c>
      <c r="J168" s="57">
        <v>0.98</v>
      </c>
      <c r="K168" s="58">
        <v>0</v>
      </c>
      <c r="L168" s="59">
        <v>957.81</v>
      </c>
      <c r="M168" s="59">
        <v>0.05</v>
      </c>
      <c r="N168" s="59">
        <v>0.05</v>
      </c>
    </row>
    <row r="169" spans="1:14" ht="15" customHeight="1">
      <c r="A169" s="90">
        <v>583</v>
      </c>
      <c r="B169" s="52">
        <v>1712392333485</v>
      </c>
      <c r="C169" s="90"/>
      <c r="D169" s="52"/>
      <c r="E169" s="187" t="s">
        <v>319</v>
      </c>
      <c r="F169" s="187">
        <v>1</v>
      </c>
      <c r="G169" s="56">
        <v>0</v>
      </c>
      <c r="H169" s="57">
        <v>1727.73</v>
      </c>
      <c r="I169" s="57">
        <v>6.75</v>
      </c>
      <c r="J169" s="57">
        <v>6.75</v>
      </c>
      <c r="K169" s="58">
        <v>0</v>
      </c>
      <c r="L169" s="59">
        <v>0</v>
      </c>
      <c r="M169" s="59">
        <v>0</v>
      </c>
      <c r="N169" s="59">
        <v>0</v>
      </c>
    </row>
    <row r="170" spans="1:14" ht="15" customHeight="1">
      <c r="A170" s="90">
        <v>675</v>
      </c>
      <c r="B170" s="52">
        <v>1700052707945</v>
      </c>
      <c r="C170" s="90">
        <v>881</v>
      </c>
      <c r="D170" s="52">
        <v>1700052707963</v>
      </c>
      <c r="E170" s="187" t="s">
        <v>320</v>
      </c>
      <c r="F170" s="187">
        <v>1</v>
      </c>
      <c r="G170" s="56">
        <v>0</v>
      </c>
      <c r="H170" s="57">
        <v>1428.85</v>
      </c>
      <c r="I170" s="57">
        <v>1.51</v>
      </c>
      <c r="J170" s="57">
        <v>1.51</v>
      </c>
      <c r="K170" s="58">
        <v>0</v>
      </c>
      <c r="L170" s="59">
        <v>2459.41</v>
      </c>
      <c r="M170" s="59">
        <v>0.05</v>
      </c>
      <c r="N170" s="59">
        <v>0.05</v>
      </c>
    </row>
    <row r="171" spans="1:14" ht="15" customHeight="1">
      <c r="A171" s="90">
        <v>676</v>
      </c>
      <c r="B171" s="52">
        <v>1700052445729</v>
      </c>
      <c r="C171" s="90">
        <v>882</v>
      </c>
      <c r="D171" s="52">
        <v>1700052445738</v>
      </c>
      <c r="E171" s="187" t="s">
        <v>321</v>
      </c>
      <c r="F171" s="187" t="s">
        <v>159</v>
      </c>
      <c r="G171" s="56">
        <v>0</v>
      </c>
      <c r="H171" s="57">
        <v>7.85</v>
      </c>
      <c r="I171" s="57">
        <v>1.03</v>
      </c>
      <c r="J171" s="57">
        <v>1.03</v>
      </c>
      <c r="K171" s="58">
        <v>0</v>
      </c>
      <c r="L171" s="59">
        <v>1255.93</v>
      </c>
      <c r="M171" s="59">
        <v>0.05</v>
      </c>
      <c r="N171" s="59">
        <v>0.05</v>
      </c>
    </row>
    <row r="172" spans="1:14" ht="15" customHeight="1">
      <c r="A172" s="90">
        <v>677</v>
      </c>
      <c r="B172" s="52">
        <v>1700052638539</v>
      </c>
      <c r="C172" s="90">
        <v>883</v>
      </c>
      <c r="D172" s="52">
        <v>1700052638548</v>
      </c>
      <c r="E172" s="187" t="s">
        <v>322</v>
      </c>
      <c r="F172" s="187" t="s">
        <v>159</v>
      </c>
      <c r="G172" s="56">
        <v>0</v>
      </c>
      <c r="H172" s="57">
        <v>57.04</v>
      </c>
      <c r="I172" s="57">
        <v>1.1000000000000001</v>
      </c>
      <c r="J172" s="57">
        <v>1.1000000000000001</v>
      </c>
      <c r="K172" s="58">
        <v>0</v>
      </c>
      <c r="L172" s="59">
        <v>11293.1</v>
      </c>
      <c r="M172" s="59">
        <v>0.05</v>
      </c>
      <c r="N172" s="59">
        <v>0.05</v>
      </c>
    </row>
    <row r="173" spans="1:14" ht="15" customHeight="1">
      <c r="A173" s="90">
        <v>679</v>
      </c>
      <c r="B173" s="52">
        <v>1700052643929</v>
      </c>
      <c r="C173" s="90">
        <v>885</v>
      </c>
      <c r="D173" s="52">
        <v>1700052643938</v>
      </c>
      <c r="E173" s="187" t="s">
        <v>323</v>
      </c>
      <c r="F173" s="187" t="s">
        <v>159</v>
      </c>
      <c r="G173" s="56">
        <v>0</v>
      </c>
      <c r="H173" s="57">
        <v>9.35</v>
      </c>
      <c r="I173" s="57">
        <v>0.96</v>
      </c>
      <c r="J173" s="57">
        <v>0.96</v>
      </c>
      <c r="K173" s="58">
        <v>0</v>
      </c>
      <c r="L173" s="59">
        <v>2151.54</v>
      </c>
      <c r="M173" s="59">
        <v>0.05</v>
      </c>
      <c r="N173" s="59">
        <v>0.05</v>
      </c>
    </row>
    <row r="174" spans="1:14" ht="15" customHeight="1">
      <c r="A174" s="90">
        <v>680</v>
      </c>
      <c r="B174" s="52">
        <v>1700052636150</v>
      </c>
      <c r="C174" s="90">
        <v>886</v>
      </c>
      <c r="D174" s="52">
        <v>1700052636160</v>
      </c>
      <c r="E174" s="187" t="s">
        <v>324</v>
      </c>
      <c r="F174" s="187" t="s">
        <v>159</v>
      </c>
      <c r="G174" s="56">
        <v>0</v>
      </c>
      <c r="H174" s="57">
        <v>10.87</v>
      </c>
      <c r="I174" s="57">
        <v>0.89</v>
      </c>
      <c r="J174" s="57">
        <v>0.89</v>
      </c>
      <c r="K174" s="58">
        <v>0</v>
      </c>
      <c r="L174" s="59">
        <v>869.97</v>
      </c>
      <c r="M174" s="59">
        <v>0.05</v>
      </c>
      <c r="N174" s="59">
        <v>0.05</v>
      </c>
    </row>
    <row r="175" spans="1:14" ht="15" customHeight="1">
      <c r="A175" s="90">
        <v>681</v>
      </c>
      <c r="B175" s="52">
        <v>1700052601413</v>
      </c>
      <c r="C175" s="90">
        <v>887</v>
      </c>
      <c r="D175" s="52">
        <v>1700052601469</v>
      </c>
      <c r="E175" s="187" t="s">
        <v>325</v>
      </c>
      <c r="F175" s="187" t="s">
        <v>159</v>
      </c>
      <c r="G175" s="56">
        <v>0</v>
      </c>
      <c r="H175" s="57">
        <v>5.04</v>
      </c>
      <c r="I175" s="57">
        <v>0.64</v>
      </c>
      <c r="J175" s="57">
        <v>0.64</v>
      </c>
      <c r="K175" s="58">
        <v>0</v>
      </c>
      <c r="L175" s="59">
        <v>0</v>
      </c>
      <c r="M175" s="59">
        <v>0</v>
      </c>
      <c r="N175" s="59">
        <v>0</v>
      </c>
    </row>
    <row r="176" spans="1:14" ht="15" customHeight="1">
      <c r="A176" s="90">
        <v>682</v>
      </c>
      <c r="B176" s="52">
        <v>1700052604567</v>
      </c>
      <c r="C176" s="90">
        <v>888</v>
      </c>
      <c r="D176" s="52">
        <v>1700052604576</v>
      </c>
      <c r="E176" s="187" t="s">
        <v>326</v>
      </c>
      <c r="F176" s="187" t="s">
        <v>159</v>
      </c>
      <c r="G176" s="56">
        <v>0</v>
      </c>
      <c r="H176" s="57">
        <v>17.350000000000001</v>
      </c>
      <c r="I176" s="57">
        <v>0.96</v>
      </c>
      <c r="J176" s="57">
        <v>0.96</v>
      </c>
      <c r="K176" s="58">
        <v>0</v>
      </c>
      <c r="L176" s="59">
        <v>2186.19</v>
      </c>
      <c r="M176" s="59">
        <v>0.05</v>
      </c>
      <c r="N176" s="59">
        <v>0.05</v>
      </c>
    </row>
    <row r="177" spans="1:14" ht="15" customHeight="1">
      <c r="A177" s="90">
        <v>692</v>
      </c>
      <c r="B177" s="52">
        <v>1700052619439</v>
      </c>
      <c r="C177" s="90">
        <v>891</v>
      </c>
      <c r="D177" s="52">
        <v>1700052619448</v>
      </c>
      <c r="E177" s="187" t="s">
        <v>327</v>
      </c>
      <c r="F177" s="187" t="s">
        <v>159</v>
      </c>
      <c r="G177" s="56">
        <v>0</v>
      </c>
      <c r="H177" s="57">
        <v>326.97000000000003</v>
      </c>
      <c r="I177" s="57">
        <v>0.94</v>
      </c>
      <c r="J177" s="57">
        <v>0.94</v>
      </c>
      <c r="K177" s="58">
        <v>0</v>
      </c>
      <c r="L177" s="59">
        <v>10463.09</v>
      </c>
      <c r="M177" s="59">
        <v>0.05</v>
      </c>
      <c r="N177" s="59">
        <v>0.05</v>
      </c>
    </row>
    <row r="178" spans="1:14" ht="15" customHeight="1">
      <c r="A178" s="90">
        <v>694</v>
      </c>
      <c r="B178" s="52">
        <v>1700052643593</v>
      </c>
      <c r="C178" s="90">
        <v>893</v>
      </c>
      <c r="D178" s="52">
        <v>1700052643609</v>
      </c>
      <c r="E178" s="187" t="s">
        <v>328</v>
      </c>
      <c r="F178" s="187" t="s">
        <v>159</v>
      </c>
      <c r="G178" s="56">
        <v>0</v>
      </c>
      <c r="H178" s="57">
        <v>454.69</v>
      </c>
      <c r="I178" s="57">
        <v>0.9</v>
      </c>
      <c r="J178" s="57">
        <v>0.9</v>
      </c>
      <c r="K178" s="58">
        <v>0</v>
      </c>
      <c r="L178" s="59">
        <v>6461.44</v>
      </c>
      <c r="M178" s="59">
        <v>0.05</v>
      </c>
      <c r="N178" s="59">
        <v>0.05</v>
      </c>
    </row>
    <row r="179" spans="1:14" ht="15" customHeight="1">
      <c r="A179" s="90">
        <v>8720</v>
      </c>
      <c r="B179" s="52">
        <v>8720</v>
      </c>
      <c r="C179" s="90">
        <v>8720</v>
      </c>
      <c r="D179" s="52">
        <v>8720</v>
      </c>
      <c r="E179" s="187" t="s">
        <v>329</v>
      </c>
      <c r="F179" s="187" t="s">
        <v>159</v>
      </c>
      <c r="G179" s="56">
        <v>0</v>
      </c>
      <c r="H179" s="57">
        <v>100.49</v>
      </c>
      <c r="I179" s="57">
        <v>0.55000000000000004</v>
      </c>
      <c r="J179" s="57">
        <v>0.55000000000000004</v>
      </c>
      <c r="K179" s="58">
        <v>0</v>
      </c>
      <c r="L179" s="59">
        <v>10357.879999999999</v>
      </c>
      <c r="M179" s="59">
        <v>0.05</v>
      </c>
      <c r="N179" s="59">
        <v>0.05</v>
      </c>
    </row>
    <row r="180" spans="1:14" ht="15" customHeight="1">
      <c r="A180" s="90">
        <v>696</v>
      </c>
      <c r="B180" s="52">
        <v>1700052667450</v>
      </c>
      <c r="C180" s="90">
        <v>895</v>
      </c>
      <c r="D180" s="52">
        <v>1700052667460</v>
      </c>
      <c r="E180" s="187" t="s">
        <v>330</v>
      </c>
      <c r="F180" s="187" t="s">
        <v>159</v>
      </c>
      <c r="G180" s="56">
        <v>0</v>
      </c>
      <c r="H180" s="57">
        <v>28.28</v>
      </c>
      <c r="I180" s="57">
        <v>0.89</v>
      </c>
      <c r="J180" s="57">
        <v>0.89</v>
      </c>
      <c r="K180" s="58">
        <v>0</v>
      </c>
      <c r="L180" s="59">
        <v>1300.98</v>
      </c>
      <c r="M180" s="59">
        <v>0.05</v>
      </c>
      <c r="N180" s="59">
        <v>0.05</v>
      </c>
    </row>
    <row r="181" spans="1:14" ht="15" customHeight="1">
      <c r="A181" s="90">
        <v>697</v>
      </c>
      <c r="B181" s="52">
        <v>1700052667423</v>
      </c>
      <c r="C181" s="90">
        <v>896</v>
      </c>
      <c r="D181" s="52">
        <v>1700052667432</v>
      </c>
      <c r="E181" s="187" t="s">
        <v>331</v>
      </c>
      <c r="F181" s="187" t="s">
        <v>159</v>
      </c>
      <c r="G181" s="56">
        <v>0</v>
      </c>
      <c r="H181" s="57">
        <v>27.13</v>
      </c>
      <c r="I181" s="57">
        <v>0.94</v>
      </c>
      <c r="J181" s="57">
        <v>0.94</v>
      </c>
      <c r="K181" s="58">
        <v>0</v>
      </c>
      <c r="L181" s="59">
        <v>1302.1400000000001</v>
      </c>
      <c r="M181" s="59">
        <v>0.05</v>
      </c>
      <c r="N181" s="59">
        <v>0.05</v>
      </c>
    </row>
    <row r="182" spans="1:14" ht="15" customHeight="1">
      <c r="A182" s="90">
        <v>656</v>
      </c>
      <c r="B182" s="52">
        <v>1700052613757</v>
      </c>
      <c r="C182" s="90">
        <v>856</v>
      </c>
      <c r="D182" s="52">
        <v>1700052613766</v>
      </c>
      <c r="E182" s="187" t="s">
        <v>332</v>
      </c>
      <c r="F182" s="187" t="s">
        <v>159</v>
      </c>
      <c r="G182" s="56">
        <v>0</v>
      </c>
      <c r="H182" s="57">
        <v>27.63</v>
      </c>
      <c r="I182" s="57">
        <v>0.93</v>
      </c>
      <c r="J182" s="57">
        <v>0.93</v>
      </c>
      <c r="K182" s="58">
        <v>0</v>
      </c>
      <c r="L182" s="59">
        <v>7460.04</v>
      </c>
      <c r="M182" s="59">
        <v>0.05</v>
      </c>
      <c r="N182" s="59">
        <v>0.05</v>
      </c>
    </row>
    <row r="183" spans="1:14" ht="15" customHeight="1">
      <c r="A183" s="90">
        <v>577</v>
      </c>
      <c r="B183" s="52" t="s">
        <v>333</v>
      </c>
      <c r="C183" s="90"/>
      <c r="D183" s="52"/>
      <c r="E183" s="187" t="s">
        <v>334</v>
      </c>
      <c r="F183" s="187">
        <v>4</v>
      </c>
      <c r="G183" s="56">
        <v>0</v>
      </c>
      <c r="H183" s="57">
        <v>60043.5</v>
      </c>
      <c r="I183" s="57">
        <v>1.23</v>
      </c>
      <c r="J183" s="57">
        <v>1.23</v>
      </c>
      <c r="K183" s="58">
        <v>0</v>
      </c>
      <c r="L183" s="59">
        <v>0</v>
      </c>
      <c r="M183" s="59">
        <v>0</v>
      </c>
      <c r="N183" s="59">
        <v>0</v>
      </c>
    </row>
    <row r="184" spans="1:14" ht="15" customHeight="1">
      <c r="A184" s="90">
        <v>8719</v>
      </c>
      <c r="B184" s="52">
        <v>8719</v>
      </c>
      <c r="C184" s="90">
        <v>8719</v>
      </c>
      <c r="D184" s="52">
        <v>8719</v>
      </c>
      <c r="E184" s="187" t="s">
        <v>335</v>
      </c>
      <c r="F184" s="187">
        <v>1</v>
      </c>
      <c r="G184" s="56">
        <v>0</v>
      </c>
      <c r="H184" s="57">
        <v>981.59</v>
      </c>
      <c r="I184" s="57">
        <v>0.63</v>
      </c>
      <c r="J184" s="57">
        <v>0.63</v>
      </c>
      <c r="K184" s="58">
        <v>0</v>
      </c>
      <c r="L184" s="59">
        <v>20623.84</v>
      </c>
      <c r="M184" s="59">
        <v>0.05</v>
      </c>
      <c r="N184" s="59">
        <v>0.05</v>
      </c>
    </row>
    <row r="185" spans="1:14" ht="15" customHeight="1">
      <c r="A185" s="90">
        <v>581</v>
      </c>
      <c r="B185" s="52">
        <v>1700052632379</v>
      </c>
      <c r="C185" s="90">
        <v>908</v>
      </c>
      <c r="D185" s="52">
        <v>1700052632388</v>
      </c>
      <c r="E185" s="187" t="s">
        <v>336</v>
      </c>
      <c r="F185" s="187" t="s">
        <v>159</v>
      </c>
      <c r="G185" s="56">
        <v>0</v>
      </c>
      <c r="H185" s="57">
        <v>53.27</v>
      </c>
      <c r="I185" s="57">
        <v>0.93</v>
      </c>
      <c r="J185" s="57">
        <v>0.93</v>
      </c>
      <c r="K185" s="58">
        <v>0</v>
      </c>
      <c r="L185" s="59">
        <v>3515.78</v>
      </c>
      <c r="M185" s="59">
        <v>0.05</v>
      </c>
      <c r="N185" s="59">
        <v>0.05</v>
      </c>
    </row>
    <row r="186" spans="1:14" ht="15" customHeight="1">
      <c r="A186" s="90">
        <v>631</v>
      </c>
      <c r="B186" s="52">
        <v>1700052750685</v>
      </c>
      <c r="C186" s="90">
        <v>831</v>
      </c>
      <c r="D186" s="52">
        <v>1700052750694</v>
      </c>
      <c r="E186" s="187" t="s">
        <v>337</v>
      </c>
      <c r="F186" s="187">
        <v>1</v>
      </c>
      <c r="G186" s="56">
        <v>0</v>
      </c>
      <c r="H186" s="57">
        <v>712.89</v>
      </c>
      <c r="I186" s="57">
        <v>0.95</v>
      </c>
      <c r="J186" s="57">
        <v>0.95</v>
      </c>
      <c r="K186" s="58">
        <v>0</v>
      </c>
      <c r="L186" s="59">
        <v>1032.32</v>
      </c>
      <c r="M186" s="59">
        <v>0.05</v>
      </c>
      <c r="N186" s="59">
        <v>0.05</v>
      </c>
    </row>
    <row r="187" spans="1:14" ht="15" customHeight="1">
      <c r="A187" s="90">
        <v>636</v>
      </c>
      <c r="B187" s="52">
        <v>1700052757705</v>
      </c>
      <c r="C187" s="90">
        <v>836</v>
      </c>
      <c r="D187" s="52">
        <v>1700052757714</v>
      </c>
      <c r="E187" s="187" t="s">
        <v>338</v>
      </c>
      <c r="F187" s="187" t="s">
        <v>159</v>
      </c>
      <c r="G187" s="56">
        <v>0</v>
      </c>
      <c r="H187" s="57">
        <v>5.56</v>
      </c>
      <c r="I187" s="57">
        <v>2.4700000000000002</v>
      </c>
      <c r="J187" s="57">
        <v>2.4700000000000002</v>
      </c>
      <c r="K187" s="58">
        <v>0</v>
      </c>
      <c r="L187" s="59">
        <v>1112.78</v>
      </c>
      <c r="M187" s="59">
        <v>0.05</v>
      </c>
      <c r="N187" s="59">
        <v>0.05</v>
      </c>
    </row>
    <row r="188" spans="1:14" ht="15" customHeight="1">
      <c r="A188" s="90">
        <v>771</v>
      </c>
      <c r="B188" s="52">
        <v>1700052979793</v>
      </c>
      <c r="C188" s="90">
        <v>971</v>
      </c>
      <c r="D188" s="52">
        <v>1700052979809</v>
      </c>
      <c r="E188" s="187" t="s">
        <v>339</v>
      </c>
      <c r="F188" s="187" t="s">
        <v>159</v>
      </c>
      <c r="G188" s="56">
        <v>0</v>
      </c>
      <c r="H188" s="57">
        <v>91.71</v>
      </c>
      <c r="I188" s="57">
        <v>0.92</v>
      </c>
      <c r="J188" s="57">
        <v>0.92</v>
      </c>
      <c r="K188" s="58">
        <v>0</v>
      </c>
      <c r="L188" s="59">
        <v>4401.84</v>
      </c>
      <c r="M188" s="59">
        <v>0.05</v>
      </c>
      <c r="N188" s="59">
        <v>0.05</v>
      </c>
    </row>
    <row r="189" spans="1:14" ht="15" customHeight="1">
      <c r="A189" s="90">
        <v>8707</v>
      </c>
      <c r="B189" s="52">
        <v>8707</v>
      </c>
      <c r="C189" s="90">
        <v>8707</v>
      </c>
      <c r="D189" s="52">
        <v>8707</v>
      </c>
      <c r="E189" s="187" t="s">
        <v>340</v>
      </c>
      <c r="F189" s="187">
        <v>1</v>
      </c>
      <c r="G189" s="56">
        <v>0</v>
      </c>
      <c r="H189" s="57">
        <v>630.61</v>
      </c>
      <c r="I189" s="57">
        <v>0.66</v>
      </c>
      <c r="J189" s="57">
        <v>0.66</v>
      </c>
      <c r="K189" s="58">
        <v>0</v>
      </c>
      <c r="L189" s="59">
        <v>0</v>
      </c>
      <c r="M189" s="59">
        <v>0</v>
      </c>
      <c r="N189" s="59">
        <v>0</v>
      </c>
    </row>
    <row r="190" spans="1:14" ht="15" customHeight="1">
      <c r="A190" s="90">
        <v>750</v>
      </c>
      <c r="B190" s="52">
        <v>1700052546774</v>
      </c>
      <c r="C190" s="90"/>
      <c r="D190" s="52"/>
      <c r="E190" s="187" t="s">
        <v>341</v>
      </c>
      <c r="F190" s="187">
        <v>1</v>
      </c>
      <c r="G190" s="56">
        <v>0</v>
      </c>
      <c r="H190" s="57">
        <v>3849.74</v>
      </c>
      <c r="I190" s="57">
        <v>0.9</v>
      </c>
      <c r="J190" s="57">
        <v>0.9</v>
      </c>
      <c r="K190" s="58">
        <v>0</v>
      </c>
      <c r="L190" s="59">
        <v>0</v>
      </c>
      <c r="M190" s="59">
        <v>0</v>
      </c>
      <c r="N190" s="59">
        <v>0</v>
      </c>
    </row>
    <row r="191" spans="1:14" ht="15" customHeight="1">
      <c r="A191" s="90">
        <v>628</v>
      </c>
      <c r="B191" s="52">
        <v>1700052708201</v>
      </c>
      <c r="C191" s="90">
        <v>828</v>
      </c>
      <c r="D191" s="52">
        <v>1700052708210</v>
      </c>
      <c r="E191" s="187" t="s">
        <v>342</v>
      </c>
      <c r="F191" s="187" t="s">
        <v>159</v>
      </c>
      <c r="G191" s="56">
        <v>0</v>
      </c>
      <c r="H191" s="57">
        <v>109.83</v>
      </c>
      <c r="I191" s="57">
        <v>0.71</v>
      </c>
      <c r="J191" s="57">
        <v>0.71</v>
      </c>
      <c r="K191" s="58">
        <v>0</v>
      </c>
      <c r="L191" s="59">
        <v>0</v>
      </c>
      <c r="M191" s="59">
        <v>0</v>
      </c>
      <c r="N191" s="59">
        <v>0</v>
      </c>
    </row>
    <row r="192" spans="1:14" ht="15" customHeight="1">
      <c r="A192" s="90">
        <v>781</v>
      </c>
      <c r="B192" s="52">
        <v>1700052765469</v>
      </c>
      <c r="C192" s="90">
        <v>981</v>
      </c>
      <c r="D192" s="52">
        <v>1700052765478</v>
      </c>
      <c r="E192" s="187" t="s">
        <v>343</v>
      </c>
      <c r="F192" s="187" t="s">
        <v>159</v>
      </c>
      <c r="G192" s="56">
        <v>0</v>
      </c>
      <c r="H192" s="57">
        <v>2001.09</v>
      </c>
      <c r="I192" s="57">
        <v>0.95</v>
      </c>
      <c r="J192" s="57">
        <v>0.95</v>
      </c>
      <c r="K192" s="58">
        <v>0</v>
      </c>
      <c r="L192" s="59">
        <v>12006.56</v>
      </c>
      <c r="M192" s="59">
        <v>0.05</v>
      </c>
      <c r="N192" s="59">
        <v>0.05</v>
      </c>
    </row>
    <row r="193" spans="1:14" ht="15" customHeight="1">
      <c r="A193" s="90">
        <v>639</v>
      </c>
      <c r="B193" s="52">
        <v>1700052751331</v>
      </c>
      <c r="C193" s="90">
        <v>839</v>
      </c>
      <c r="D193" s="52">
        <v>1700052751340</v>
      </c>
      <c r="E193" s="187" t="s">
        <v>344</v>
      </c>
      <c r="F193" s="187">
        <v>1</v>
      </c>
      <c r="G193" s="56">
        <v>0</v>
      </c>
      <c r="H193" s="57">
        <v>858.56</v>
      </c>
      <c r="I193" s="57">
        <v>0.92</v>
      </c>
      <c r="J193" s="57">
        <v>0.92</v>
      </c>
      <c r="K193" s="58">
        <v>0</v>
      </c>
      <c r="L193" s="59">
        <v>3996.7</v>
      </c>
      <c r="M193" s="59">
        <v>0.05</v>
      </c>
      <c r="N193" s="59">
        <v>0.05</v>
      </c>
    </row>
    <row r="194" spans="1:14" ht="15" customHeight="1">
      <c r="A194" s="90">
        <v>8722</v>
      </c>
      <c r="B194" s="52">
        <v>8722</v>
      </c>
      <c r="C194" s="90">
        <v>8722</v>
      </c>
      <c r="D194" s="52">
        <v>8722</v>
      </c>
      <c r="E194" s="187" t="s">
        <v>345</v>
      </c>
      <c r="F194" s="187">
        <v>1</v>
      </c>
      <c r="G194" s="56">
        <v>0</v>
      </c>
      <c r="H194" s="57">
        <v>1906.25</v>
      </c>
      <c r="I194" s="57">
        <v>0.71</v>
      </c>
      <c r="J194" s="57">
        <v>0.71</v>
      </c>
      <c r="K194" s="58">
        <v>0</v>
      </c>
      <c r="L194" s="59">
        <v>47337.39</v>
      </c>
      <c r="M194" s="59">
        <v>0.05</v>
      </c>
      <c r="N194" s="59">
        <v>0.05</v>
      </c>
    </row>
    <row r="195" spans="1:14" ht="15" customHeight="1">
      <c r="A195" s="90">
        <v>570</v>
      </c>
      <c r="B195" s="52">
        <v>1700052616916</v>
      </c>
      <c r="C195" s="90">
        <v>970</v>
      </c>
      <c r="D195" s="52">
        <v>1700052616925</v>
      </c>
      <c r="E195" s="187" t="s">
        <v>346</v>
      </c>
      <c r="F195" s="187" t="s">
        <v>159</v>
      </c>
      <c r="G195" s="56">
        <v>0</v>
      </c>
      <c r="H195" s="57">
        <v>505.83</v>
      </c>
      <c r="I195" s="57">
        <v>0.61</v>
      </c>
      <c r="J195" s="57">
        <v>0.61</v>
      </c>
      <c r="K195" s="58">
        <v>0</v>
      </c>
      <c r="L195" s="59">
        <v>50583.14</v>
      </c>
      <c r="M195" s="59">
        <v>0.05</v>
      </c>
      <c r="N195" s="59">
        <v>0.05</v>
      </c>
    </row>
    <row r="196" spans="1:14" ht="15" customHeight="1">
      <c r="A196" s="90">
        <v>576</v>
      </c>
      <c r="B196" s="52">
        <v>1700052791343</v>
      </c>
      <c r="C196" s="90">
        <v>876</v>
      </c>
      <c r="D196" s="52">
        <v>1700052791361</v>
      </c>
      <c r="E196" s="187" t="s">
        <v>347</v>
      </c>
      <c r="F196" s="187" t="s">
        <v>159</v>
      </c>
      <c r="G196" s="56">
        <v>0</v>
      </c>
      <c r="H196" s="57">
        <v>129.69999999999999</v>
      </c>
      <c r="I196" s="57">
        <v>0.9</v>
      </c>
      <c r="J196" s="57">
        <v>0.9</v>
      </c>
      <c r="K196" s="58">
        <v>0</v>
      </c>
      <c r="L196" s="59">
        <v>2204.8200000000002</v>
      </c>
      <c r="M196" s="59">
        <v>0.05</v>
      </c>
      <c r="N196" s="59">
        <v>0.05</v>
      </c>
    </row>
    <row r="197" spans="1:14" ht="15" customHeight="1">
      <c r="A197" s="90">
        <v>580</v>
      </c>
      <c r="B197" s="52">
        <v>1700052906944</v>
      </c>
      <c r="C197" s="90">
        <v>880</v>
      </c>
      <c r="D197" s="52">
        <v>1700052906953</v>
      </c>
      <c r="E197" s="187" t="s">
        <v>348</v>
      </c>
      <c r="F197" s="187" t="s">
        <v>159</v>
      </c>
      <c r="G197" s="56">
        <v>0</v>
      </c>
      <c r="H197" s="57">
        <v>12.06</v>
      </c>
      <c r="I197" s="57">
        <v>0.89</v>
      </c>
      <c r="J197" s="57">
        <v>0.89</v>
      </c>
      <c r="K197" s="58">
        <v>0</v>
      </c>
      <c r="L197" s="59">
        <v>1809.41</v>
      </c>
      <c r="M197" s="59">
        <v>0.05</v>
      </c>
      <c r="N197" s="59">
        <v>0.05</v>
      </c>
    </row>
    <row r="198" spans="1:14" ht="15" customHeight="1">
      <c r="A198" s="90">
        <v>640</v>
      </c>
      <c r="B198" s="52">
        <v>1700052750408</v>
      </c>
      <c r="C198" s="90">
        <v>840</v>
      </c>
      <c r="D198" s="52">
        <v>1700052750417</v>
      </c>
      <c r="E198" s="187" t="s">
        <v>349</v>
      </c>
      <c r="F198" s="187">
        <v>1</v>
      </c>
      <c r="G198" s="56">
        <v>0</v>
      </c>
      <c r="H198" s="57">
        <v>655.1</v>
      </c>
      <c r="I198" s="57">
        <v>5.45</v>
      </c>
      <c r="J198" s="57">
        <v>5.45</v>
      </c>
      <c r="K198" s="58">
        <v>0</v>
      </c>
      <c r="L198" s="59">
        <v>1299.02</v>
      </c>
      <c r="M198" s="59">
        <v>0.05</v>
      </c>
      <c r="N198" s="59">
        <v>0.05</v>
      </c>
    </row>
    <row r="199" spans="1:14" ht="15" customHeight="1">
      <c r="A199" s="90">
        <v>629</v>
      </c>
      <c r="B199" s="52">
        <v>1700052730856</v>
      </c>
      <c r="C199" s="90">
        <v>829</v>
      </c>
      <c r="D199" s="52">
        <v>1700052730865</v>
      </c>
      <c r="E199" s="187" t="s">
        <v>350</v>
      </c>
      <c r="F199" s="187" t="s">
        <v>159</v>
      </c>
      <c r="G199" s="56">
        <v>0</v>
      </c>
      <c r="H199" s="57">
        <v>7.11</v>
      </c>
      <c r="I199" s="57">
        <v>0.89</v>
      </c>
      <c r="J199" s="57">
        <v>0.89</v>
      </c>
      <c r="K199" s="58">
        <v>0</v>
      </c>
      <c r="L199" s="59">
        <v>1197.6099999999999</v>
      </c>
      <c r="M199" s="59">
        <v>0.05</v>
      </c>
      <c r="N199" s="59">
        <v>0.05</v>
      </c>
    </row>
    <row r="200" spans="1:14" ht="15" customHeight="1">
      <c r="A200" s="90">
        <v>8741</v>
      </c>
      <c r="B200" s="52">
        <v>8741</v>
      </c>
      <c r="C200" s="90">
        <v>8741</v>
      </c>
      <c r="D200" s="52">
        <v>8741</v>
      </c>
      <c r="E200" s="187" t="s">
        <v>351</v>
      </c>
      <c r="F200" s="187">
        <v>1</v>
      </c>
      <c r="G200" s="56">
        <v>0</v>
      </c>
      <c r="H200" s="57">
        <v>860.45</v>
      </c>
      <c r="I200" s="57">
        <v>0.81</v>
      </c>
      <c r="J200" s="57">
        <v>0.81</v>
      </c>
      <c r="K200" s="58">
        <v>0</v>
      </c>
      <c r="L200" s="59">
        <v>52556.51</v>
      </c>
      <c r="M200" s="59">
        <v>0.05</v>
      </c>
      <c r="N200" s="59">
        <v>0.05</v>
      </c>
    </row>
    <row r="201" spans="1:14" ht="15" customHeight="1">
      <c r="A201" s="90">
        <v>641</v>
      </c>
      <c r="B201" s="52">
        <v>1700052708586</v>
      </c>
      <c r="C201" s="90">
        <v>841</v>
      </c>
      <c r="D201" s="52">
        <v>1700052708595</v>
      </c>
      <c r="E201" s="187" t="s">
        <v>352</v>
      </c>
      <c r="F201" s="187" t="s">
        <v>159</v>
      </c>
      <c r="G201" s="56">
        <v>0</v>
      </c>
      <c r="H201" s="57">
        <v>43.36</v>
      </c>
      <c r="I201" s="57">
        <v>0.89</v>
      </c>
      <c r="J201" s="57">
        <v>0.89</v>
      </c>
      <c r="K201" s="58">
        <v>0</v>
      </c>
      <c r="L201" s="59">
        <v>1951.41</v>
      </c>
      <c r="M201" s="59">
        <v>0.05</v>
      </c>
      <c r="N201" s="59">
        <v>0.05</v>
      </c>
    </row>
    <row r="202" spans="1:14" ht="15" customHeight="1">
      <c r="A202" s="90">
        <v>782</v>
      </c>
      <c r="B202" s="52">
        <v>1700052966039</v>
      </c>
      <c r="C202" s="90">
        <v>982</v>
      </c>
      <c r="D202" s="52">
        <v>1700052966048</v>
      </c>
      <c r="E202" s="187" t="s">
        <v>353</v>
      </c>
      <c r="F202" s="187" t="s">
        <v>159</v>
      </c>
      <c r="G202" s="56">
        <v>0</v>
      </c>
      <c r="H202" s="57">
        <v>87.2</v>
      </c>
      <c r="I202" s="57">
        <v>0.56000000000000005</v>
      </c>
      <c r="J202" s="57">
        <v>0.56000000000000005</v>
      </c>
      <c r="K202" s="58">
        <v>0</v>
      </c>
      <c r="L202" s="59">
        <v>8196.91</v>
      </c>
      <c r="M202" s="59">
        <v>0.05</v>
      </c>
      <c r="N202" s="59">
        <v>0.05</v>
      </c>
    </row>
    <row r="203" spans="1:14" ht="15" customHeight="1">
      <c r="A203" s="90">
        <v>590</v>
      </c>
      <c r="B203" s="52">
        <v>1700053150075</v>
      </c>
      <c r="C203" s="90">
        <v>531</v>
      </c>
      <c r="D203" s="52">
        <v>1700053150084</v>
      </c>
      <c r="E203" s="187" t="s">
        <v>354</v>
      </c>
      <c r="F203" s="187" t="s">
        <v>159</v>
      </c>
      <c r="G203" s="56">
        <v>0</v>
      </c>
      <c r="H203" s="57">
        <v>44.55</v>
      </c>
      <c r="I203" s="57">
        <v>0.96</v>
      </c>
      <c r="J203" s="57">
        <v>0.96</v>
      </c>
      <c r="K203" s="58">
        <v>0</v>
      </c>
      <c r="L203" s="59">
        <v>10246.790000000001</v>
      </c>
      <c r="M203" s="59">
        <v>0.05</v>
      </c>
      <c r="N203" s="59">
        <v>0.05</v>
      </c>
    </row>
    <row r="204" spans="1:14" ht="15" customHeight="1">
      <c r="A204" s="90">
        <v>645</v>
      </c>
      <c r="B204" s="52">
        <v>1700052867514</v>
      </c>
      <c r="C204" s="90">
        <v>845</v>
      </c>
      <c r="D204" s="52">
        <v>1700052867523</v>
      </c>
      <c r="E204" s="187" t="s">
        <v>355</v>
      </c>
      <c r="F204" s="187" t="s">
        <v>159</v>
      </c>
      <c r="G204" s="56">
        <v>0</v>
      </c>
      <c r="H204" s="57">
        <v>4.71</v>
      </c>
      <c r="I204" s="57">
        <v>0.89</v>
      </c>
      <c r="J204" s="57">
        <v>0.89</v>
      </c>
      <c r="K204" s="58">
        <v>0</v>
      </c>
      <c r="L204" s="59">
        <v>1411.8</v>
      </c>
      <c r="M204" s="59">
        <v>0.05</v>
      </c>
      <c r="N204" s="59">
        <v>0.05</v>
      </c>
    </row>
    <row r="205" spans="1:14" ht="15" customHeight="1">
      <c r="A205" s="90">
        <v>649</v>
      </c>
      <c r="B205" s="52">
        <v>1700052944504</v>
      </c>
      <c r="C205" s="90">
        <v>849</v>
      </c>
      <c r="D205" s="52">
        <v>1700052944513</v>
      </c>
      <c r="E205" s="187" t="s">
        <v>356</v>
      </c>
      <c r="F205" s="187" t="s">
        <v>159</v>
      </c>
      <c r="G205" s="56">
        <v>0</v>
      </c>
      <c r="H205" s="57">
        <v>3.93</v>
      </c>
      <c r="I205" s="57">
        <v>3.64</v>
      </c>
      <c r="J205" s="57">
        <v>3.64</v>
      </c>
      <c r="K205" s="58">
        <v>0</v>
      </c>
      <c r="L205" s="59">
        <v>1297.6099999999999</v>
      </c>
      <c r="M205" s="59">
        <v>0.05</v>
      </c>
      <c r="N205" s="59">
        <v>0.05</v>
      </c>
    </row>
    <row r="206" spans="1:14" ht="15" customHeight="1">
      <c r="A206" s="90">
        <v>792</v>
      </c>
      <c r="B206" s="52">
        <v>1700053043267</v>
      </c>
      <c r="C206" s="90">
        <v>992</v>
      </c>
      <c r="D206" s="52">
        <v>1700053043276</v>
      </c>
      <c r="E206" s="187" t="s">
        <v>357</v>
      </c>
      <c r="F206" s="187" t="s">
        <v>159</v>
      </c>
      <c r="G206" s="56">
        <v>0</v>
      </c>
      <c r="H206" s="57">
        <v>10.25</v>
      </c>
      <c r="I206" s="57">
        <v>0.55000000000000004</v>
      </c>
      <c r="J206" s="57">
        <v>0.55000000000000004</v>
      </c>
      <c r="K206" s="58">
        <v>0</v>
      </c>
      <c r="L206" s="59">
        <v>820.37</v>
      </c>
      <c r="M206" s="59">
        <v>0.05</v>
      </c>
      <c r="N206" s="59">
        <v>0.05</v>
      </c>
    </row>
    <row r="207" spans="1:14" ht="15" customHeight="1">
      <c r="A207" s="90">
        <v>734</v>
      </c>
      <c r="B207" s="52">
        <v>1700052967219</v>
      </c>
      <c r="C207" s="90">
        <v>934</v>
      </c>
      <c r="D207" s="52">
        <v>1700052967246</v>
      </c>
      <c r="E207" s="187" t="s">
        <v>358</v>
      </c>
      <c r="F207" s="187" t="s">
        <v>159</v>
      </c>
      <c r="G207" s="56">
        <v>0</v>
      </c>
      <c r="H207" s="57">
        <v>32.43</v>
      </c>
      <c r="I207" s="57">
        <v>1.03</v>
      </c>
      <c r="J207" s="57">
        <v>1.03</v>
      </c>
      <c r="K207" s="58">
        <v>0</v>
      </c>
      <c r="L207" s="59">
        <v>2653.22</v>
      </c>
      <c r="M207" s="59">
        <v>0.05</v>
      </c>
      <c r="N207" s="59">
        <v>0.05</v>
      </c>
    </row>
    <row r="208" spans="1:14" ht="15" customHeight="1">
      <c r="A208" s="90">
        <v>693</v>
      </c>
      <c r="B208" s="52">
        <v>1700052810094</v>
      </c>
      <c r="C208" s="90">
        <v>933</v>
      </c>
      <c r="D208" s="52">
        <v>1700052810100</v>
      </c>
      <c r="E208" s="187" t="s">
        <v>359</v>
      </c>
      <c r="F208" s="187" t="s">
        <v>159</v>
      </c>
      <c r="G208" s="56">
        <v>0</v>
      </c>
      <c r="H208" s="57">
        <v>290.54000000000002</v>
      </c>
      <c r="I208" s="57">
        <v>0.96</v>
      </c>
      <c r="J208" s="57">
        <v>0.96</v>
      </c>
      <c r="K208" s="58">
        <v>0</v>
      </c>
      <c r="L208" s="59">
        <v>1917.56</v>
      </c>
      <c r="M208" s="59">
        <v>0.05</v>
      </c>
      <c r="N208" s="59">
        <v>0.05</v>
      </c>
    </row>
    <row r="209" spans="1:14" ht="15" customHeight="1">
      <c r="A209" s="90">
        <v>561</v>
      </c>
      <c r="B209" s="52">
        <v>1700053292294</v>
      </c>
      <c r="C209" s="90">
        <v>521</v>
      </c>
      <c r="D209" s="52">
        <v>1700053292285</v>
      </c>
      <c r="E209" s="187" t="s">
        <v>360</v>
      </c>
      <c r="F209" s="187" t="s">
        <v>159</v>
      </c>
      <c r="G209" s="56">
        <v>0</v>
      </c>
      <c r="H209" s="57">
        <v>18.899999999999999</v>
      </c>
      <c r="I209" s="57">
        <v>1.55</v>
      </c>
      <c r="J209" s="57">
        <v>1.55</v>
      </c>
      <c r="K209" s="58">
        <v>0</v>
      </c>
      <c r="L209" s="59">
        <v>1260.1400000000001</v>
      </c>
      <c r="M209" s="59">
        <v>0.05</v>
      </c>
      <c r="N209" s="59">
        <v>0.05</v>
      </c>
    </row>
    <row r="210" spans="1:14" ht="15" customHeight="1">
      <c r="A210" s="90">
        <v>695</v>
      </c>
      <c r="B210" s="52">
        <v>1700052348254</v>
      </c>
      <c r="C210" s="90">
        <v>995</v>
      </c>
      <c r="D210" s="52">
        <v>1700052348263</v>
      </c>
      <c r="E210" s="187" t="s">
        <v>361</v>
      </c>
      <c r="F210" s="187" t="s">
        <v>159</v>
      </c>
      <c r="G210" s="56">
        <v>0</v>
      </c>
      <c r="H210" s="57">
        <v>1077.03</v>
      </c>
      <c r="I210" s="57">
        <v>0.92</v>
      </c>
      <c r="J210" s="57">
        <v>0.92</v>
      </c>
      <c r="K210" s="58">
        <v>0</v>
      </c>
      <c r="L210" s="59">
        <v>24233.279999999999</v>
      </c>
      <c r="M210" s="59">
        <v>0.05</v>
      </c>
      <c r="N210" s="59">
        <v>0.05</v>
      </c>
    </row>
    <row r="211" spans="1:14" ht="15" customHeight="1">
      <c r="A211" s="90">
        <v>764</v>
      </c>
      <c r="B211" s="52">
        <v>1700053001080</v>
      </c>
      <c r="C211" s="90">
        <v>964</v>
      </c>
      <c r="D211" s="52">
        <v>1700053001090</v>
      </c>
      <c r="E211" s="187" t="s">
        <v>362</v>
      </c>
      <c r="F211" s="187" t="s">
        <v>159</v>
      </c>
      <c r="G211" s="56">
        <v>0</v>
      </c>
      <c r="H211" s="57">
        <v>385.79</v>
      </c>
      <c r="I211" s="57">
        <v>0.9</v>
      </c>
      <c r="J211" s="57">
        <v>0.9</v>
      </c>
      <c r="K211" s="58">
        <v>0</v>
      </c>
      <c r="L211" s="59">
        <v>28020.240000000002</v>
      </c>
      <c r="M211" s="59">
        <v>0.05</v>
      </c>
      <c r="N211" s="59">
        <v>0.05</v>
      </c>
    </row>
    <row r="212" spans="1:14" ht="15" customHeight="1">
      <c r="A212" s="90">
        <v>627</v>
      </c>
      <c r="B212" s="52">
        <v>1700052434620</v>
      </c>
      <c r="C212" s="90">
        <v>827</v>
      </c>
      <c r="D212" s="52">
        <v>1700052434639</v>
      </c>
      <c r="E212" s="187" t="s">
        <v>363</v>
      </c>
      <c r="F212" s="187" t="s">
        <v>159</v>
      </c>
      <c r="G212" s="56">
        <v>0</v>
      </c>
      <c r="H212" s="57">
        <v>118.3</v>
      </c>
      <c r="I212" s="57">
        <v>1.02</v>
      </c>
      <c r="J212" s="57">
        <v>1.02</v>
      </c>
      <c r="K212" s="58">
        <v>0</v>
      </c>
      <c r="L212" s="59">
        <v>4405.38</v>
      </c>
      <c r="M212" s="59">
        <v>0.05</v>
      </c>
      <c r="N212" s="59">
        <v>0.05</v>
      </c>
    </row>
    <row r="213" spans="1:14" ht="15" customHeight="1">
      <c r="A213" s="90">
        <v>698</v>
      </c>
      <c r="B213" s="52">
        <v>1700052878000</v>
      </c>
      <c r="C213" s="90">
        <v>898</v>
      </c>
      <c r="D213" s="52">
        <v>1700052878010</v>
      </c>
      <c r="E213" s="187" t="s">
        <v>364</v>
      </c>
      <c r="F213" s="187" t="s">
        <v>159</v>
      </c>
      <c r="G213" s="56">
        <v>0</v>
      </c>
      <c r="H213" s="57">
        <v>35.9</v>
      </c>
      <c r="I213" s="57">
        <v>0.91</v>
      </c>
      <c r="J213" s="57">
        <v>0.91</v>
      </c>
      <c r="K213" s="58">
        <v>0</v>
      </c>
      <c r="L213" s="59">
        <v>1311.45</v>
      </c>
      <c r="M213" s="59">
        <v>0.05</v>
      </c>
      <c r="N213" s="59">
        <v>0.05</v>
      </c>
    </row>
    <row r="214" spans="1:14" ht="15" customHeight="1">
      <c r="A214" s="90">
        <v>666</v>
      </c>
      <c r="B214" s="52">
        <v>1700053065048</v>
      </c>
      <c r="C214" s="90">
        <v>996</v>
      </c>
      <c r="D214" s="52">
        <v>1700053065057</v>
      </c>
      <c r="E214" s="187" t="s">
        <v>365</v>
      </c>
      <c r="F214" s="187" t="s">
        <v>159</v>
      </c>
      <c r="G214" s="56">
        <v>0</v>
      </c>
      <c r="H214" s="57">
        <v>7.14</v>
      </c>
      <c r="I214" s="57">
        <v>1.1599999999999999</v>
      </c>
      <c r="J214" s="57">
        <v>1.1599999999999999</v>
      </c>
      <c r="K214" s="58">
        <v>0</v>
      </c>
      <c r="L214" s="59">
        <v>1504.17</v>
      </c>
      <c r="M214" s="59">
        <v>0.05</v>
      </c>
      <c r="N214" s="59">
        <v>0.05</v>
      </c>
    </row>
    <row r="215" spans="1:14" ht="15" customHeight="1">
      <c r="A215" s="90">
        <v>642</v>
      </c>
      <c r="B215" s="52">
        <v>1700052768380</v>
      </c>
      <c r="C215" s="90">
        <v>842</v>
      </c>
      <c r="D215" s="52">
        <v>1700052768390</v>
      </c>
      <c r="E215" s="187" t="s">
        <v>366</v>
      </c>
      <c r="F215" s="187" t="s">
        <v>159</v>
      </c>
      <c r="G215" s="56">
        <v>0</v>
      </c>
      <c r="H215" s="57">
        <v>7.81</v>
      </c>
      <c r="I215" s="57">
        <v>2.89</v>
      </c>
      <c r="J215" s="57">
        <v>2.89</v>
      </c>
      <c r="K215" s="58">
        <v>0</v>
      </c>
      <c r="L215" s="59">
        <v>1171.73</v>
      </c>
      <c r="M215" s="59">
        <v>0.05</v>
      </c>
      <c r="N215" s="59">
        <v>0.05</v>
      </c>
    </row>
    <row r="216" spans="1:14" ht="15" customHeight="1">
      <c r="A216" s="90">
        <v>699</v>
      </c>
      <c r="B216" s="52">
        <v>1700052826698</v>
      </c>
      <c r="C216" s="90">
        <v>899</v>
      </c>
      <c r="D216" s="52">
        <v>1700052826917</v>
      </c>
      <c r="E216" s="187" t="s">
        <v>367</v>
      </c>
      <c r="F216" s="187" t="s">
        <v>159</v>
      </c>
      <c r="G216" s="56">
        <v>0</v>
      </c>
      <c r="H216" s="57">
        <v>8.24</v>
      </c>
      <c r="I216" s="57">
        <v>1.24</v>
      </c>
      <c r="J216" s="57">
        <v>1.24</v>
      </c>
      <c r="K216" s="58">
        <v>0</v>
      </c>
      <c r="L216" s="59">
        <v>3789.41</v>
      </c>
      <c r="M216" s="59">
        <v>0.05</v>
      </c>
      <c r="N216" s="59">
        <v>0.05</v>
      </c>
    </row>
    <row r="217" spans="1:14" ht="15" customHeight="1">
      <c r="A217" s="90">
        <v>8727</v>
      </c>
      <c r="B217" s="52">
        <v>8727</v>
      </c>
      <c r="C217" s="90">
        <v>8727</v>
      </c>
      <c r="D217" s="52">
        <v>8727</v>
      </c>
      <c r="E217" s="187" t="s">
        <v>368</v>
      </c>
      <c r="F217" s="187">
        <v>1</v>
      </c>
      <c r="G217" s="56">
        <v>0</v>
      </c>
      <c r="H217" s="57">
        <v>977.41</v>
      </c>
      <c r="I217" s="57">
        <v>0.87</v>
      </c>
      <c r="J217" s="57">
        <v>0.87</v>
      </c>
      <c r="K217" s="58">
        <v>0</v>
      </c>
      <c r="L217" s="59">
        <v>60093.09</v>
      </c>
      <c r="M217" s="59">
        <v>0.05</v>
      </c>
      <c r="N217" s="59">
        <v>0.05</v>
      </c>
    </row>
    <row r="218" spans="1:14" ht="15" customHeight="1">
      <c r="A218" s="90">
        <v>702</v>
      </c>
      <c r="B218" s="52">
        <v>1700052857534</v>
      </c>
      <c r="C218" s="90">
        <v>902</v>
      </c>
      <c r="D218" s="52">
        <v>1700052857543</v>
      </c>
      <c r="E218" s="187" t="s">
        <v>369</v>
      </c>
      <c r="F218" s="187" t="s">
        <v>159</v>
      </c>
      <c r="G218" s="56">
        <v>0</v>
      </c>
      <c r="H218" s="57">
        <v>8.82</v>
      </c>
      <c r="I218" s="57">
        <v>1.36</v>
      </c>
      <c r="J218" s="57">
        <v>1.36</v>
      </c>
      <c r="K218" s="58">
        <v>0</v>
      </c>
      <c r="L218" s="59">
        <v>1083.4100000000001</v>
      </c>
      <c r="M218" s="59">
        <v>0.05</v>
      </c>
      <c r="N218" s="59">
        <v>0.05</v>
      </c>
    </row>
    <row r="219" spans="1:14" ht="15" customHeight="1">
      <c r="A219" s="90">
        <v>712</v>
      </c>
      <c r="B219" s="52">
        <v>1700052859903</v>
      </c>
      <c r="C219" s="90">
        <v>912</v>
      </c>
      <c r="D219" s="52">
        <v>1700052859912</v>
      </c>
      <c r="E219" s="187" t="s">
        <v>370</v>
      </c>
      <c r="F219" s="187" t="s">
        <v>159</v>
      </c>
      <c r="G219" s="56">
        <v>0</v>
      </c>
      <c r="H219" s="57">
        <v>5.13</v>
      </c>
      <c r="I219" s="57">
        <v>0.89</v>
      </c>
      <c r="J219" s="57">
        <v>0.89</v>
      </c>
      <c r="K219" s="58">
        <v>0</v>
      </c>
      <c r="L219" s="59">
        <v>2052.12</v>
      </c>
      <c r="M219" s="59">
        <v>0.05</v>
      </c>
      <c r="N219" s="59">
        <v>0.05</v>
      </c>
    </row>
    <row r="220" spans="1:14" ht="15" customHeight="1">
      <c r="A220" s="90">
        <v>794</v>
      </c>
      <c r="B220" s="52">
        <v>1700052887690</v>
      </c>
      <c r="C220" s="90">
        <v>994</v>
      </c>
      <c r="D220" s="52">
        <v>1700052887706</v>
      </c>
      <c r="E220" s="187" t="s">
        <v>371</v>
      </c>
      <c r="F220" s="187" t="s">
        <v>159</v>
      </c>
      <c r="G220" s="56">
        <v>0</v>
      </c>
      <c r="H220" s="57">
        <v>17.04</v>
      </c>
      <c r="I220" s="57">
        <v>2.11</v>
      </c>
      <c r="J220" s="57">
        <v>2.11</v>
      </c>
      <c r="K220" s="58">
        <v>0</v>
      </c>
      <c r="L220" s="59">
        <v>1135.68</v>
      </c>
      <c r="M220" s="59">
        <v>0.05</v>
      </c>
      <c r="N220" s="59">
        <v>0.05</v>
      </c>
    </row>
    <row r="221" spans="1:14" ht="15" customHeight="1">
      <c r="A221" s="90">
        <v>716</v>
      </c>
      <c r="B221" s="52">
        <v>1700052889721</v>
      </c>
      <c r="C221" s="90">
        <v>916</v>
      </c>
      <c r="D221" s="52">
        <v>1700052889730</v>
      </c>
      <c r="E221" s="187" t="s">
        <v>372</v>
      </c>
      <c r="F221" s="187" t="s">
        <v>159</v>
      </c>
      <c r="G221" s="56">
        <v>0</v>
      </c>
      <c r="H221" s="57">
        <v>1.58</v>
      </c>
      <c r="I221" s="57">
        <v>0.97</v>
      </c>
      <c r="J221" s="57">
        <v>0.97</v>
      </c>
      <c r="K221" s="58">
        <v>0</v>
      </c>
      <c r="L221" s="59">
        <v>829.05</v>
      </c>
      <c r="M221" s="59">
        <v>0.05</v>
      </c>
      <c r="N221" s="59">
        <v>0.05</v>
      </c>
    </row>
    <row r="222" spans="1:14" ht="15" customHeight="1">
      <c r="A222" s="90">
        <v>719</v>
      </c>
      <c r="B222" s="52">
        <v>1700052866733</v>
      </c>
      <c r="C222" s="90">
        <v>919</v>
      </c>
      <c r="D222" s="52">
        <v>1700052866742</v>
      </c>
      <c r="E222" s="187" t="s">
        <v>373</v>
      </c>
      <c r="F222" s="187" t="s">
        <v>159</v>
      </c>
      <c r="G222" s="56">
        <v>0</v>
      </c>
      <c r="H222" s="57">
        <v>2.36</v>
      </c>
      <c r="I222" s="57">
        <v>2.2599999999999998</v>
      </c>
      <c r="J222" s="57">
        <v>2.2599999999999998</v>
      </c>
      <c r="K222" s="58">
        <v>0</v>
      </c>
      <c r="L222" s="59">
        <v>561.03</v>
      </c>
      <c r="M222" s="59">
        <v>0.05</v>
      </c>
      <c r="N222" s="59">
        <v>0.05</v>
      </c>
    </row>
    <row r="223" spans="1:14" ht="15" customHeight="1">
      <c r="A223" s="90">
        <v>765</v>
      </c>
      <c r="B223" s="52">
        <v>1700052930014</v>
      </c>
      <c r="C223" s="90">
        <v>965</v>
      </c>
      <c r="D223" s="52">
        <v>1700052930023</v>
      </c>
      <c r="E223" s="187" t="s">
        <v>374</v>
      </c>
      <c r="F223" s="187" t="s">
        <v>159</v>
      </c>
      <c r="G223" s="56">
        <v>0</v>
      </c>
      <c r="H223" s="57">
        <v>16.440000000000001</v>
      </c>
      <c r="I223" s="57">
        <v>1.29</v>
      </c>
      <c r="J223" s="57">
        <v>1.29</v>
      </c>
      <c r="K223" s="58">
        <v>0</v>
      </c>
      <c r="L223" s="59">
        <v>2307.17</v>
      </c>
      <c r="M223" s="59">
        <v>0.05</v>
      </c>
      <c r="N223" s="59">
        <v>0.05</v>
      </c>
    </row>
    <row r="224" spans="1:14" ht="15" customHeight="1">
      <c r="A224" s="90">
        <v>585</v>
      </c>
      <c r="B224" s="52">
        <v>1700053106800</v>
      </c>
      <c r="C224" s="90">
        <v>8755</v>
      </c>
      <c r="D224" s="52">
        <v>8755</v>
      </c>
      <c r="E224" s="187" t="s">
        <v>375</v>
      </c>
      <c r="F224" s="187">
        <v>1</v>
      </c>
      <c r="G224" s="56">
        <v>0</v>
      </c>
      <c r="H224" s="57">
        <v>633.91999999999996</v>
      </c>
      <c r="I224" s="57">
        <v>1.1499999999999999</v>
      </c>
      <c r="J224" s="57">
        <v>1.1499999999999999</v>
      </c>
      <c r="K224" s="58">
        <v>0</v>
      </c>
      <c r="L224" s="59">
        <v>823.57</v>
      </c>
      <c r="M224" s="59">
        <v>0.05</v>
      </c>
      <c r="N224" s="59">
        <v>0.05</v>
      </c>
    </row>
    <row r="225" spans="1:14" ht="15" customHeight="1">
      <c r="A225" s="90">
        <v>578</v>
      </c>
      <c r="B225" s="52">
        <v>1700052918959</v>
      </c>
      <c r="C225" s="90">
        <v>535</v>
      </c>
      <c r="D225" s="52">
        <v>1700052918968</v>
      </c>
      <c r="E225" s="187" t="s">
        <v>376</v>
      </c>
      <c r="F225" s="187" t="s">
        <v>159</v>
      </c>
      <c r="G225" s="56">
        <v>0</v>
      </c>
      <c r="H225" s="57">
        <v>172.14</v>
      </c>
      <c r="I225" s="57">
        <v>1.41</v>
      </c>
      <c r="J225" s="57">
        <v>1.41</v>
      </c>
      <c r="K225" s="58">
        <v>0</v>
      </c>
      <c r="L225" s="59">
        <v>1927.95</v>
      </c>
      <c r="M225" s="59">
        <v>0.05</v>
      </c>
      <c r="N225" s="59">
        <v>0.05</v>
      </c>
    </row>
    <row r="226" spans="1:14" ht="15" customHeight="1">
      <c r="A226" s="90">
        <v>776</v>
      </c>
      <c r="B226" s="52">
        <v>1700052976686</v>
      </c>
      <c r="C226" s="90">
        <v>976</v>
      </c>
      <c r="D226" s="52">
        <v>1700052976700</v>
      </c>
      <c r="E226" s="187" t="s">
        <v>377</v>
      </c>
      <c r="F226" s="187" t="s">
        <v>159</v>
      </c>
      <c r="G226" s="56">
        <v>0</v>
      </c>
      <c r="H226" s="57">
        <v>145.69999999999999</v>
      </c>
      <c r="I226" s="57">
        <v>1.32</v>
      </c>
      <c r="J226" s="57">
        <v>1.32</v>
      </c>
      <c r="K226" s="58">
        <v>0</v>
      </c>
      <c r="L226" s="59">
        <v>5191.53</v>
      </c>
      <c r="M226" s="59">
        <v>0.05</v>
      </c>
      <c r="N226" s="59">
        <v>0.05</v>
      </c>
    </row>
    <row r="227" spans="1:14" ht="15" customHeight="1">
      <c r="A227" s="90">
        <v>657</v>
      </c>
      <c r="B227" s="52">
        <v>1700052983390</v>
      </c>
      <c r="C227" s="90">
        <v>857</v>
      </c>
      <c r="D227" s="52">
        <v>1700052983406</v>
      </c>
      <c r="E227" s="187" t="s">
        <v>378</v>
      </c>
      <c r="F227" s="187" t="s">
        <v>159</v>
      </c>
      <c r="G227" s="56">
        <v>0</v>
      </c>
      <c r="H227" s="57">
        <v>12.27</v>
      </c>
      <c r="I227" s="57">
        <v>0.89</v>
      </c>
      <c r="J227" s="57">
        <v>0.89</v>
      </c>
      <c r="K227" s="58">
        <v>0</v>
      </c>
      <c r="L227" s="59">
        <v>1291.8800000000001</v>
      </c>
      <c r="M227" s="59">
        <v>0.05</v>
      </c>
      <c r="N227" s="59">
        <v>0.05</v>
      </c>
    </row>
    <row r="228" spans="1:14" ht="15" customHeight="1">
      <c r="A228" s="90">
        <v>594</v>
      </c>
      <c r="B228" s="52">
        <v>1700053110676</v>
      </c>
      <c r="C228" s="90">
        <v>533</v>
      </c>
      <c r="D228" s="52">
        <v>1700053110685</v>
      </c>
      <c r="E228" s="187" t="s">
        <v>379</v>
      </c>
      <c r="F228" s="187" t="s">
        <v>159</v>
      </c>
      <c r="G228" s="56">
        <v>0</v>
      </c>
      <c r="H228" s="57">
        <v>452.49</v>
      </c>
      <c r="I228" s="57">
        <v>0.55000000000000004</v>
      </c>
      <c r="J228" s="57">
        <v>0.55000000000000004</v>
      </c>
      <c r="K228" s="58">
        <v>0</v>
      </c>
      <c r="L228" s="59">
        <v>4636.2</v>
      </c>
      <c r="M228" s="59">
        <v>0.05</v>
      </c>
      <c r="N228" s="59">
        <v>0.05</v>
      </c>
    </row>
    <row r="229" spans="1:14" ht="15" customHeight="1">
      <c r="A229" s="90">
        <v>747</v>
      </c>
      <c r="B229" s="52">
        <v>1700052947453</v>
      </c>
      <c r="C229" s="90">
        <v>947</v>
      </c>
      <c r="D229" s="52">
        <v>1700052947620</v>
      </c>
      <c r="E229" s="187" t="s">
        <v>380</v>
      </c>
      <c r="F229" s="187" t="s">
        <v>159</v>
      </c>
      <c r="G229" s="56">
        <v>0</v>
      </c>
      <c r="H229" s="57">
        <v>20.309999999999999</v>
      </c>
      <c r="I229" s="57">
        <v>0.89</v>
      </c>
      <c r="J229" s="57">
        <v>0.89</v>
      </c>
      <c r="K229" s="58">
        <v>0</v>
      </c>
      <c r="L229" s="59">
        <v>1748.88</v>
      </c>
      <c r="M229" s="59">
        <v>0.05</v>
      </c>
      <c r="N229" s="59">
        <v>0.05</v>
      </c>
    </row>
    <row r="230" spans="1:14" ht="15" customHeight="1">
      <c r="A230" s="90">
        <v>757</v>
      </c>
      <c r="B230" s="52">
        <v>1700052947791</v>
      </c>
      <c r="C230" s="90">
        <v>957</v>
      </c>
      <c r="D230" s="52">
        <v>1700052947807</v>
      </c>
      <c r="E230" s="187" t="s">
        <v>381</v>
      </c>
      <c r="F230" s="187" t="s">
        <v>159</v>
      </c>
      <c r="G230" s="56">
        <v>0</v>
      </c>
      <c r="H230" s="57">
        <v>34.520000000000003</v>
      </c>
      <c r="I230" s="57">
        <v>0.95</v>
      </c>
      <c r="J230" s="57">
        <v>0.95</v>
      </c>
      <c r="K230" s="58">
        <v>0</v>
      </c>
      <c r="L230" s="59">
        <v>1271.8399999999999</v>
      </c>
      <c r="M230" s="59">
        <v>0.05</v>
      </c>
      <c r="N230" s="59">
        <v>0.05</v>
      </c>
    </row>
    <row r="231" spans="1:14" ht="15" customHeight="1">
      <c r="A231" s="90">
        <v>799</v>
      </c>
      <c r="B231" s="52">
        <v>1700060138588</v>
      </c>
      <c r="C231" s="90">
        <v>960</v>
      </c>
      <c r="D231" s="52">
        <v>1700060138597</v>
      </c>
      <c r="E231" s="187" t="s">
        <v>382</v>
      </c>
      <c r="F231" s="187" t="s">
        <v>159</v>
      </c>
      <c r="G231" s="56">
        <v>0</v>
      </c>
      <c r="H231" s="57">
        <v>3.53</v>
      </c>
      <c r="I231" s="57">
        <v>1.57</v>
      </c>
      <c r="J231" s="57">
        <v>1.57</v>
      </c>
      <c r="K231" s="58">
        <v>0</v>
      </c>
      <c r="L231" s="59">
        <v>1227.3</v>
      </c>
      <c r="M231" s="59">
        <v>0.05</v>
      </c>
      <c r="N231" s="59">
        <v>0.05</v>
      </c>
    </row>
    <row r="232" spans="1:14" ht="15" customHeight="1">
      <c r="A232" s="90">
        <v>799</v>
      </c>
      <c r="B232" s="52">
        <v>1700060110875</v>
      </c>
      <c r="C232" s="90">
        <v>960</v>
      </c>
      <c r="D232" s="52">
        <v>1700060110884</v>
      </c>
      <c r="E232" s="187" t="s">
        <v>383</v>
      </c>
      <c r="F232" s="187" t="s">
        <v>159</v>
      </c>
      <c r="G232" s="56">
        <v>0</v>
      </c>
      <c r="H232" s="57">
        <v>93.84</v>
      </c>
      <c r="I232" s="57">
        <v>1.4</v>
      </c>
      <c r="J232" s="57">
        <v>1.4</v>
      </c>
      <c r="K232" s="58">
        <v>0</v>
      </c>
      <c r="L232" s="59">
        <v>6824.78</v>
      </c>
      <c r="M232" s="59">
        <v>0.05</v>
      </c>
      <c r="N232" s="59">
        <v>0.05</v>
      </c>
    </row>
    <row r="233" spans="1:14" ht="15" customHeight="1">
      <c r="A233" s="90">
        <v>672</v>
      </c>
      <c r="B233" s="52">
        <v>1700052944531</v>
      </c>
      <c r="C233" s="90">
        <v>872</v>
      </c>
      <c r="D233" s="52">
        <v>1700052944540</v>
      </c>
      <c r="E233" s="187" t="s">
        <v>384</v>
      </c>
      <c r="F233" s="187" t="s">
        <v>159</v>
      </c>
      <c r="G233" s="56">
        <v>0</v>
      </c>
      <c r="H233" s="57">
        <v>4.3</v>
      </c>
      <c r="I233" s="57">
        <v>0.93</v>
      </c>
      <c r="J233" s="57">
        <v>0.93</v>
      </c>
      <c r="K233" s="58">
        <v>0</v>
      </c>
      <c r="L233" s="59">
        <v>1433.84</v>
      </c>
      <c r="M233" s="59">
        <v>0.05</v>
      </c>
      <c r="N233" s="59">
        <v>0.05</v>
      </c>
    </row>
    <row r="234" spans="1:14" ht="15" customHeight="1">
      <c r="A234" s="90">
        <v>768</v>
      </c>
      <c r="B234" s="52">
        <v>1700052959218</v>
      </c>
      <c r="C234" s="90">
        <v>968</v>
      </c>
      <c r="D234" s="52">
        <v>1700052959227</v>
      </c>
      <c r="E234" s="187" t="s">
        <v>385</v>
      </c>
      <c r="F234" s="187" t="s">
        <v>159</v>
      </c>
      <c r="G234" s="56">
        <v>0</v>
      </c>
      <c r="H234" s="57">
        <v>21.62</v>
      </c>
      <c r="I234" s="57">
        <v>0.99</v>
      </c>
      <c r="J234" s="57">
        <v>0.99</v>
      </c>
      <c r="K234" s="58">
        <v>0</v>
      </c>
      <c r="L234" s="59">
        <v>1137.9000000000001</v>
      </c>
      <c r="M234" s="59">
        <v>0.05</v>
      </c>
      <c r="N234" s="59">
        <v>0.05</v>
      </c>
    </row>
    <row r="235" spans="1:14" ht="15" customHeight="1">
      <c r="A235" s="90">
        <v>674</v>
      </c>
      <c r="B235" s="52">
        <v>1700053106829</v>
      </c>
      <c r="C235" s="90">
        <v>894</v>
      </c>
      <c r="D235" s="52">
        <v>1700053106838</v>
      </c>
      <c r="E235" s="187" t="s">
        <v>386</v>
      </c>
      <c r="F235" s="187" t="s">
        <v>159</v>
      </c>
      <c r="G235" s="56">
        <v>0</v>
      </c>
      <c r="H235" s="57">
        <v>5.38</v>
      </c>
      <c r="I235" s="57">
        <v>1.03</v>
      </c>
      <c r="J235" s="57">
        <v>1.03</v>
      </c>
      <c r="K235" s="58">
        <v>0</v>
      </c>
      <c r="L235" s="59">
        <v>825.25</v>
      </c>
      <c r="M235" s="59">
        <v>0.05</v>
      </c>
      <c r="N235" s="59">
        <v>0.05</v>
      </c>
    </row>
    <row r="236" spans="1:14" ht="15" customHeight="1">
      <c r="A236" s="90">
        <v>728</v>
      </c>
      <c r="B236" s="52">
        <v>1700052988877</v>
      </c>
      <c r="C236" s="90">
        <v>878</v>
      </c>
      <c r="D236" s="52">
        <v>1700052988886</v>
      </c>
      <c r="E236" s="187" t="s">
        <v>387</v>
      </c>
      <c r="F236" s="187" t="s">
        <v>159</v>
      </c>
      <c r="G236" s="56">
        <v>0</v>
      </c>
      <c r="H236" s="57">
        <v>21.86</v>
      </c>
      <c r="I236" s="57">
        <v>0.95</v>
      </c>
      <c r="J236" s="57">
        <v>0.95</v>
      </c>
      <c r="K236" s="58">
        <v>0</v>
      </c>
      <c r="L236" s="59">
        <v>808.77</v>
      </c>
      <c r="M236" s="59">
        <v>0.05</v>
      </c>
      <c r="N236" s="59">
        <v>0.05</v>
      </c>
    </row>
    <row r="237" spans="1:14" ht="15" customHeight="1">
      <c r="A237" s="90">
        <v>751</v>
      </c>
      <c r="B237" s="52">
        <v>1700052988840</v>
      </c>
      <c r="C237" s="90">
        <v>911</v>
      </c>
      <c r="D237" s="52">
        <v>1700052988859</v>
      </c>
      <c r="E237" s="187" t="s">
        <v>388</v>
      </c>
      <c r="F237" s="187" t="s">
        <v>159</v>
      </c>
      <c r="G237" s="56">
        <v>0</v>
      </c>
      <c r="H237" s="57">
        <v>24.7</v>
      </c>
      <c r="I237" s="57">
        <v>0.89</v>
      </c>
      <c r="J237" s="57">
        <v>0.89</v>
      </c>
      <c r="K237" s="58">
        <v>0</v>
      </c>
      <c r="L237" s="59">
        <v>1559.69</v>
      </c>
      <c r="M237" s="59">
        <v>0.05</v>
      </c>
      <c r="N237" s="59">
        <v>0.05</v>
      </c>
    </row>
    <row r="238" spans="1:14" ht="15" customHeight="1">
      <c r="A238" s="90">
        <v>720</v>
      </c>
      <c r="B238" s="52">
        <v>1700052866760</v>
      </c>
      <c r="C238" s="90">
        <v>920</v>
      </c>
      <c r="D238" s="52">
        <v>1700052866770</v>
      </c>
      <c r="E238" s="187" t="s">
        <v>389</v>
      </c>
      <c r="F238" s="187" t="s">
        <v>159</v>
      </c>
      <c r="G238" s="56">
        <v>0</v>
      </c>
      <c r="H238" s="57">
        <v>8.69</v>
      </c>
      <c r="I238" s="57">
        <v>2.4</v>
      </c>
      <c r="J238" s="57">
        <v>2.4</v>
      </c>
      <c r="K238" s="58">
        <v>0</v>
      </c>
      <c r="L238" s="59">
        <v>1439.09</v>
      </c>
      <c r="M238" s="59">
        <v>0.05</v>
      </c>
      <c r="N238" s="59">
        <v>0.05</v>
      </c>
    </row>
    <row r="239" spans="1:14" ht="15" customHeight="1">
      <c r="A239" s="90">
        <v>8752</v>
      </c>
      <c r="B239" s="52">
        <v>8752</v>
      </c>
      <c r="C239" s="90">
        <v>8756</v>
      </c>
      <c r="D239" s="52">
        <v>8756</v>
      </c>
      <c r="E239" s="187" t="s">
        <v>390</v>
      </c>
      <c r="F239" s="187" t="s">
        <v>159</v>
      </c>
      <c r="G239" s="56">
        <v>0</v>
      </c>
      <c r="H239" s="57">
        <v>20.49</v>
      </c>
      <c r="I239" s="57">
        <v>0.66</v>
      </c>
      <c r="J239" s="57">
        <v>0.66</v>
      </c>
      <c r="K239" s="58">
        <v>0</v>
      </c>
      <c r="L239" s="59">
        <v>2033.07</v>
      </c>
      <c r="M239" s="59">
        <v>0.05</v>
      </c>
      <c r="N239" s="59">
        <v>0.05</v>
      </c>
    </row>
    <row r="240" spans="1:14" ht="15" customHeight="1">
      <c r="A240" s="90">
        <v>788</v>
      </c>
      <c r="B240" s="52">
        <v>1700053037510</v>
      </c>
      <c r="C240" s="90">
        <v>988</v>
      </c>
      <c r="D240" s="52">
        <v>1700053037529</v>
      </c>
      <c r="E240" s="187" t="s">
        <v>391</v>
      </c>
      <c r="F240" s="187" t="s">
        <v>159</v>
      </c>
      <c r="G240" s="56">
        <v>0</v>
      </c>
      <c r="H240" s="57">
        <v>6.91</v>
      </c>
      <c r="I240" s="57">
        <v>1.89</v>
      </c>
      <c r="J240" s="57">
        <v>1.89</v>
      </c>
      <c r="K240" s="58">
        <v>0</v>
      </c>
      <c r="L240" s="59">
        <v>1211.8800000000001</v>
      </c>
      <c r="M240" s="59">
        <v>0.05</v>
      </c>
      <c r="N240" s="59">
        <v>0.05</v>
      </c>
    </row>
    <row r="241" spans="1:14" ht="15" customHeight="1">
      <c r="A241" s="90">
        <v>799</v>
      </c>
      <c r="B241" s="52">
        <v>1700060123633</v>
      </c>
      <c r="C241" s="90">
        <v>960</v>
      </c>
      <c r="D241" s="52">
        <v>1700060123642</v>
      </c>
      <c r="E241" s="187" t="s">
        <v>392</v>
      </c>
      <c r="F241" s="187" t="s">
        <v>159</v>
      </c>
      <c r="G241" s="56">
        <v>0</v>
      </c>
      <c r="H241" s="57">
        <v>147.15</v>
      </c>
      <c r="I241" s="57">
        <v>1.02</v>
      </c>
      <c r="J241" s="57">
        <v>1.02</v>
      </c>
      <c r="K241" s="58">
        <v>0</v>
      </c>
      <c r="L241" s="59">
        <v>6327.59</v>
      </c>
      <c r="M241" s="59">
        <v>0.05</v>
      </c>
      <c r="N241" s="59">
        <v>0.05</v>
      </c>
    </row>
    <row r="242" spans="1:14" ht="15" customHeight="1">
      <c r="A242" s="90">
        <v>721</v>
      </c>
      <c r="B242" s="52">
        <v>1700052954655</v>
      </c>
      <c r="C242" s="90">
        <v>921</v>
      </c>
      <c r="D242" s="52">
        <v>1700052954664</v>
      </c>
      <c r="E242" s="187" t="s">
        <v>393</v>
      </c>
      <c r="F242" s="187" t="s">
        <v>159</v>
      </c>
      <c r="G242" s="56">
        <v>0</v>
      </c>
      <c r="H242" s="57">
        <v>1.96</v>
      </c>
      <c r="I242" s="57">
        <v>0.93</v>
      </c>
      <c r="J242" s="57">
        <v>0.93</v>
      </c>
      <c r="K242" s="58">
        <v>0</v>
      </c>
      <c r="L242" s="59">
        <v>1029.01</v>
      </c>
      <c r="M242" s="59">
        <v>0.05</v>
      </c>
      <c r="N242" s="59">
        <v>0.05</v>
      </c>
    </row>
    <row r="243" spans="1:14" ht="15" customHeight="1">
      <c r="A243" s="90">
        <v>798</v>
      </c>
      <c r="B243" s="52">
        <v>1700052963083</v>
      </c>
      <c r="C243" s="90">
        <v>998</v>
      </c>
      <c r="D243" s="52">
        <v>1700052963092</v>
      </c>
      <c r="E243" s="187" t="s">
        <v>394</v>
      </c>
      <c r="F243" s="187" t="s">
        <v>159</v>
      </c>
      <c r="G243" s="56">
        <v>0</v>
      </c>
      <c r="H243" s="57">
        <v>16.14</v>
      </c>
      <c r="I243" s="57">
        <v>11.05</v>
      </c>
      <c r="J243" s="57">
        <v>11.05</v>
      </c>
      <c r="K243" s="58">
        <v>0</v>
      </c>
      <c r="L243" s="59">
        <v>772.27</v>
      </c>
      <c r="M243" s="59">
        <v>0.05</v>
      </c>
      <c r="N243" s="59">
        <v>0.05</v>
      </c>
    </row>
    <row r="244" spans="1:14" ht="15" customHeight="1">
      <c r="A244" s="90">
        <v>670</v>
      </c>
      <c r="B244" s="52">
        <v>1700053127721</v>
      </c>
      <c r="C244" s="90">
        <v>8738</v>
      </c>
      <c r="D244" s="52">
        <v>8738</v>
      </c>
      <c r="E244" s="187" t="s">
        <v>395</v>
      </c>
      <c r="F244" s="187" t="s">
        <v>159</v>
      </c>
      <c r="G244" s="56">
        <v>0</v>
      </c>
      <c r="H244" s="57">
        <v>17.510000000000002</v>
      </c>
      <c r="I244" s="57">
        <v>1.01</v>
      </c>
      <c r="J244" s="57">
        <v>1.01</v>
      </c>
      <c r="K244" s="58">
        <v>0</v>
      </c>
      <c r="L244" s="59">
        <v>3949.28</v>
      </c>
      <c r="M244" s="59">
        <v>0.05</v>
      </c>
      <c r="N244" s="59">
        <v>0.05</v>
      </c>
    </row>
    <row r="245" spans="1:14" ht="15" customHeight="1">
      <c r="A245" s="90">
        <v>759</v>
      </c>
      <c r="B245" s="52">
        <v>1700052976792</v>
      </c>
      <c r="C245" s="90">
        <v>959</v>
      </c>
      <c r="D245" s="52">
        <v>1700052976808</v>
      </c>
      <c r="E245" s="187" t="s">
        <v>396</v>
      </c>
      <c r="F245" s="187" t="s">
        <v>159</v>
      </c>
      <c r="G245" s="56">
        <v>0</v>
      </c>
      <c r="H245" s="57">
        <v>5.33</v>
      </c>
      <c r="I245" s="57">
        <v>0.95</v>
      </c>
      <c r="J245" s="57">
        <v>0.95</v>
      </c>
      <c r="K245" s="58">
        <v>0</v>
      </c>
      <c r="L245" s="59">
        <v>1123.05</v>
      </c>
      <c r="M245" s="59">
        <v>0.05</v>
      </c>
      <c r="N245" s="59">
        <v>0.05</v>
      </c>
    </row>
    <row r="246" spans="1:14" ht="15" customHeight="1">
      <c r="A246" s="90">
        <v>671</v>
      </c>
      <c r="B246" s="52">
        <v>1700052982909</v>
      </c>
      <c r="C246" s="90">
        <v>901</v>
      </c>
      <c r="D246" s="52">
        <v>1700052982927</v>
      </c>
      <c r="E246" s="187" t="s">
        <v>397</v>
      </c>
      <c r="F246" s="187" t="s">
        <v>159</v>
      </c>
      <c r="G246" s="56">
        <v>0</v>
      </c>
      <c r="H246" s="57">
        <v>2.36</v>
      </c>
      <c r="I246" s="57">
        <v>2.2599999999999998</v>
      </c>
      <c r="J246" s="57">
        <v>2.2599999999999998</v>
      </c>
      <c r="K246" s="58">
        <v>0</v>
      </c>
      <c r="L246" s="59">
        <v>561.03</v>
      </c>
      <c r="M246" s="59">
        <v>0.05</v>
      </c>
      <c r="N246" s="59">
        <v>0.05</v>
      </c>
    </row>
    <row r="247" spans="1:14" ht="15" customHeight="1">
      <c r="A247" s="90">
        <v>785</v>
      </c>
      <c r="B247" s="52">
        <v>1700053058797</v>
      </c>
      <c r="C247" s="90">
        <v>905</v>
      </c>
      <c r="D247" s="52">
        <v>1700053058802</v>
      </c>
      <c r="E247" s="187" t="s">
        <v>398</v>
      </c>
      <c r="F247" s="187" t="s">
        <v>159</v>
      </c>
      <c r="G247" s="56">
        <v>0</v>
      </c>
      <c r="H247" s="57">
        <v>455.39</v>
      </c>
      <c r="I247" s="57">
        <v>0.9</v>
      </c>
      <c r="J247" s="57">
        <v>0.9</v>
      </c>
      <c r="K247" s="58">
        <v>0</v>
      </c>
      <c r="L247" s="59">
        <v>20492.59</v>
      </c>
      <c r="M247" s="59">
        <v>0.05</v>
      </c>
      <c r="N247" s="59">
        <v>0.05</v>
      </c>
    </row>
    <row r="248" spans="1:14" ht="15" customHeight="1">
      <c r="A248" s="90">
        <v>643</v>
      </c>
      <c r="B248" s="52">
        <v>1700053092158</v>
      </c>
      <c r="C248" s="90"/>
      <c r="D248" s="52"/>
      <c r="E248" s="187" t="s">
        <v>399</v>
      </c>
      <c r="F248" s="187">
        <v>1</v>
      </c>
      <c r="G248" s="56">
        <v>0</v>
      </c>
      <c r="H248" s="57">
        <v>1791.41</v>
      </c>
      <c r="I248" s="57">
        <v>5.83</v>
      </c>
      <c r="J248" s="57">
        <v>5.83</v>
      </c>
      <c r="K248" s="58">
        <v>0</v>
      </c>
      <c r="L248" s="59">
        <v>0</v>
      </c>
      <c r="M248" s="59">
        <v>0</v>
      </c>
      <c r="N248" s="59">
        <v>0</v>
      </c>
    </row>
    <row r="249" spans="1:14" ht="15" customHeight="1">
      <c r="A249" s="90">
        <v>760</v>
      </c>
      <c r="B249" s="52">
        <v>1700053127730</v>
      </c>
      <c r="C249" s="90">
        <v>8737</v>
      </c>
      <c r="D249" s="52">
        <v>8737</v>
      </c>
      <c r="E249" s="187" t="s">
        <v>400</v>
      </c>
      <c r="F249" s="187" t="s">
        <v>159</v>
      </c>
      <c r="G249" s="56">
        <v>0</v>
      </c>
      <c r="H249" s="57">
        <v>45.21</v>
      </c>
      <c r="I249" s="57">
        <v>0.56000000000000005</v>
      </c>
      <c r="J249" s="57">
        <v>0.56000000000000005</v>
      </c>
      <c r="K249" s="58">
        <v>0</v>
      </c>
      <c r="L249" s="59">
        <v>3119.26</v>
      </c>
      <c r="M249" s="59">
        <v>0.05</v>
      </c>
      <c r="N249" s="59">
        <v>0.05</v>
      </c>
    </row>
    <row r="250" spans="1:14" ht="15" customHeight="1">
      <c r="A250" s="90">
        <v>572</v>
      </c>
      <c r="B250" s="52">
        <v>1700052996655</v>
      </c>
      <c r="C250" s="90">
        <v>862</v>
      </c>
      <c r="D250" s="52">
        <v>1700052996664</v>
      </c>
      <c r="E250" s="187" t="s">
        <v>401</v>
      </c>
      <c r="F250" s="187" t="s">
        <v>159</v>
      </c>
      <c r="G250" s="56">
        <v>0</v>
      </c>
      <c r="H250" s="57">
        <v>16.32</v>
      </c>
      <c r="I250" s="57">
        <v>1</v>
      </c>
      <c r="J250" s="57">
        <v>1</v>
      </c>
      <c r="K250" s="58">
        <v>0</v>
      </c>
      <c r="L250" s="59">
        <v>1202.46</v>
      </c>
      <c r="M250" s="59">
        <v>0.05</v>
      </c>
      <c r="N250" s="59">
        <v>0.05</v>
      </c>
    </row>
    <row r="251" spans="1:14" ht="15" customHeight="1">
      <c r="A251" s="90">
        <v>8743</v>
      </c>
      <c r="B251" s="52">
        <v>8743</v>
      </c>
      <c r="C251" s="90">
        <v>8743</v>
      </c>
      <c r="D251" s="52">
        <v>8743</v>
      </c>
      <c r="E251" s="187" t="s">
        <v>402</v>
      </c>
      <c r="F251" s="187">
        <v>1</v>
      </c>
      <c r="G251" s="56">
        <v>0</v>
      </c>
      <c r="H251" s="57">
        <v>640.48</v>
      </c>
      <c r="I251" s="57">
        <v>1.1499999999999999</v>
      </c>
      <c r="J251" s="57">
        <v>1.1499999999999999</v>
      </c>
      <c r="K251" s="58">
        <v>0</v>
      </c>
      <c r="L251" s="59">
        <v>817.01</v>
      </c>
      <c r="M251" s="59">
        <v>0.05</v>
      </c>
      <c r="N251" s="59">
        <v>0.05</v>
      </c>
    </row>
    <row r="252" spans="1:14" ht="15" customHeight="1">
      <c r="A252" s="90">
        <v>591</v>
      </c>
      <c r="B252" s="52">
        <v>1700053137232</v>
      </c>
      <c r="C252" s="90">
        <v>8757</v>
      </c>
      <c r="D252" s="52">
        <v>8757</v>
      </c>
      <c r="E252" s="187" t="s">
        <v>403</v>
      </c>
      <c r="F252" s="187" t="s">
        <v>159</v>
      </c>
      <c r="G252" s="56">
        <v>0</v>
      </c>
      <c r="H252" s="57">
        <v>295.26</v>
      </c>
      <c r="I252" s="57">
        <v>0.57999999999999996</v>
      </c>
      <c r="J252" s="57">
        <v>0.57999999999999996</v>
      </c>
      <c r="K252" s="58">
        <v>0</v>
      </c>
      <c r="L252" s="59">
        <v>26640.31</v>
      </c>
      <c r="M252" s="59">
        <v>0.05</v>
      </c>
      <c r="N252" s="59">
        <v>0.05</v>
      </c>
    </row>
    <row r="253" spans="1:14" ht="15" customHeight="1">
      <c r="A253" s="90">
        <v>663</v>
      </c>
      <c r="B253" s="52">
        <v>1700053029244</v>
      </c>
      <c r="C253" s="90">
        <v>897</v>
      </c>
      <c r="D253" s="52">
        <v>1700053029253</v>
      </c>
      <c r="E253" s="187" t="s">
        <v>404</v>
      </c>
      <c r="F253" s="187" t="s">
        <v>159</v>
      </c>
      <c r="G253" s="56">
        <v>0</v>
      </c>
      <c r="H253" s="57">
        <v>152.25</v>
      </c>
      <c r="I253" s="57">
        <v>0.91</v>
      </c>
      <c r="J253" s="57">
        <v>0.91</v>
      </c>
      <c r="K253" s="58">
        <v>0</v>
      </c>
      <c r="L253" s="59">
        <v>14744.29</v>
      </c>
      <c r="M253" s="59">
        <v>0.05</v>
      </c>
      <c r="N253" s="59">
        <v>0.05</v>
      </c>
    </row>
    <row r="254" spans="1:14" ht="15" customHeight="1">
      <c r="A254" s="90">
        <v>571</v>
      </c>
      <c r="B254" s="52">
        <v>1700053276195</v>
      </c>
      <c r="C254" s="90">
        <v>861</v>
      </c>
      <c r="D254" s="52">
        <v>1700053276200</v>
      </c>
      <c r="E254" s="187" t="s">
        <v>405</v>
      </c>
      <c r="F254" s="187" t="s">
        <v>159</v>
      </c>
      <c r="G254" s="56">
        <v>0</v>
      </c>
      <c r="H254" s="57">
        <v>11.99</v>
      </c>
      <c r="I254" s="57">
        <v>0.95</v>
      </c>
      <c r="J254" s="57">
        <v>0.95</v>
      </c>
      <c r="K254" s="58">
        <v>0</v>
      </c>
      <c r="L254" s="59">
        <v>1198.72</v>
      </c>
      <c r="M254" s="59">
        <v>0.05</v>
      </c>
      <c r="N254" s="59">
        <v>0.05</v>
      </c>
    </row>
    <row r="255" spans="1:14" ht="15" customHeight="1">
      <c r="A255" s="90">
        <v>683</v>
      </c>
      <c r="B255" s="52">
        <v>1700053048070</v>
      </c>
      <c r="C255" s="90">
        <v>907</v>
      </c>
      <c r="D255" s="52" t="s">
        <v>406</v>
      </c>
      <c r="E255" s="187" t="s">
        <v>407</v>
      </c>
      <c r="F255" s="187" t="s">
        <v>159</v>
      </c>
      <c r="G255" s="56">
        <v>0</v>
      </c>
      <c r="H255" s="57">
        <v>9.75</v>
      </c>
      <c r="I255" s="57">
        <v>1.08</v>
      </c>
      <c r="J255" s="57">
        <v>1.08</v>
      </c>
      <c r="K255" s="58">
        <v>0</v>
      </c>
      <c r="L255" s="59">
        <v>1196.98</v>
      </c>
      <c r="M255" s="59">
        <v>0.05</v>
      </c>
      <c r="N255" s="59">
        <v>0.05</v>
      </c>
    </row>
    <row r="256" spans="1:14" ht="15" customHeight="1">
      <c r="A256" s="90">
        <v>733</v>
      </c>
      <c r="B256" s="52">
        <v>1700053036241</v>
      </c>
      <c r="C256" s="90">
        <v>997</v>
      </c>
      <c r="D256" s="52">
        <v>1700053036250</v>
      </c>
      <c r="E256" s="187" t="s">
        <v>408</v>
      </c>
      <c r="F256" s="187" t="s">
        <v>159</v>
      </c>
      <c r="G256" s="56">
        <v>0</v>
      </c>
      <c r="H256" s="57">
        <v>0.69</v>
      </c>
      <c r="I256" s="57">
        <v>1.1100000000000001</v>
      </c>
      <c r="J256" s="57">
        <v>1.1100000000000001</v>
      </c>
      <c r="K256" s="58">
        <v>0</v>
      </c>
      <c r="L256" s="59">
        <v>829.94</v>
      </c>
      <c r="M256" s="59">
        <v>0.05</v>
      </c>
      <c r="N256" s="59">
        <v>0.05</v>
      </c>
    </row>
    <row r="257" spans="1:14" ht="15" customHeight="1">
      <c r="A257" s="90">
        <v>752</v>
      </c>
      <c r="B257" s="52">
        <v>1700053043285</v>
      </c>
      <c r="C257" s="90">
        <v>892</v>
      </c>
      <c r="D257" s="52">
        <v>1700053043294</v>
      </c>
      <c r="E257" s="187" t="s">
        <v>409</v>
      </c>
      <c r="F257" s="187" t="s">
        <v>159</v>
      </c>
      <c r="G257" s="56">
        <v>0</v>
      </c>
      <c r="H257" s="57">
        <v>22.54</v>
      </c>
      <c r="I257" s="57">
        <v>0.89</v>
      </c>
      <c r="J257" s="57">
        <v>0.89</v>
      </c>
      <c r="K257" s="58">
        <v>0</v>
      </c>
      <c r="L257" s="59">
        <v>1802.89</v>
      </c>
      <c r="M257" s="59">
        <v>0.05</v>
      </c>
      <c r="N257" s="59">
        <v>0.05</v>
      </c>
    </row>
    <row r="258" spans="1:14" ht="15" customHeight="1">
      <c r="A258" s="90">
        <v>573</v>
      </c>
      <c r="B258" s="52">
        <v>1700053043300</v>
      </c>
      <c r="C258" s="90">
        <v>993</v>
      </c>
      <c r="D258" s="52">
        <v>1700053043319</v>
      </c>
      <c r="E258" s="187" t="s">
        <v>410</v>
      </c>
      <c r="F258" s="187" t="s">
        <v>159</v>
      </c>
      <c r="G258" s="56">
        <v>0</v>
      </c>
      <c r="H258" s="57">
        <v>10.25</v>
      </c>
      <c r="I258" s="57">
        <v>0.89</v>
      </c>
      <c r="J258" s="57">
        <v>0.89</v>
      </c>
      <c r="K258" s="58">
        <v>0</v>
      </c>
      <c r="L258" s="59">
        <v>820.37</v>
      </c>
      <c r="M258" s="59">
        <v>0.05</v>
      </c>
      <c r="N258" s="59">
        <v>0.05</v>
      </c>
    </row>
    <row r="259" spans="1:14" ht="15" customHeight="1">
      <c r="A259" s="90">
        <v>770</v>
      </c>
      <c r="B259" s="52">
        <v>1700053062419</v>
      </c>
      <c r="C259" s="90"/>
      <c r="D259" s="52"/>
      <c r="E259" s="187" t="s">
        <v>411</v>
      </c>
      <c r="F259" s="187">
        <v>2</v>
      </c>
      <c r="G259" s="56">
        <v>0</v>
      </c>
      <c r="H259" s="57">
        <v>22622.77</v>
      </c>
      <c r="I259" s="57">
        <v>3.22</v>
      </c>
      <c r="J259" s="57">
        <v>3.22</v>
      </c>
      <c r="K259" s="58">
        <v>0</v>
      </c>
      <c r="L259" s="59">
        <v>0</v>
      </c>
      <c r="M259" s="59">
        <v>0</v>
      </c>
      <c r="N259" s="59">
        <v>0</v>
      </c>
    </row>
    <row r="260" spans="1:14" ht="27.75" customHeight="1">
      <c r="A260" s="90">
        <v>592</v>
      </c>
      <c r="B260" s="52">
        <v>1700053164022</v>
      </c>
      <c r="C260" s="90"/>
      <c r="D260" s="52"/>
      <c r="E260" s="187" t="s">
        <v>412</v>
      </c>
      <c r="F260" s="187">
        <v>2</v>
      </c>
      <c r="G260" s="56">
        <v>0</v>
      </c>
      <c r="H260" s="57">
        <v>23029.59</v>
      </c>
      <c r="I260" s="57">
        <v>1.45</v>
      </c>
      <c r="J260" s="57">
        <v>1.45</v>
      </c>
      <c r="K260" s="58">
        <v>0</v>
      </c>
      <c r="L260" s="59">
        <v>0</v>
      </c>
      <c r="M260" s="59">
        <v>0</v>
      </c>
      <c r="N260" s="59">
        <v>0</v>
      </c>
    </row>
    <row r="261" spans="1:14" ht="27.75" customHeight="1">
      <c r="A261" s="90">
        <v>700</v>
      </c>
      <c r="B261" s="52">
        <v>1700053104965</v>
      </c>
      <c r="C261" s="90">
        <v>858</v>
      </c>
      <c r="D261" s="52">
        <v>1700053104974</v>
      </c>
      <c r="E261" s="187" t="s">
        <v>413</v>
      </c>
      <c r="F261" s="187" t="s">
        <v>159</v>
      </c>
      <c r="G261" s="56">
        <v>0</v>
      </c>
      <c r="H261" s="57">
        <v>75.510000000000005</v>
      </c>
      <c r="I261" s="57">
        <v>5.44</v>
      </c>
      <c r="J261" s="57">
        <v>5.44</v>
      </c>
      <c r="K261" s="58">
        <v>0</v>
      </c>
      <c r="L261" s="59">
        <v>755.12</v>
      </c>
      <c r="M261" s="59">
        <v>0.05</v>
      </c>
      <c r="N261" s="59">
        <v>0.05</v>
      </c>
    </row>
    <row r="262" spans="1:14" ht="27.75" customHeight="1">
      <c r="A262" s="90">
        <v>593</v>
      </c>
      <c r="B262" s="52">
        <v>1700053187039</v>
      </c>
      <c r="C262" s="90">
        <v>532</v>
      </c>
      <c r="D262" s="52">
        <v>1700053187048</v>
      </c>
      <c r="E262" s="187" t="s">
        <v>414</v>
      </c>
      <c r="F262" s="187">
        <v>1</v>
      </c>
      <c r="G262" s="56">
        <v>0</v>
      </c>
      <c r="H262" s="57">
        <v>1560.86</v>
      </c>
      <c r="I262" s="57">
        <v>0.73</v>
      </c>
      <c r="J262" s="57">
        <v>0.73</v>
      </c>
      <c r="K262" s="58">
        <v>0</v>
      </c>
      <c r="L262" s="59">
        <v>50386.720000000001</v>
      </c>
      <c r="M262" s="59">
        <v>0.05</v>
      </c>
      <c r="N262" s="59">
        <v>0.05</v>
      </c>
    </row>
    <row r="263" spans="1:14" ht="27.75" customHeight="1">
      <c r="A263" s="90">
        <v>586</v>
      </c>
      <c r="B263" s="52">
        <v>1700053289868</v>
      </c>
      <c r="C263" s="90">
        <v>536</v>
      </c>
      <c r="D263" s="52">
        <v>1700053289877</v>
      </c>
      <c r="E263" s="187" t="s">
        <v>415</v>
      </c>
      <c r="F263" s="187" t="s">
        <v>159</v>
      </c>
      <c r="G263" s="56">
        <v>0</v>
      </c>
      <c r="H263" s="57">
        <v>2.5499999999999998</v>
      </c>
      <c r="I263" s="57">
        <v>2.2200000000000002</v>
      </c>
      <c r="J263" s="57">
        <v>2.2200000000000002</v>
      </c>
      <c r="K263" s="58">
        <v>0</v>
      </c>
      <c r="L263" s="59">
        <v>1155.97</v>
      </c>
      <c r="M263" s="59">
        <v>0.05</v>
      </c>
      <c r="N263" s="59">
        <v>0.05</v>
      </c>
    </row>
    <row r="264" spans="1:14" ht="52.5" customHeight="1">
      <c r="A264" s="90">
        <v>568</v>
      </c>
      <c r="B264" s="52" t="s">
        <v>416</v>
      </c>
      <c r="C264" s="90">
        <v>538</v>
      </c>
      <c r="D264" s="52" t="s">
        <v>417</v>
      </c>
      <c r="E264" s="187" t="s">
        <v>418</v>
      </c>
      <c r="F264" s="187">
        <v>3</v>
      </c>
      <c r="G264" s="56">
        <v>0</v>
      </c>
      <c r="H264" s="57">
        <v>23982.79</v>
      </c>
      <c r="I264" s="57">
        <v>1.37</v>
      </c>
      <c r="J264" s="57">
        <v>1.37</v>
      </c>
      <c r="K264" s="58">
        <v>0</v>
      </c>
      <c r="L264" s="59">
        <v>4055.18</v>
      </c>
      <c r="M264" s="59">
        <v>0.05</v>
      </c>
      <c r="N264" s="59">
        <v>0.05</v>
      </c>
    </row>
    <row r="265" spans="1:14" ht="27.75" customHeight="1">
      <c r="A265" s="90">
        <v>579</v>
      </c>
      <c r="B265" s="52">
        <v>1700053339473</v>
      </c>
      <c r="C265" s="90">
        <v>8764</v>
      </c>
      <c r="D265" s="52">
        <v>8764</v>
      </c>
      <c r="E265" s="187" t="s">
        <v>419</v>
      </c>
      <c r="F265" s="187" t="s">
        <v>159</v>
      </c>
      <c r="G265" s="56">
        <v>0</v>
      </c>
      <c r="H265" s="57">
        <v>88.46</v>
      </c>
      <c r="I265" s="57">
        <v>0.81</v>
      </c>
      <c r="J265" s="57">
        <v>0.81</v>
      </c>
      <c r="K265" s="58">
        <v>0</v>
      </c>
      <c r="L265" s="59">
        <v>13461.42</v>
      </c>
      <c r="M265" s="59">
        <v>0.05</v>
      </c>
      <c r="N265" s="59">
        <v>0.05</v>
      </c>
    </row>
    <row r="266" spans="1:14" ht="27.75" customHeight="1">
      <c r="A266" s="90">
        <v>799</v>
      </c>
      <c r="B266" s="52">
        <v>1700060114727</v>
      </c>
      <c r="C266" s="90">
        <v>960</v>
      </c>
      <c r="D266" s="52">
        <v>1700060114736</v>
      </c>
      <c r="E266" s="187" t="s">
        <v>420</v>
      </c>
      <c r="F266" s="187" t="s">
        <v>159</v>
      </c>
      <c r="G266" s="56">
        <v>0</v>
      </c>
      <c r="H266" s="57">
        <v>1035.8599999999999</v>
      </c>
      <c r="I266" s="57">
        <v>1.02</v>
      </c>
      <c r="J266" s="57">
        <v>1.02</v>
      </c>
      <c r="K266" s="58">
        <v>0</v>
      </c>
      <c r="L266" s="59">
        <v>1090.3499999999999</v>
      </c>
      <c r="M266" s="59">
        <v>0.05</v>
      </c>
      <c r="N266" s="59">
        <v>0.05</v>
      </c>
    </row>
    <row r="267" spans="1:14" ht="27.75" customHeight="1">
      <c r="A267" s="90">
        <v>799</v>
      </c>
      <c r="B267" s="52"/>
      <c r="C267" s="90">
        <v>960</v>
      </c>
      <c r="D267" s="52"/>
      <c r="E267" s="187" t="s">
        <v>421</v>
      </c>
      <c r="F267" s="187" t="s">
        <v>159</v>
      </c>
      <c r="G267" s="56">
        <v>0</v>
      </c>
      <c r="H267" s="57">
        <v>368.61</v>
      </c>
      <c r="I267" s="57">
        <v>0.39</v>
      </c>
      <c r="J267" s="57">
        <v>0.39</v>
      </c>
      <c r="K267" s="58">
        <v>0</v>
      </c>
      <c r="L267" s="59">
        <v>368.61</v>
      </c>
      <c r="M267" s="59">
        <v>0.05</v>
      </c>
      <c r="N267" s="59">
        <v>0.05</v>
      </c>
    </row>
    <row r="268" spans="1:14" ht="27.75" customHeight="1">
      <c r="A268" s="90">
        <v>584</v>
      </c>
      <c r="B268" s="52">
        <v>1700053240055</v>
      </c>
      <c r="C268" s="90">
        <v>534</v>
      </c>
      <c r="D268" s="52">
        <v>1700053240064</v>
      </c>
      <c r="E268" s="187" t="s">
        <v>422</v>
      </c>
      <c r="F268" s="187">
        <v>1</v>
      </c>
      <c r="G268" s="56">
        <v>0</v>
      </c>
      <c r="H268" s="57">
        <v>728.44</v>
      </c>
      <c r="I268" s="57">
        <v>3.17</v>
      </c>
      <c r="J268" s="57">
        <v>3.17</v>
      </c>
      <c r="K268" s="58">
        <v>0</v>
      </c>
      <c r="L268" s="59">
        <v>1273.8699999999999</v>
      </c>
      <c r="M268" s="59">
        <v>0.05</v>
      </c>
      <c r="N268" s="59">
        <v>0.05</v>
      </c>
    </row>
    <row r="269" spans="1:14" ht="27.75" customHeight="1">
      <c r="A269" s="90">
        <v>8770</v>
      </c>
      <c r="B269" s="52">
        <v>8770</v>
      </c>
      <c r="C269" s="90">
        <v>8771</v>
      </c>
      <c r="D269" s="52">
        <v>8771</v>
      </c>
      <c r="E269" s="187" t="s">
        <v>423</v>
      </c>
      <c r="F269" s="187" t="s">
        <v>159</v>
      </c>
      <c r="G269" s="56">
        <v>0</v>
      </c>
      <c r="H269" s="57">
        <v>952.19</v>
      </c>
      <c r="I269" s="57">
        <v>0.54</v>
      </c>
      <c r="J269" s="57">
        <v>0.54</v>
      </c>
      <c r="K269" s="58">
        <v>0</v>
      </c>
      <c r="L269" s="59">
        <v>952.19</v>
      </c>
      <c r="M269" s="59">
        <v>0.05</v>
      </c>
      <c r="N269" s="59">
        <v>0.05</v>
      </c>
    </row>
    <row r="270" spans="1:14" ht="27.75" customHeight="1">
      <c r="A270" s="90">
        <v>587</v>
      </c>
      <c r="B270" s="52">
        <v>1700053287930</v>
      </c>
      <c r="C270" s="90">
        <v>537</v>
      </c>
      <c r="D270" s="52">
        <v>1700053282134</v>
      </c>
      <c r="E270" s="187" t="s">
        <v>424</v>
      </c>
      <c r="F270" s="187" t="s">
        <v>159</v>
      </c>
      <c r="G270" s="56">
        <v>0</v>
      </c>
      <c r="H270" s="57">
        <v>20.7</v>
      </c>
      <c r="I270" s="57">
        <v>1.83</v>
      </c>
      <c r="J270" s="57">
        <v>1.83</v>
      </c>
      <c r="K270" s="58">
        <v>0</v>
      </c>
      <c r="L270" s="59">
        <v>4139.1400000000003</v>
      </c>
      <c r="M270" s="59">
        <v>0.05</v>
      </c>
      <c r="N270" s="59">
        <v>0.05</v>
      </c>
    </row>
    <row r="271" spans="1:14" ht="27.75" customHeight="1">
      <c r="A271" s="90">
        <v>8768</v>
      </c>
      <c r="B271" s="52">
        <v>8768</v>
      </c>
      <c r="C271" s="90">
        <v>8769</v>
      </c>
      <c r="D271" s="52">
        <v>8769</v>
      </c>
      <c r="E271" s="187" t="s">
        <v>425</v>
      </c>
      <c r="F271" s="187" t="s">
        <v>159</v>
      </c>
      <c r="G271" s="56">
        <v>0</v>
      </c>
      <c r="H271" s="57">
        <v>946.21</v>
      </c>
      <c r="I271" s="57">
        <v>0.67</v>
      </c>
      <c r="J271" s="57">
        <v>0.67</v>
      </c>
      <c r="K271" s="58">
        <v>0</v>
      </c>
      <c r="L271" s="59">
        <v>946.21</v>
      </c>
      <c r="M271" s="59">
        <v>0.05</v>
      </c>
      <c r="N271" s="59">
        <v>0.05</v>
      </c>
    </row>
    <row r="272" spans="1:14" ht="27.75" customHeight="1">
      <c r="A272" s="90">
        <v>799</v>
      </c>
      <c r="B272" s="52">
        <v>1700060087278</v>
      </c>
      <c r="C272" s="90">
        <v>960</v>
      </c>
      <c r="D272" s="52">
        <v>1700060087287</v>
      </c>
      <c r="E272" s="187" t="s">
        <v>426</v>
      </c>
      <c r="F272" s="187" t="s">
        <v>159</v>
      </c>
      <c r="G272" s="56">
        <v>0</v>
      </c>
      <c r="H272" s="57">
        <v>16.649999999999999</v>
      </c>
      <c r="I272" s="57">
        <v>0.95</v>
      </c>
      <c r="J272" s="57">
        <v>0.95</v>
      </c>
      <c r="K272" s="58">
        <v>0</v>
      </c>
      <c r="L272" s="59">
        <v>1630.7</v>
      </c>
      <c r="M272" s="59">
        <v>0.05</v>
      </c>
      <c r="N272" s="59">
        <v>0.05</v>
      </c>
    </row>
    <row r="273" spans="1:14" ht="27.75" customHeight="1">
      <c r="A273" s="90">
        <v>582</v>
      </c>
      <c r="B273" s="52">
        <v>1700053343424</v>
      </c>
      <c r="C273" s="90">
        <v>869</v>
      </c>
      <c r="D273" s="52">
        <v>1700053343433</v>
      </c>
      <c r="E273" s="187" t="s">
        <v>427</v>
      </c>
      <c r="F273" s="187" t="s">
        <v>159</v>
      </c>
      <c r="G273" s="56">
        <v>0</v>
      </c>
      <c r="H273" s="57">
        <v>9.23</v>
      </c>
      <c r="I273" s="57">
        <v>5.0999999999999996</v>
      </c>
      <c r="J273" s="57">
        <v>5.0999999999999996</v>
      </c>
      <c r="K273" s="58">
        <v>0</v>
      </c>
      <c r="L273" s="59">
        <v>868.06</v>
      </c>
      <c r="M273" s="59">
        <v>0.05</v>
      </c>
      <c r="N273" s="59">
        <v>0.05</v>
      </c>
    </row>
    <row r="274" spans="1:14" ht="27.75" customHeight="1">
      <c r="A274" s="90">
        <v>799</v>
      </c>
      <c r="B274" s="52">
        <v>1700060029675</v>
      </c>
      <c r="C274" s="90">
        <v>960</v>
      </c>
      <c r="D274" s="52">
        <v>1700060029684</v>
      </c>
      <c r="E274" s="187" t="s">
        <v>428</v>
      </c>
      <c r="F274" s="187">
        <v>1</v>
      </c>
      <c r="G274" s="56">
        <v>0</v>
      </c>
      <c r="H274" s="57">
        <v>758.02</v>
      </c>
      <c r="I274" s="57">
        <v>1.02</v>
      </c>
      <c r="J274" s="57">
        <v>1.02</v>
      </c>
      <c r="K274" s="58">
        <v>0</v>
      </c>
      <c r="L274" s="59">
        <v>699.48</v>
      </c>
      <c r="M274" s="59">
        <v>0.05</v>
      </c>
      <c r="N274" s="59">
        <v>0.05</v>
      </c>
    </row>
    <row r="275" spans="1:14" ht="27.75" customHeight="1">
      <c r="A275" s="90">
        <v>8760</v>
      </c>
      <c r="B275" s="52">
        <v>8760</v>
      </c>
      <c r="C275" s="90">
        <v>8760</v>
      </c>
      <c r="D275" s="52">
        <v>8760</v>
      </c>
      <c r="E275" s="187" t="s">
        <v>429</v>
      </c>
      <c r="F275" s="187" t="s">
        <v>159</v>
      </c>
      <c r="G275" s="56">
        <v>0</v>
      </c>
      <c r="H275" s="57">
        <v>211.55</v>
      </c>
      <c r="I275" s="57">
        <v>1.44</v>
      </c>
      <c r="J275" s="57">
        <v>1.44</v>
      </c>
      <c r="K275" s="58">
        <v>0</v>
      </c>
      <c r="L275" s="59">
        <v>30220.87</v>
      </c>
      <c r="M275" s="59">
        <v>0.05</v>
      </c>
      <c r="N275" s="59">
        <v>0.05</v>
      </c>
    </row>
    <row r="276" spans="1:14" ht="27.75" customHeight="1">
      <c r="A276" s="90">
        <v>599</v>
      </c>
      <c r="B276" s="52">
        <v>1700053298890</v>
      </c>
      <c r="C276" s="90">
        <v>540</v>
      </c>
      <c r="D276" s="52">
        <v>1700053298905</v>
      </c>
      <c r="E276" s="187" t="s">
        <v>430</v>
      </c>
      <c r="F276" s="187" t="s">
        <v>159</v>
      </c>
      <c r="G276" s="56">
        <v>0</v>
      </c>
      <c r="H276" s="57">
        <v>27.13</v>
      </c>
      <c r="I276" s="57">
        <v>0.91</v>
      </c>
      <c r="J276" s="57">
        <v>0.91</v>
      </c>
      <c r="K276" s="58">
        <v>0</v>
      </c>
      <c r="L276" s="59">
        <v>4341.41</v>
      </c>
      <c r="M276" s="59">
        <v>0.05</v>
      </c>
      <c r="N276" s="59">
        <v>0.05</v>
      </c>
    </row>
    <row r="277" spans="1:14" ht="27.75" customHeight="1">
      <c r="A277" s="90">
        <v>588</v>
      </c>
      <c r="B277" s="52">
        <v>1700053280182</v>
      </c>
      <c r="C277" s="90">
        <v>539</v>
      </c>
      <c r="D277" s="52">
        <v>1700053280191</v>
      </c>
      <c r="E277" s="187" t="s">
        <v>431</v>
      </c>
      <c r="F277" s="187" t="s">
        <v>159</v>
      </c>
      <c r="G277" s="56">
        <v>0</v>
      </c>
      <c r="H277" s="57">
        <v>207.28</v>
      </c>
      <c r="I277" s="57">
        <v>0.89</v>
      </c>
      <c r="J277" s="57">
        <v>0.89</v>
      </c>
      <c r="K277" s="58">
        <v>0</v>
      </c>
      <c r="L277" s="59">
        <v>623.35</v>
      </c>
      <c r="M277" s="59">
        <v>0.05</v>
      </c>
      <c r="N277" s="59">
        <v>0.05</v>
      </c>
    </row>
    <row r="278" spans="1:14" ht="27.75" customHeight="1">
      <c r="A278" s="90">
        <v>574</v>
      </c>
      <c r="B278" s="52">
        <v>1700060031850</v>
      </c>
      <c r="C278" s="90">
        <v>955</v>
      </c>
      <c r="D278" s="52">
        <v>1700060031860</v>
      </c>
      <c r="E278" s="187" t="s">
        <v>432</v>
      </c>
      <c r="F278" s="187" t="s">
        <v>159</v>
      </c>
      <c r="G278" s="56">
        <v>0</v>
      </c>
      <c r="H278" s="57">
        <v>1912.84</v>
      </c>
      <c r="I278" s="57">
        <v>0.57999999999999996</v>
      </c>
      <c r="J278" s="57">
        <v>0.57999999999999996</v>
      </c>
      <c r="K278" s="58">
        <v>0</v>
      </c>
      <c r="L278" s="59">
        <v>2013.51</v>
      </c>
      <c r="M278" s="59">
        <v>0.05</v>
      </c>
      <c r="N278" s="59">
        <v>0.05</v>
      </c>
    </row>
    <row r="279" spans="1:14" ht="27.75" customHeight="1">
      <c r="A279" s="90">
        <v>575</v>
      </c>
      <c r="B279" s="52">
        <v>1700060004305</v>
      </c>
      <c r="C279" s="90">
        <v>889</v>
      </c>
      <c r="D279" s="52">
        <v>1700060004314</v>
      </c>
      <c r="E279" s="187" t="s">
        <v>433</v>
      </c>
      <c r="F279" s="187" t="s">
        <v>159</v>
      </c>
      <c r="G279" s="56">
        <v>0</v>
      </c>
      <c r="H279" s="57">
        <v>1971.3</v>
      </c>
      <c r="I279" s="57">
        <v>0.56999999999999995</v>
      </c>
      <c r="J279" s="57">
        <v>0.56999999999999995</v>
      </c>
      <c r="K279" s="58">
        <v>0</v>
      </c>
      <c r="L279" s="59">
        <v>2075.04</v>
      </c>
      <c r="M279" s="59">
        <v>0.05</v>
      </c>
      <c r="N279" s="59">
        <v>0.05</v>
      </c>
    </row>
    <row r="280" spans="1:14" ht="27.75" customHeight="1">
      <c r="A280" s="90">
        <v>799</v>
      </c>
      <c r="B280" s="191"/>
      <c r="C280" s="90">
        <v>960</v>
      </c>
      <c r="D280" s="191"/>
      <c r="E280" s="187" t="s">
        <v>434</v>
      </c>
      <c r="F280" s="187" t="s">
        <v>159</v>
      </c>
      <c r="G280" s="56">
        <v>0</v>
      </c>
      <c r="H280" s="57">
        <v>1044.23</v>
      </c>
      <c r="I280" s="57">
        <v>0.67</v>
      </c>
      <c r="J280" s="57">
        <v>0.67</v>
      </c>
      <c r="K280" s="58">
        <v>0</v>
      </c>
      <c r="L280" s="59">
        <v>1099.18</v>
      </c>
      <c r="M280" s="59">
        <v>0.05</v>
      </c>
      <c r="N280" s="59">
        <v>0.05</v>
      </c>
    </row>
    <row r="281" spans="1:14" ht="27.75" customHeight="1">
      <c r="A281" s="90">
        <v>606</v>
      </c>
      <c r="B281" s="52">
        <v>1700060022740</v>
      </c>
      <c r="C281" s="90">
        <v>877</v>
      </c>
      <c r="D281" s="52">
        <v>1700060022759</v>
      </c>
      <c r="E281" s="187" t="s">
        <v>435</v>
      </c>
      <c r="F281" s="187" t="s">
        <v>159</v>
      </c>
      <c r="G281" s="56">
        <v>0</v>
      </c>
      <c r="H281" s="57">
        <v>223.11</v>
      </c>
      <c r="I281" s="57">
        <v>2.31</v>
      </c>
      <c r="J281" s="57">
        <v>2.31</v>
      </c>
      <c r="K281" s="58">
        <v>0</v>
      </c>
      <c r="L281" s="59">
        <v>1182.49</v>
      </c>
      <c r="M281" s="59">
        <v>0.05</v>
      </c>
      <c r="N281" s="59">
        <v>0.05</v>
      </c>
    </row>
    <row r="282" spans="1:14" ht="27.75" customHeight="1">
      <c r="A282" s="90">
        <v>799</v>
      </c>
      <c r="B282" s="52">
        <v>1700060033272</v>
      </c>
      <c r="C282" s="90">
        <v>960</v>
      </c>
      <c r="D282" s="52">
        <v>1700060033281</v>
      </c>
      <c r="E282" s="187" t="s">
        <v>436</v>
      </c>
      <c r="F282" s="187" t="s">
        <v>159</v>
      </c>
      <c r="G282" s="56">
        <v>0</v>
      </c>
      <c r="H282" s="57">
        <v>10.88</v>
      </c>
      <c r="I282" s="57">
        <v>1.26</v>
      </c>
      <c r="J282" s="57">
        <v>1.26</v>
      </c>
      <c r="K282" s="58">
        <v>0</v>
      </c>
      <c r="L282" s="59">
        <v>1145.08</v>
      </c>
      <c r="M282" s="59">
        <v>0.05</v>
      </c>
      <c r="N282" s="59">
        <v>0.05</v>
      </c>
    </row>
    <row r="283" spans="1:14" ht="27.75" customHeight="1">
      <c r="A283" s="90">
        <v>799</v>
      </c>
      <c r="B283" s="52">
        <v>1700060025990</v>
      </c>
      <c r="C283" s="90"/>
      <c r="D283" s="52"/>
      <c r="E283" s="187" t="s">
        <v>437</v>
      </c>
      <c r="F283" s="187" t="s">
        <v>159</v>
      </c>
      <c r="G283" s="56">
        <v>0</v>
      </c>
      <c r="H283" s="57">
        <v>1964.67</v>
      </c>
      <c r="I283" s="57">
        <v>3.2</v>
      </c>
      <c r="J283" s="57">
        <v>3.2</v>
      </c>
      <c r="K283" s="58">
        <v>0</v>
      </c>
      <c r="L283" s="59">
        <v>0</v>
      </c>
      <c r="M283" s="59">
        <v>0</v>
      </c>
      <c r="N283" s="59">
        <v>0</v>
      </c>
    </row>
    <row r="284" spans="1:14" ht="27.75" customHeight="1">
      <c r="A284" s="90">
        <v>690</v>
      </c>
      <c r="B284" s="52">
        <v>1715033416906</v>
      </c>
      <c r="C284" s="90"/>
      <c r="D284" s="52"/>
      <c r="E284" s="187" t="s">
        <v>438</v>
      </c>
      <c r="F284" s="187">
        <v>1</v>
      </c>
      <c r="G284" s="56">
        <v>0</v>
      </c>
      <c r="H284" s="57">
        <v>1746.29</v>
      </c>
      <c r="I284" s="57">
        <v>4.5599999999999996</v>
      </c>
      <c r="J284" s="57">
        <v>4.5599999999999996</v>
      </c>
      <c r="K284" s="58">
        <v>0</v>
      </c>
      <c r="L284" s="59">
        <v>0</v>
      </c>
      <c r="M284" s="59">
        <v>0</v>
      </c>
      <c r="N284" s="59">
        <v>0</v>
      </c>
    </row>
    <row r="285" spans="1:14" ht="27.75" customHeight="1">
      <c r="A285" s="90">
        <v>799</v>
      </c>
      <c r="B285" s="191">
        <v>1700060175320</v>
      </c>
      <c r="C285" s="90">
        <v>960</v>
      </c>
      <c r="D285" s="191">
        <v>1700060175330</v>
      </c>
      <c r="E285" s="187" t="s">
        <v>439</v>
      </c>
      <c r="F285" s="187" t="s">
        <v>159</v>
      </c>
      <c r="G285" s="56">
        <v>0</v>
      </c>
      <c r="H285" s="57">
        <v>3391.02</v>
      </c>
      <c r="I285" s="57">
        <v>0.67</v>
      </c>
      <c r="J285" s="57">
        <v>0.67</v>
      </c>
      <c r="K285" s="58">
        <v>0</v>
      </c>
      <c r="L285" s="59">
        <v>3569.47</v>
      </c>
      <c r="M285" s="59">
        <v>0.05</v>
      </c>
      <c r="N285" s="59">
        <v>0.05</v>
      </c>
    </row>
    <row r="286" spans="1:14" ht="27.75" customHeight="1">
      <c r="A286" s="90">
        <v>799</v>
      </c>
      <c r="B286" s="191">
        <v>1700060144926</v>
      </c>
      <c r="C286" s="90">
        <v>960</v>
      </c>
      <c r="D286" s="191">
        <v>1700060144935</v>
      </c>
      <c r="E286" s="187" t="s">
        <v>440</v>
      </c>
      <c r="F286" s="187" t="s">
        <v>159</v>
      </c>
      <c r="G286" s="56">
        <v>0</v>
      </c>
      <c r="H286" s="57">
        <v>3285.66</v>
      </c>
      <c r="I286" s="57">
        <v>0.67</v>
      </c>
      <c r="J286" s="57">
        <v>0.67</v>
      </c>
      <c r="K286" s="58">
        <v>0</v>
      </c>
      <c r="L286" s="59">
        <v>3285.66</v>
      </c>
      <c r="M286" s="59">
        <v>0.05</v>
      </c>
      <c r="N286" s="59">
        <v>0.05</v>
      </c>
    </row>
    <row r="287" spans="1:14" ht="27.75" customHeight="1">
      <c r="A287" s="90">
        <v>799</v>
      </c>
      <c r="B287" s="191"/>
      <c r="C287" s="90">
        <v>960</v>
      </c>
      <c r="D287" s="191"/>
      <c r="E287" s="187" t="s">
        <v>441</v>
      </c>
      <c r="F287" s="187" t="s">
        <v>159</v>
      </c>
      <c r="G287" s="56">
        <v>0</v>
      </c>
      <c r="H287" s="57">
        <v>1218.08</v>
      </c>
      <c r="I287" s="57">
        <v>1.05</v>
      </c>
      <c r="J287" s="57">
        <v>1.05</v>
      </c>
      <c r="K287" s="58">
        <v>0</v>
      </c>
      <c r="L287" s="59">
        <v>1282.18</v>
      </c>
      <c r="M287" s="59">
        <v>0.05</v>
      </c>
      <c r="N287" s="59">
        <v>0.05</v>
      </c>
    </row>
    <row r="288" spans="1:14" ht="27.75" customHeight="1">
      <c r="A288" s="90">
        <v>799</v>
      </c>
      <c r="B288" s="191">
        <v>1700060138560</v>
      </c>
      <c r="C288" s="90">
        <v>960</v>
      </c>
      <c r="D288" s="191">
        <v>1700060138579</v>
      </c>
      <c r="E288" s="187" t="s">
        <v>442</v>
      </c>
      <c r="F288" s="187" t="s">
        <v>159</v>
      </c>
      <c r="G288" s="56">
        <v>0</v>
      </c>
      <c r="H288" s="57">
        <v>3.46</v>
      </c>
      <c r="I288" s="57">
        <v>1.57</v>
      </c>
      <c r="J288" s="57">
        <v>1.57</v>
      </c>
      <c r="K288" s="58">
        <v>0</v>
      </c>
      <c r="L288" s="59">
        <v>1140.45</v>
      </c>
      <c r="M288" s="59">
        <v>0.05</v>
      </c>
      <c r="N288" s="59">
        <v>0.05</v>
      </c>
    </row>
    <row r="289" spans="1:14" ht="27.75" customHeight="1">
      <c r="A289" s="90">
        <v>799</v>
      </c>
      <c r="B289" s="52">
        <v>1700060058365</v>
      </c>
      <c r="C289" s="90">
        <v>960</v>
      </c>
      <c r="D289" s="52">
        <v>1700060058374</v>
      </c>
      <c r="E289" s="187" t="s">
        <v>443</v>
      </c>
      <c r="F289" s="187" t="s">
        <v>159</v>
      </c>
      <c r="G289" s="56">
        <v>0</v>
      </c>
      <c r="H289" s="57">
        <v>2404.52</v>
      </c>
      <c r="I289" s="57">
        <v>0.67</v>
      </c>
      <c r="J289" s="57">
        <v>0.67</v>
      </c>
      <c r="K289" s="58">
        <v>0</v>
      </c>
      <c r="L289" s="59">
        <v>2404.52</v>
      </c>
      <c r="M289" s="59">
        <v>0.05</v>
      </c>
      <c r="N289" s="59">
        <v>0.05</v>
      </c>
    </row>
    <row r="290" spans="1:14" ht="27.75" customHeight="1">
      <c r="A290" s="90">
        <v>799</v>
      </c>
      <c r="B290" s="52">
        <v>1700060066603</v>
      </c>
      <c r="C290" s="90"/>
      <c r="D290" s="52"/>
      <c r="E290" s="187" t="s">
        <v>444</v>
      </c>
      <c r="F290" s="187">
        <v>2</v>
      </c>
      <c r="G290" s="56">
        <v>0</v>
      </c>
      <c r="H290" s="57">
        <v>12247.11</v>
      </c>
      <c r="I290" s="57">
        <v>1.02</v>
      </c>
      <c r="J290" s="57">
        <v>1.02</v>
      </c>
      <c r="K290" s="58">
        <v>0</v>
      </c>
      <c r="L290" s="59">
        <v>0</v>
      </c>
      <c r="M290" s="59">
        <v>0</v>
      </c>
      <c r="N290" s="59">
        <v>0</v>
      </c>
    </row>
    <row r="291" spans="1:14" ht="27.75" customHeight="1">
      <c r="A291" s="90">
        <v>799</v>
      </c>
      <c r="B291" s="191"/>
      <c r="C291" s="90">
        <v>960</v>
      </c>
      <c r="D291" s="191"/>
      <c r="E291" s="187" t="s">
        <v>445</v>
      </c>
      <c r="F291" s="187" t="s">
        <v>159</v>
      </c>
      <c r="G291" s="56">
        <v>0</v>
      </c>
      <c r="H291" s="57">
        <v>1402.78</v>
      </c>
      <c r="I291" s="57">
        <v>0.8</v>
      </c>
      <c r="J291" s="57">
        <v>0.8</v>
      </c>
      <c r="K291" s="58">
        <v>0</v>
      </c>
      <c r="L291" s="59">
        <v>1476.6</v>
      </c>
      <c r="M291" s="59">
        <v>0.05</v>
      </c>
      <c r="N291" s="59">
        <v>0.05</v>
      </c>
    </row>
    <row r="292" spans="1:14" ht="27.75" customHeight="1">
      <c r="A292" s="90">
        <v>799</v>
      </c>
      <c r="B292" s="191"/>
      <c r="C292" s="90">
        <v>960</v>
      </c>
      <c r="D292" s="191"/>
      <c r="E292" s="187" t="s">
        <v>446</v>
      </c>
      <c r="F292" s="187" t="s">
        <v>159</v>
      </c>
      <c r="G292" s="56">
        <v>0</v>
      </c>
      <c r="H292" s="57">
        <v>787.63</v>
      </c>
      <c r="I292" s="57">
        <v>0.85</v>
      </c>
      <c r="J292" s="57">
        <v>0.85</v>
      </c>
      <c r="K292" s="58">
        <v>0</v>
      </c>
      <c r="L292" s="59">
        <v>829.08</v>
      </c>
      <c r="M292" s="59">
        <v>0.05</v>
      </c>
      <c r="N292" s="59">
        <v>0.05</v>
      </c>
    </row>
    <row r="293" spans="1:14" ht="27.75" customHeight="1">
      <c r="A293" s="90">
        <v>799</v>
      </c>
      <c r="B293" s="191"/>
      <c r="C293" s="90"/>
      <c r="D293" s="52"/>
      <c r="E293" s="187" t="s">
        <v>447</v>
      </c>
      <c r="F293" s="187">
        <v>2</v>
      </c>
      <c r="G293" s="56">
        <v>0</v>
      </c>
      <c r="H293" s="57">
        <v>24899.02</v>
      </c>
      <c r="I293" s="57">
        <v>1.02</v>
      </c>
      <c r="J293" s="57">
        <v>1.02</v>
      </c>
      <c r="K293" s="58">
        <v>0</v>
      </c>
      <c r="L293" s="59">
        <v>0</v>
      </c>
      <c r="M293" s="59">
        <v>0</v>
      </c>
      <c r="N293" s="59">
        <v>0</v>
      </c>
    </row>
    <row r="294" spans="1:14" ht="27.75" customHeight="1">
      <c r="A294" s="90">
        <v>799</v>
      </c>
      <c r="B294" s="52">
        <v>1700060113360</v>
      </c>
      <c r="C294" s="90">
        <v>960</v>
      </c>
      <c r="D294" s="52">
        <v>1700060113370</v>
      </c>
      <c r="E294" s="187" t="s">
        <v>448</v>
      </c>
      <c r="F294" s="187" t="s">
        <v>159</v>
      </c>
      <c r="G294" s="56">
        <v>0</v>
      </c>
      <c r="H294" s="57">
        <v>869.26</v>
      </c>
      <c r="I294" s="57">
        <v>1.4</v>
      </c>
      <c r="J294" s="57">
        <v>1.4</v>
      </c>
      <c r="K294" s="58">
        <v>0</v>
      </c>
      <c r="L294" s="59">
        <v>914.99</v>
      </c>
      <c r="M294" s="59">
        <v>0.05</v>
      </c>
      <c r="N294" s="59">
        <v>0.05</v>
      </c>
    </row>
    <row r="295" spans="1:14" ht="27.75" customHeight="1">
      <c r="A295" s="90">
        <v>8782</v>
      </c>
      <c r="B295" s="52">
        <v>8782</v>
      </c>
      <c r="C295" s="90">
        <v>8783</v>
      </c>
      <c r="D295" s="52">
        <v>8783</v>
      </c>
      <c r="E295" s="187" t="s">
        <v>449</v>
      </c>
      <c r="F295" s="187" t="s">
        <v>159</v>
      </c>
      <c r="G295" s="56">
        <v>0</v>
      </c>
      <c r="H295" s="57">
        <v>359.16</v>
      </c>
      <c r="I295" s="57">
        <v>1.29</v>
      </c>
      <c r="J295" s="57">
        <v>1.29</v>
      </c>
      <c r="K295" s="58">
        <v>0</v>
      </c>
      <c r="L295" s="59">
        <v>378.06</v>
      </c>
      <c r="M295" s="59">
        <v>0.05</v>
      </c>
      <c r="N295" s="59">
        <v>0.05</v>
      </c>
    </row>
    <row r="296" spans="1:14" ht="27.75" customHeight="1">
      <c r="A296" s="90">
        <v>8784</v>
      </c>
      <c r="B296" s="52">
        <v>8784</v>
      </c>
      <c r="C296" s="90">
        <v>8785</v>
      </c>
      <c r="D296" s="52">
        <v>8785</v>
      </c>
      <c r="E296" s="187" t="s">
        <v>450</v>
      </c>
      <c r="F296" s="187" t="s">
        <v>159</v>
      </c>
      <c r="G296" s="56">
        <v>0</v>
      </c>
      <c r="H296" s="57">
        <v>1039.68</v>
      </c>
      <c r="I296" s="57">
        <v>1.29</v>
      </c>
      <c r="J296" s="57">
        <v>1.29</v>
      </c>
      <c r="K296" s="58">
        <v>0</v>
      </c>
      <c r="L296" s="59">
        <v>1094.4000000000001</v>
      </c>
      <c r="M296" s="59">
        <v>0.05</v>
      </c>
      <c r="N296" s="59">
        <v>0.05</v>
      </c>
    </row>
    <row r="297" spans="1:14" ht="27.75" customHeight="1">
      <c r="A297" s="90">
        <v>799</v>
      </c>
      <c r="B297" s="191"/>
      <c r="C297" s="90"/>
      <c r="D297" s="52" t="s">
        <v>451</v>
      </c>
      <c r="E297" s="187" t="s">
        <v>452</v>
      </c>
      <c r="F297" s="187">
        <v>2</v>
      </c>
      <c r="G297" s="56">
        <v>0</v>
      </c>
      <c r="H297" s="57">
        <v>13425.83</v>
      </c>
      <c r="I297" s="57">
        <v>1.02</v>
      </c>
      <c r="J297" s="57">
        <v>1.02</v>
      </c>
      <c r="K297" s="58">
        <v>0</v>
      </c>
      <c r="L297" s="59">
        <v>0</v>
      </c>
      <c r="M297" s="59">
        <v>0</v>
      </c>
      <c r="N297" s="59">
        <v>0</v>
      </c>
    </row>
  </sheetData>
  <mergeCells count="10">
    <mergeCell ref="A4:F4"/>
    <mergeCell ref="D5:F5"/>
    <mergeCell ref="C1:D1"/>
    <mergeCell ref="F1:P1"/>
    <mergeCell ref="A2:N2"/>
    <mergeCell ref="D6:F6"/>
    <mergeCell ref="D7:F7"/>
    <mergeCell ref="A5:C5"/>
    <mergeCell ref="A6:C6"/>
    <mergeCell ref="A7:C7"/>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site.&amp;R&amp;8&amp;P of &amp;N</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279"/>
  <sheetViews>
    <sheetView zoomScale="90" zoomScaleNormal="90" zoomScaleSheetLayoutView="100" workbookViewId="0">
      <selection activeCell="H2" sqref="H2"/>
    </sheetView>
  </sheetViews>
  <sheetFormatPr defaultColWidth="9.21875" defaultRowHeight="13.2"/>
  <cols>
    <col min="1" max="1" width="14.77734375" style="46" customWidth="1"/>
    <col min="2" max="2" width="16.77734375" style="46" customWidth="1"/>
    <col min="3" max="3" width="15.77734375" style="53" bestFit="1" customWidth="1"/>
    <col min="4" max="4" width="21" style="53" customWidth="1"/>
    <col min="5" max="5" width="14.77734375" style="54" customWidth="1"/>
    <col min="6" max="7" width="14.77734375" style="55" customWidth="1"/>
    <col min="8" max="8" width="14.77734375" style="46" customWidth="1"/>
    <col min="9" max="9" width="15.5546875" style="46" customWidth="1"/>
    <col min="10" max="13" width="9.21875" style="46"/>
    <col min="14" max="14" width="9.44140625" style="46" bestFit="1" customWidth="1"/>
    <col min="15" max="16384" width="9.21875" style="46"/>
  </cols>
  <sheetData>
    <row r="1" spans="1:14" ht="66.75" customHeight="1">
      <c r="A1" s="243" t="s">
        <v>453</v>
      </c>
      <c r="B1" s="243"/>
      <c r="C1" s="243"/>
      <c r="D1" s="243"/>
      <c r="E1" s="243"/>
      <c r="F1" s="243"/>
      <c r="G1" s="243"/>
      <c r="H1" s="244"/>
    </row>
    <row r="2" spans="1:14" s="47" customFormat="1" ht="46.5" customHeight="1">
      <c r="A2" s="240" t="str">
        <f>Overview!B4&amp; " - Effective from "&amp;Overview!D4&amp;" - "&amp;Overview!E4&amp;" Designated EHV import charges"</f>
        <v>Scottish Hydro Electric Power Distribution plc - Effective from 1 April 2025 - Final Designated EHV import charges</v>
      </c>
      <c r="B2" s="241"/>
      <c r="C2" s="241"/>
      <c r="D2" s="241"/>
      <c r="E2" s="241"/>
      <c r="F2" s="241"/>
      <c r="G2" s="242"/>
      <c r="H2" s="210"/>
    </row>
    <row r="3" spans="1:14" s="79" customFormat="1" ht="17.399999999999999">
      <c r="A3" s="83"/>
      <c r="B3" s="83"/>
      <c r="C3" s="83"/>
      <c r="D3" s="84"/>
      <c r="E3" s="85"/>
      <c r="F3" s="85"/>
      <c r="G3" s="86"/>
      <c r="H3" s="78"/>
      <c r="I3" s="78"/>
      <c r="J3" s="78"/>
      <c r="K3" s="78"/>
      <c r="L3" s="78"/>
      <c r="M3" s="78"/>
      <c r="N3" s="78"/>
    </row>
    <row r="4" spans="1:14" ht="66" customHeight="1">
      <c r="A4" s="49" t="s">
        <v>1555</v>
      </c>
      <c r="B4" s="48" t="s">
        <v>142</v>
      </c>
      <c r="C4" s="50" t="s">
        <v>144</v>
      </c>
      <c r="D4" s="121" t="str">
        <f>'Annex 2 Designated EHV charges'!G9</f>
        <v>Import
Super Red
unit charge
(p/kWh)</v>
      </c>
      <c r="E4" s="121" t="str">
        <f>'Annex 2 Designated EHV charges'!H9</f>
        <v>Import
fixed charge
(p/day)</v>
      </c>
      <c r="F4" s="121" t="str">
        <f>'Annex 2 Designated EHV charges'!I9</f>
        <v>Import
capacity charge
(p/kVA/day)</v>
      </c>
      <c r="G4" s="121" t="str">
        <f>'Annex 2 Designated EHV charges'!J9</f>
        <v>Import
exceeded capacity charge
(p/kVA/day)</v>
      </c>
      <c r="H4" s="209"/>
    </row>
    <row r="5" spans="1:14" ht="12.75" customHeight="1">
      <c r="A5" s="184">
        <v>595</v>
      </c>
      <c r="B5" s="185">
        <v>1712385815400</v>
      </c>
      <c r="C5" s="184" t="s">
        <v>154</v>
      </c>
      <c r="D5" s="93">
        <v>0</v>
      </c>
      <c r="E5" s="206">
        <v>9335.57</v>
      </c>
      <c r="F5" s="94">
        <v>4.2699999999999996</v>
      </c>
      <c r="G5" s="94">
        <v>4.2699999999999996</v>
      </c>
    </row>
    <row r="6" spans="1:14" ht="12.75" customHeight="1">
      <c r="A6" s="184">
        <v>596</v>
      </c>
      <c r="B6" s="185">
        <v>1700051251844</v>
      </c>
      <c r="C6" s="184" t="s">
        <v>155</v>
      </c>
      <c r="D6" s="93">
        <v>0</v>
      </c>
      <c r="E6" s="206">
        <v>1688.04</v>
      </c>
      <c r="F6" s="94">
        <v>2.38</v>
      </c>
      <c r="G6" s="94">
        <v>2.38</v>
      </c>
    </row>
    <row r="7" spans="1:14" ht="12.75" customHeight="1">
      <c r="A7" s="184">
        <v>597</v>
      </c>
      <c r="B7" s="185">
        <v>1711602345053</v>
      </c>
      <c r="C7" s="184" t="s">
        <v>156</v>
      </c>
      <c r="D7" s="93">
        <v>0</v>
      </c>
      <c r="E7" s="206">
        <v>1186.58</v>
      </c>
      <c r="F7" s="94">
        <v>8.1999999999999993</v>
      </c>
      <c r="G7" s="94">
        <v>8.1999999999999993</v>
      </c>
    </row>
    <row r="8" spans="1:14" ht="12.75" customHeight="1">
      <c r="A8" s="184">
        <v>598</v>
      </c>
      <c r="B8" s="185">
        <v>1717121416604</v>
      </c>
      <c r="C8" s="184" t="s">
        <v>157</v>
      </c>
      <c r="D8" s="93">
        <v>1.4490000000000001</v>
      </c>
      <c r="E8" s="206">
        <v>887.44</v>
      </c>
      <c r="F8" s="94">
        <v>1.29</v>
      </c>
      <c r="G8" s="94">
        <v>1.29</v>
      </c>
    </row>
    <row r="9" spans="1:14" ht="12.75" customHeight="1">
      <c r="A9" s="184">
        <v>560</v>
      </c>
      <c r="B9" s="185">
        <v>1700051737559</v>
      </c>
      <c r="C9" s="184" t="s">
        <v>158</v>
      </c>
      <c r="D9" s="93">
        <v>0</v>
      </c>
      <c r="E9" s="206">
        <v>4.34</v>
      </c>
      <c r="F9" s="94">
        <v>1.28</v>
      </c>
      <c r="G9" s="94">
        <v>1.28</v>
      </c>
    </row>
    <row r="10" spans="1:14" ht="12.75" customHeight="1">
      <c r="A10" s="184">
        <v>560</v>
      </c>
      <c r="B10" s="185">
        <v>1700051737568</v>
      </c>
      <c r="C10" s="184" t="s">
        <v>160</v>
      </c>
      <c r="D10" s="93">
        <v>0</v>
      </c>
      <c r="E10" s="206">
        <v>6.59</v>
      </c>
      <c r="F10" s="94">
        <v>1.28</v>
      </c>
      <c r="G10" s="94">
        <v>1.28</v>
      </c>
    </row>
    <row r="11" spans="1:14" ht="12.75" customHeight="1">
      <c r="A11" s="184">
        <v>562</v>
      </c>
      <c r="B11" s="185">
        <v>1700051741068</v>
      </c>
      <c r="C11" s="184" t="s">
        <v>161</v>
      </c>
      <c r="D11" s="93">
        <v>0</v>
      </c>
      <c r="E11" s="206">
        <v>169.39</v>
      </c>
      <c r="F11" s="94">
        <v>1.28</v>
      </c>
      <c r="G11" s="94">
        <v>1.28</v>
      </c>
    </row>
    <row r="12" spans="1:14" ht="12.75" customHeight="1">
      <c r="A12" s="184">
        <v>562</v>
      </c>
      <c r="B12" s="185">
        <v>1700051740988</v>
      </c>
      <c r="C12" s="184" t="s">
        <v>162</v>
      </c>
      <c r="D12" s="93">
        <v>0</v>
      </c>
      <c r="E12" s="206">
        <v>141.44999999999999</v>
      </c>
      <c r="F12" s="94">
        <v>1.28</v>
      </c>
      <c r="G12" s="94">
        <v>1.28</v>
      </c>
    </row>
    <row r="13" spans="1:14" ht="12.75" customHeight="1">
      <c r="A13" s="184">
        <v>562</v>
      </c>
      <c r="B13" s="185">
        <v>1700051740960</v>
      </c>
      <c r="C13" s="184" t="s">
        <v>163</v>
      </c>
      <c r="D13" s="93">
        <v>0</v>
      </c>
      <c r="E13" s="206">
        <v>15.66</v>
      </c>
      <c r="F13" s="94">
        <v>1.28</v>
      </c>
      <c r="G13" s="94">
        <v>1.28</v>
      </c>
    </row>
    <row r="14" spans="1:14" ht="12.75" customHeight="1">
      <c r="A14" s="184">
        <v>563</v>
      </c>
      <c r="B14" s="185">
        <v>1700051737647</v>
      </c>
      <c r="C14" s="184" t="s">
        <v>164</v>
      </c>
      <c r="D14" s="93">
        <v>0</v>
      </c>
      <c r="E14" s="206">
        <v>254.86</v>
      </c>
      <c r="F14" s="94">
        <v>1.28</v>
      </c>
      <c r="G14" s="94">
        <v>1.28</v>
      </c>
    </row>
    <row r="15" spans="1:14" ht="12.75" customHeight="1">
      <c r="A15" s="184">
        <v>564</v>
      </c>
      <c r="B15" s="185">
        <v>1700051765732</v>
      </c>
      <c r="C15" s="184" t="s">
        <v>165</v>
      </c>
      <c r="D15" s="93">
        <v>0</v>
      </c>
      <c r="E15" s="206">
        <v>855.91</v>
      </c>
      <c r="F15" s="94">
        <v>0.89</v>
      </c>
      <c r="G15" s="94">
        <v>0.89</v>
      </c>
    </row>
    <row r="16" spans="1:14" ht="12.75" customHeight="1">
      <c r="A16" s="184">
        <v>566</v>
      </c>
      <c r="B16" s="185">
        <v>1700051741110</v>
      </c>
      <c r="C16" s="184" t="s">
        <v>166</v>
      </c>
      <c r="D16" s="93">
        <v>0</v>
      </c>
      <c r="E16" s="206">
        <v>0</v>
      </c>
      <c r="F16" s="94">
        <v>1.28</v>
      </c>
      <c r="G16" s="94">
        <v>1.28</v>
      </c>
    </row>
    <row r="17" spans="1:7" ht="12.75" customHeight="1">
      <c r="A17" s="184">
        <v>567</v>
      </c>
      <c r="B17" s="185">
        <v>1700052157576</v>
      </c>
      <c r="C17" s="184" t="s">
        <v>167</v>
      </c>
      <c r="D17" s="93">
        <v>0</v>
      </c>
      <c r="E17" s="206">
        <v>643.08000000000004</v>
      </c>
      <c r="F17" s="94">
        <v>1.52</v>
      </c>
      <c r="G17" s="94">
        <v>1.52</v>
      </c>
    </row>
    <row r="18" spans="1:7" ht="12.75" customHeight="1">
      <c r="A18" s="184">
        <v>569</v>
      </c>
      <c r="B18" s="185">
        <v>1710056910505</v>
      </c>
      <c r="C18" s="184" t="s">
        <v>168</v>
      </c>
      <c r="D18" s="93">
        <v>0</v>
      </c>
      <c r="E18" s="206">
        <v>1186.58</v>
      </c>
      <c r="F18" s="94">
        <v>12.19</v>
      </c>
      <c r="G18" s="94">
        <v>12.19</v>
      </c>
    </row>
    <row r="19" spans="1:7" ht="12.75" customHeight="1">
      <c r="A19" s="184">
        <v>713</v>
      </c>
      <c r="B19" s="185">
        <v>1712380671009</v>
      </c>
      <c r="C19" s="184" t="s">
        <v>169</v>
      </c>
      <c r="D19" s="93">
        <v>0</v>
      </c>
      <c r="E19" s="206">
        <v>3.15</v>
      </c>
      <c r="F19" s="94">
        <v>0.55000000000000004</v>
      </c>
      <c r="G19" s="94">
        <v>0.55000000000000004</v>
      </c>
    </row>
    <row r="20" spans="1:7" ht="32.25" customHeight="1">
      <c r="A20" s="184">
        <v>714</v>
      </c>
      <c r="B20" s="185" t="s">
        <v>170</v>
      </c>
      <c r="C20" s="184" t="s">
        <v>172</v>
      </c>
      <c r="D20" s="93">
        <v>0</v>
      </c>
      <c r="E20" s="206">
        <v>25122.52</v>
      </c>
      <c r="F20" s="94">
        <v>0.57999999999999996</v>
      </c>
      <c r="G20" s="94">
        <v>0.57999999999999996</v>
      </c>
    </row>
    <row r="21" spans="1:7" ht="12.75" customHeight="1">
      <c r="A21" s="184">
        <v>8707</v>
      </c>
      <c r="B21" s="185">
        <v>8707</v>
      </c>
      <c r="C21" s="184" t="s">
        <v>173</v>
      </c>
      <c r="D21" s="93">
        <v>0</v>
      </c>
      <c r="E21" s="206">
        <v>627.29</v>
      </c>
      <c r="F21" s="94">
        <v>2.15</v>
      </c>
      <c r="G21" s="94">
        <v>2.15</v>
      </c>
    </row>
    <row r="22" spans="1:7" ht="12.75" customHeight="1">
      <c r="A22" s="184">
        <v>717</v>
      </c>
      <c r="B22" s="185">
        <v>1700051126888</v>
      </c>
      <c r="C22" s="184" t="s">
        <v>174</v>
      </c>
      <c r="D22" s="93">
        <v>0</v>
      </c>
      <c r="E22" s="206">
        <v>36.950000000000003</v>
      </c>
      <c r="F22" s="94">
        <v>0.89</v>
      </c>
      <c r="G22" s="94">
        <v>0.89</v>
      </c>
    </row>
    <row r="23" spans="1:7" ht="12.75" customHeight="1">
      <c r="A23" s="184">
        <v>718</v>
      </c>
      <c r="B23" s="185">
        <v>1700051955969</v>
      </c>
      <c r="C23" s="184" t="s">
        <v>175</v>
      </c>
      <c r="D23" s="93">
        <v>0</v>
      </c>
      <c r="E23" s="206">
        <v>14.53</v>
      </c>
      <c r="F23" s="94">
        <v>1.06</v>
      </c>
      <c r="G23" s="94">
        <v>1.06</v>
      </c>
    </row>
    <row r="24" spans="1:7" ht="12.75" customHeight="1">
      <c r="A24" s="184">
        <v>637</v>
      </c>
      <c r="B24" s="185">
        <v>1700051778208</v>
      </c>
      <c r="C24" s="184" t="s">
        <v>176</v>
      </c>
      <c r="D24" s="93">
        <v>0</v>
      </c>
      <c r="E24" s="206">
        <v>635.65</v>
      </c>
      <c r="F24" s="94">
        <v>1.29</v>
      </c>
      <c r="G24" s="94">
        <v>1.29</v>
      </c>
    </row>
    <row r="25" spans="1:7" ht="12.75" customHeight="1">
      <c r="A25" s="184">
        <v>8328</v>
      </c>
      <c r="B25" s="185">
        <v>8328</v>
      </c>
      <c r="C25" s="184" t="s">
        <v>177</v>
      </c>
      <c r="D25" s="93">
        <v>0</v>
      </c>
      <c r="E25" s="206">
        <v>683.87</v>
      </c>
      <c r="F25" s="94">
        <v>1.52</v>
      </c>
      <c r="G25" s="94">
        <v>1.52</v>
      </c>
    </row>
    <row r="26" spans="1:7" ht="12.75" customHeight="1">
      <c r="A26" s="184">
        <v>722</v>
      </c>
      <c r="B26" s="185">
        <v>1700051742780</v>
      </c>
      <c r="C26" s="184" t="s">
        <v>178</v>
      </c>
      <c r="D26" s="93">
        <v>0</v>
      </c>
      <c r="E26" s="206">
        <v>3.28</v>
      </c>
      <c r="F26" s="94">
        <v>1.97</v>
      </c>
      <c r="G26" s="94">
        <v>1.97</v>
      </c>
    </row>
    <row r="27" spans="1:7" ht="12.75" customHeight="1">
      <c r="A27" s="184">
        <v>8696</v>
      </c>
      <c r="B27" s="185">
        <v>8696</v>
      </c>
      <c r="C27" s="184" t="s">
        <v>179</v>
      </c>
      <c r="D27" s="93">
        <v>0</v>
      </c>
      <c r="E27" s="206">
        <v>630.96</v>
      </c>
      <c r="F27" s="94">
        <v>1.05</v>
      </c>
      <c r="G27" s="94">
        <v>1.05</v>
      </c>
    </row>
    <row r="28" spans="1:7" ht="12.75" customHeight="1">
      <c r="A28" s="184">
        <v>723</v>
      </c>
      <c r="B28" s="185">
        <v>1700051976550</v>
      </c>
      <c r="C28" s="184" t="s">
        <v>180</v>
      </c>
      <c r="D28" s="93">
        <v>0</v>
      </c>
      <c r="E28" s="206">
        <v>5.78</v>
      </c>
      <c r="F28" s="94">
        <v>1.02</v>
      </c>
      <c r="G28" s="94">
        <v>1.02</v>
      </c>
    </row>
    <row r="29" spans="1:7" ht="12.75" customHeight="1">
      <c r="A29" s="184">
        <v>724</v>
      </c>
      <c r="B29" s="185">
        <v>1700052029865</v>
      </c>
      <c r="C29" s="184" t="s">
        <v>181</v>
      </c>
      <c r="D29" s="93">
        <v>0</v>
      </c>
      <c r="E29" s="206">
        <v>6.38</v>
      </c>
      <c r="F29" s="94">
        <v>0.96</v>
      </c>
      <c r="G29" s="94">
        <v>0.96</v>
      </c>
    </row>
    <row r="30" spans="1:7" ht="12.75" customHeight="1">
      <c r="A30" s="184">
        <v>725</v>
      </c>
      <c r="B30" s="185">
        <v>1700051728590</v>
      </c>
      <c r="C30" s="184" t="s">
        <v>182</v>
      </c>
      <c r="D30" s="93">
        <v>0</v>
      </c>
      <c r="E30" s="206">
        <v>62.5</v>
      </c>
      <c r="F30" s="94">
        <v>0.61</v>
      </c>
      <c r="G30" s="94">
        <v>0.61</v>
      </c>
    </row>
    <row r="31" spans="1:7" ht="12.75" customHeight="1">
      <c r="A31" s="184">
        <v>726</v>
      </c>
      <c r="B31" s="185">
        <v>1700051703898</v>
      </c>
      <c r="C31" s="184" t="s">
        <v>183</v>
      </c>
      <c r="D31" s="93">
        <v>0</v>
      </c>
      <c r="E31" s="206">
        <v>6.95</v>
      </c>
      <c r="F31" s="94">
        <v>0.9</v>
      </c>
      <c r="G31" s="94">
        <v>0.9</v>
      </c>
    </row>
    <row r="32" spans="1:7" ht="12.75" customHeight="1">
      <c r="A32" s="184">
        <v>8699</v>
      </c>
      <c r="B32" s="185">
        <v>8699</v>
      </c>
      <c r="C32" s="184" t="s">
        <v>184</v>
      </c>
      <c r="D32" s="93">
        <v>0</v>
      </c>
      <c r="E32" s="206">
        <v>739.26</v>
      </c>
      <c r="F32" s="94">
        <v>1.24</v>
      </c>
      <c r="G32" s="94">
        <v>1.24</v>
      </c>
    </row>
    <row r="33" spans="1:7" ht="12.75" customHeight="1">
      <c r="A33" s="184">
        <v>8699</v>
      </c>
      <c r="B33" s="185">
        <v>8699</v>
      </c>
      <c r="C33" s="184" t="s">
        <v>185</v>
      </c>
      <c r="D33" s="93">
        <v>0</v>
      </c>
      <c r="E33" s="206">
        <v>739.26</v>
      </c>
      <c r="F33" s="94">
        <v>1.32</v>
      </c>
      <c r="G33" s="94">
        <v>1.32</v>
      </c>
    </row>
    <row r="34" spans="1:7" ht="12.75" customHeight="1">
      <c r="A34" s="184">
        <v>727</v>
      </c>
      <c r="B34" s="185">
        <v>1700051782729</v>
      </c>
      <c r="C34" s="184" t="s">
        <v>186</v>
      </c>
      <c r="D34" s="93">
        <v>0</v>
      </c>
      <c r="E34" s="206">
        <v>4.92</v>
      </c>
      <c r="F34" s="94">
        <v>1.03</v>
      </c>
      <c r="G34" s="94">
        <v>1.03</v>
      </c>
    </row>
    <row r="35" spans="1:7" ht="12.75" customHeight="1">
      <c r="A35" s="184">
        <v>730</v>
      </c>
      <c r="B35" s="185">
        <v>1700051741990</v>
      </c>
      <c r="C35" s="184" t="s">
        <v>187</v>
      </c>
      <c r="D35" s="93">
        <v>0</v>
      </c>
      <c r="E35" s="206">
        <v>7.12</v>
      </c>
      <c r="F35" s="94">
        <v>1.3</v>
      </c>
      <c r="G35" s="94">
        <v>1.3</v>
      </c>
    </row>
    <row r="36" spans="1:7" ht="12.75" customHeight="1">
      <c r="A36" s="184">
        <v>731</v>
      </c>
      <c r="B36" s="185">
        <v>1700051584955</v>
      </c>
      <c r="C36" s="184" t="s">
        <v>188</v>
      </c>
      <c r="D36" s="93">
        <v>0</v>
      </c>
      <c r="E36" s="206">
        <v>8.8800000000000008</v>
      </c>
      <c r="F36" s="94">
        <v>1.04</v>
      </c>
      <c r="G36" s="94">
        <v>1.04</v>
      </c>
    </row>
    <row r="37" spans="1:7" ht="12.75" customHeight="1">
      <c r="A37" s="184">
        <v>732</v>
      </c>
      <c r="B37" s="185">
        <v>1700052249980</v>
      </c>
      <c r="C37" s="184" t="s">
        <v>189</v>
      </c>
      <c r="D37" s="93">
        <v>0</v>
      </c>
      <c r="E37" s="206">
        <v>638.16999999999996</v>
      </c>
      <c r="F37" s="94">
        <v>1.21</v>
      </c>
      <c r="G37" s="94">
        <v>1.21</v>
      </c>
    </row>
    <row r="38" spans="1:7" ht="12.75" customHeight="1">
      <c r="A38" s="184">
        <v>787</v>
      </c>
      <c r="B38" s="185">
        <v>1700051754020</v>
      </c>
      <c r="C38" s="184" t="s">
        <v>190</v>
      </c>
      <c r="D38" s="93">
        <v>0</v>
      </c>
      <c r="E38" s="206">
        <v>18.600000000000001</v>
      </c>
      <c r="F38" s="94">
        <v>0.59</v>
      </c>
      <c r="G38" s="94">
        <v>0.59</v>
      </c>
    </row>
    <row r="39" spans="1:7" ht="12.75" customHeight="1">
      <c r="A39" s="184">
        <v>8688</v>
      </c>
      <c r="B39" s="185">
        <v>8688</v>
      </c>
      <c r="C39" s="184" t="s">
        <v>191</v>
      </c>
      <c r="D39" s="93">
        <v>0</v>
      </c>
      <c r="E39" s="206">
        <v>1.59</v>
      </c>
      <c r="F39" s="94">
        <v>0.89</v>
      </c>
      <c r="G39" s="94">
        <v>0.89</v>
      </c>
    </row>
    <row r="40" spans="1:7" ht="12.75" customHeight="1">
      <c r="A40" s="184">
        <v>735</v>
      </c>
      <c r="B40" s="185">
        <v>1700051754369</v>
      </c>
      <c r="C40" s="184" t="s">
        <v>192</v>
      </c>
      <c r="D40" s="93">
        <v>0</v>
      </c>
      <c r="E40" s="206">
        <v>4.7300000000000004</v>
      </c>
      <c r="F40" s="94">
        <v>0.69</v>
      </c>
      <c r="G40" s="94">
        <v>0.69</v>
      </c>
    </row>
    <row r="41" spans="1:7" ht="12.75" customHeight="1">
      <c r="A41" s="184">
        <v>736</v>
      </c>
      <c r="B41" s="185">
        <v>1700051754401</v>
      </c>
      <c r="C41" s="184" t="s">
        <v>193</v>
      </c>
      <c r="D41" s="93">
        <v>0</v>
      </c>
      <c r="E41" s="206">
        <v>4.7300000000000004</v>
      </c>
      <c r="F41" s="94">
        <v>0.73</v>
      </c>
      <c r="G41" s="94">
        <v>0.73</v>
      </c>
    </row>
    <row r="42" spans="1:7" ht="12.75" customHeight="1">
      <c r="A42" s="184">
        <v>737</v>
      </c>
      <c r="B42" s="185">
        <v>1700051742034</v>
      </c>
      <c r="C42" s="184" t="s">
        <v>194</v>
      </c>
      <c r="D42" s="93">
        <v>0</v>
      </c>
      <c r="E42" s="206">
        <v>6.45</v>
      </c>
      <c r="F42" s="94">
        <v>1.3</v>
      </c>
      <c r="G42" s="94">
        <v>1.3</v>
      </c>
    </row>
    <row r="43" spans="1:7" ht="12.75" customHeight="1">
      <c r="A43" s="184">
        <v>738</v>
      </c>
      <c r="B43" s="185">
        <v>1700051741077</v>
      </c>
      <c r="C43" s="184" t="s">
        <v>195</v>
      </c>
      <c r="D43" s="93">
        <v>0</v>
      </c>
      <c r="E43" s="206">
        <v>37.04</v>
      </c>
      <c r="F43" s="94">
        <v>0.89</v>
      </c>
      <c r="G43" s="94">
        <v>0.89</v>
      </c>
    </row>
    <row r="44" spans="1:7" ht="12.75" customHeight="1">
      <c r="A44" s="184">
        <v>739</v>
      </c>
      <c r="B44" s="185">
        <v>1700051741086</v>
      </c>
      <c r="C44" s="184" t="s">
        <v>196</v>
      </c>
      <c r="D44" s="93">
        <v>0</v>
      </c>
      <c r="E44" s="206">
        <v>37.04</v>
      </c>
      <c r="F44" s="94">
        <v>0.89</v>
      </c>
      <c r="G44" s="94">
        <v>0.89</v>
      </c>
    </row>
    <row r="45" spans="1:7" ht="12.75" customHeight="1">
      <c r="A45" s="184">
        <v>740</v>
      </c>
      <c r="B45" s="185">
        <v>1700051754313</v>
      </c>
      <c r="C45" s="184" t="s">
        <v>197</v>
      </c>
      <c r="D45" s="93">
        <v>0</v>
      </c>
      <c r="E45" s="206">
        <v>679.69</v>
      </c>
      <c r="F45" s="94">
        <v>1.01</v>
      </c>
      <c r="G45" s="94">
        <v>1.01</v>
      </c>
    </row>
    <row r="46" spans="1:7" ht="12.75" customHeight="1">
      <c r="A46" s="184">
        <v>741</v>
      </c>
      <c r="B46" s="185">
        <v>1700051737600</v>
      </c>
      <c r="C46" s="184" t="s">
        <v>198</v>
      </c>
      <c r="D46" s="93">
        <v>0</v>
      </c>
      <c r="E46" s="206">
        <v>112.88</v>
      </c>
      <c r="F46" s="94">
        <v>0.89</v>
      </c>
      <c r="G46" s="94">
        <v>0.89</v>
      </c>
    </row>
    <row r="47" spans="1:7" ht="12.75" customHeight="1">
      <c r="A47" s="184">
        <v>742</v>
      </c>
      <c r="B47" s="185">
        <v>1700051737610</v>
      </c>
      <c r="C47" s="184" t="s">
        <v>199</v>
      </c>
      <c r="D47" s="93">
        <v>0</v>
      </c>
      <c r="E47" s="206">
        <v>4.4800000000000004</v>
      </c>
      <c r="F47" s="94">
        <v>0.89</v>
      </c>
      <c r="G47" s="94">
        <v>0.89</v>
      </c>
    </row>
    <row r="48" spans="1:7" ht="12.75" customHeight="1">
      <c r="A48" s="184">
        <v>743</v>
      </c>
      <c r="B48" s="185">
        <v>1700051746952</v>
      </c>
      <c r="C48" s="184" t="s">
        <v>200</v>
      </c>
      <c r="D48" s="93">
        <v>0</v>
      </c>
      <c r="E48" s="206">
        <v>3.15</v>
      </c>
      <c r="F48" s="94">
        <v>0.86</v>
      </c>
      <c r="G48" s="94">
        <v>0.86</v>
      </c>
    </row>
    <row r="49" spans="1:7" ht="12.75" customHeight="1">
      <c r="A49" s="184">
        <v>744</v>
      </c>
      <c r="B49" s="185">
        <v>1700051957664</v>
      </c>
      <c r="C49" s="184" t="s">
        <v>201</v>
      </c>
      <c r="D49" s="93">
        <v>0</v>
      </c>
      <c r="E49" s="206">
        <v>65.89</v>
      </c>
      <c r="F49" s="94">
        <v>0.9</v>
      </c>
      <c r="G49" s="94">
        <v>0.9</v>
      </c>
    </row>
    <row r="50" spans="1:7" ht="12.75" customHeight="1">
      <c r="A50" s="184">
        <v>745</v>
      </c>
      <c r="B50" s="185">
        <v>1700052002748</v>
      </c>
      <c r="C50" s="184" t="s">
        <v>202</v>
      </c>
      <c r="D50" s="93">
        <v>0</v>
      </c>
      <c r="E50" s="206">
        <v>28.64</v>
      </c>
      <c r="F50" s="94">
        <v>1.05</v>
      </c>
      <c r="G50" s="94">
        <v>1.05</v>
      </c>
    </row>
    <row r="51" spans="1:7" ht="12.75" customHeight="1">
      <c r="A51" s="184">
        <v>746</v>
      </c>
      <c r="B51" s="185">
        <v>1700052002720</v>
      </c>
      <c r="C51" s="184" t="s">
        <v>203</v>
      </c>
      <c r="D51" s="93">
        <v>0</v>
      </c>
      <c r="E51" s="206">
        <v>64.849999999999994</v>
      </c>
      <c r="F51" s="94">
        <v>1.06</v>
      </c>
      <c r="G51" s="94">
        <v>1.06</v>
      </c>
    </row>
    <row r="52" spans="1:7" ht="12.75" customHeight="1">
      <c r="A52" s="184">
        <v>748</v>
      </c>
      <c r="B52" s="185">
        <v>1700051956466</v>
      </c>
      <c r="C52" s="184" t="s">
        <v>204</v>
      </c>
      <c r="D52" s="93">
        <v>0</v>
      </c>
      <c r="E52" s="206">
        <v>3.52</v>
      </c>
      <c r="F52" s="94">
        <v>1.37</v>
      </c>
      <c r="G52" s="94">
        <v>1.37</v>
      </c>
    </row>
    <row r="53" spans="1:7" ht="12.75" customHeight="1">
      <c r="A53" s="184">
        <v>749</v>
      </c>
      <c r="B53" s="185">
        <v>1700051622272</v>
      </c>
      <c r="C53" s="184" t="s">
        <v>205</v>
      </c>
      <c r="D53" s="93">
        <v>0</v>
      </c>
      <c r="E53" s="206">
        <v>742.18</v>
      </c>
      <c r="F53" s="94">
        <v>1.1200000000000001</v>
      </c>
      <c r="G53" s="94">
        <v>1.1200000000000001</v>
      </c>
    </row>
    <row r="54" spans="1:7" ht="12.75" customHeight="1">
      <c r="A54" s="184">
        <v>753</v>
      </c>
      <c r="B54" s="185">
        <v>1700051965043</v>
      </c>
      <c r="C54" s="184" t="s">
        <v>206</v>
      </c>
      <c r="D54" s="93">
        <v>0</v>
      </c>
      <c r="E54" s="206">
        <v>6.77</v>
      </c>
      <c r="F54" s="94">
        <v>1.29</v>
      </c>
      <c r="G54" s="94">
        <v>1.29</v>
      </c>
    </row>
    <row r="55" spans="1:7" ht="12.75" customHeight="1">
      <c r="A55" s="184">
        <v>754</v>
      </c>
      <c r="B55" s="185">
        <v>1700051740923</v>
      </c>
      <c r="C55" s="184" t="s">
        <v>207</v>
      </c>
      <c r="D55" s="93">
        <v>0</v>
      </c>
      <c r="E55" s="206">
        <v>0.6</v>
      </c>
      <c r="F55" s="94">
        <v>0.89</v>
      </c>
      <c r="G55" s="94">
        <v>0.89</v>
      </c>
    </row>
    <row r="56" spans="1:7" ht="12.75" customHeight="1">
      <c r="A56" s="184">
        <v>756</v>
      </c>
      <c r="B56" s="185">
        <v>1700051770412</v>
      </c>
      <c r="C56" s="184" t="s">
        <v>208</v>
      </c>
      <c r="D56" s="93">
        <v>0</v>
      </c>
      <c r="E56" s="206">
        <v>5.57</v>
      </c>
      <c r="F56" s="94">
        <v>0.89</v>
      </c>
      <c r="G56" s="94">
        <v>0.89</v>
      </c>
    </row>
    <row r="57" spans="1:7" ht="12.75" customHeight="1">
      <c r="A57" s="184">
        <v>758</v>
      </c>
      <c r="B57" s="185">
        <v>1700051742897</v>
      </c>
      <c r="C57" s="184" t="s">
        <v>209</v>
      </c>
      <c r="D57" s="93">
        <v>0</v>
      </c>
      <c r="E57" s="206">
        <v>46.15</v>
      </c>
      <c r="F57" s="94">
        <v>0.89</v>
      </c>
      <c r="G57" s="94">
        <v>0.89</v>
      </c>
    </row>
    <row r="58" spans="1:7" ht="12.75" customHeight="1">
      <c r="A58" s="184">
        <v>589</v>
      </c>
      <c r="B58" s="185">
        <v>1700051737629</v>
      </c>
      <c r="C58" s="184" t="s">
        <v>210</v>
      </c>
      <c r="D58" s="93">
        <v>0</v>
      </c>
      <c r="E58" s="206">
        <v>0.45</v>
      </c>
      <c r="F58" s="94">
        <v>0.89</v>
      </c>
      <c r="G58" s="94">
        <v>0.89</v>
      </c>
    </row>
    <row r="59" spans="1:7" ht="12.75" customHeight="1">
      <c r="A59" s="184">
        <v>761</v>
      </c>
      <c r="B59" s="185">
        <v>1700051751562</v>
      </c>
      <c r="C59" s="184" t="s">
        <v>211</v>
      </c>
      <c r="D59" s="93">
        <v>0</v>
      </c>
      <c r="E59" s="206">
        <v>12.99</v>
      </c>
      <c r="F59" s="94">
        <v>0.89</v>
      </c>
      <c r="G59" s="94">
        <v>0.89</v>
      </c>
    </row>
    <row r="60" spans="1:7" ht="12.75" customHeight="1">
      <c r="A60" s="184">
        <v>8694</v>
      </c>
      <c r="B60" s="185">
        <v>8694</v>
      </c>
      <c r="C60" s="184" t="s">
        <v>212</v>
      </c>
      <c r="D60" s="93">
        <v>0</v>
      </c>
      <c r="E60" s="206">
        <v>631.39</v>
      </c>
      <c r="F60" s="94">
        <v>1.53</v>
      </c>
      <c r="G60" s="94">
        <v>1.53</v>
      </c>
    </row>
    <row r="61" spans="1:7" ht="12.75" customHeight="1">
      <c r="A61" s="184">
        <v>8694</v>
      </c>
      <c r="B61" s="185">
        <v>8694</v>
      </c>
      <c r="C61" s="184" t="s">
        <v>213</v>
      </c>
      <c r="D61" s="93">
        <v>0</v>
      </c>
      <c r="E61" s="206">
        <v>649.15</v>
      </c>
      <c r="F61" s="94">
        <v>1.52</v>
      </c>
      <c r="G61" s="94">
        <v>1.52</v>
      </c>
    </row>
    <row r="62" spans="1:7" ht="12.75" customHeight="1">
      <c r="A62" s="184">
        <v>762</v>
      </c>
      <c r="B62" s="185">
        <v>1700051737638</v>
      </c>
      <c r="C62" s="184" t="s">
        <v>214</v>
      </c>
      <c r="D62" s="93">
        <v>0</v>
      </c>
      <c r="E62" s="206">
        <v>27.39</v>
      </c>
      <c r="F62" s="94">
        <v>0.71</v>
      </c>
      <c r="G62" s="94">
        <v>0.71</v>
      </c>
    </row>
    <row r="63" spans="1:7" ht="12.75" customHeight="1">
      <c r="A63" s="184">
        <v>763</v>
      </c>
      <c r="B63" s="185">
        <v>1700052250169</v>
      </c>
      <c r="C63" s="184" t="s">
        <v>215</v>
      </c>
      <c r="D63" s="93">
        <v>0</v>
      </c>
      <c r="E63" s="206">
        <v>17.329999999999998</v>
      </c>
      <c r="F63" s="94">
        <v>0.89</v>
      </c>
      <c r="G63" s="94">
        <v>0.89</v>
      </c>
    </row>
    <row r="64" spans="1:7" ht="12.75" customHeight="1">
      <c r="A64" s="184">
        <v>767</v>
      </c>
      <c r="B64" s="185">
        <v>1700051737683</v>
      </c>
      <c r="C64" s="184" t="s">
        <v>216</v>
      </c>
      <c r="D64" s="93">
        <v>0</v>
      </c>
      <c r="E64" s="206">
        <v>29.78</v>
      </c>
      <c r="F64" s="94">
        <v>0.89</v>
      </c>
      <c r="G64" s="94">
        <v>0.89</v>
      </c>
    </row>
    <row r="65" spans="1:7" ht="12.75" customHeight="1">
      <c r="A65" s="184">
        <v>769</v>
      </c>
      <c r="B65" s="185">
        <v>1700051738092</v>
      </c>
      <c r="C65" s="184" t="s">
        <v>217</v>
      </c>
      <c r="D65" s="93">
        <v>0</v>
      </c>
      <c r="E65" s="206">
        <v>0.85</v>
      </c>
      <c r="F65" s="94">
        <v>0.89</v>
      </c>
      <c r="G65" s="94">
        <v>0.89</v>
      </c>
    </row>
    <row r="66" spans="1:7" ht="12.75" customHeight="1">
      <c r="A66" s="184">
        <v>8687</v>
      </c>
      <c r="B66" s="185">
        <v>8687</v>
      </c>
      <c r="C66" s="184" t="s">
        <v>218</v>
      </c>
      <c r="D66" s="93">
        <v>0</v>
      </c>
      <c r="E66" s="206">
        <v>628.16</v>
      </c>
      <c r="F66" s="94">
        <v>0.89</v>
      </c>
      <c r="G66" s="94">
        <v>0.89</v>
      </c>
    </row>
    <row r="67" spans="1:7" ht="12.75" customHeight="1">
      <c r="A67" s="184">
        <v>772</v>
      </c>
      <c r="B67" s="185">
        <v>1700051740950</v>
      </c>
      <c r="C67" s="184" t="s">
        <v>219</v>
      </c>
      <c r="D67" s="93">
        <v>0</v>
      </c>
      <c r="E67" s="206">
        <v>10.95</v>
      </c>
      <c r="F67" s="94">
        <v>0.89</v>
      </c>
      <c r="G67" s="94">
        <v>0.89</v>
      </c>
    </row>
    <row r="68" spans="1:7" ht="12.75" customHeight="1">
      <c r="A68" s="184">
        <v>773</v>
      </c>
      <c r="B68" s="185">
        <v>1700051742744</v>
      </c>
      <c r="C68" s="184" t="s">
        <v>220</v>
      </c>
      <c r="D68" s="93">
        <v>0</v>
      </c>
      <c r="E68" s="206">
        <v>10.18</v>
      </c>
      <c r="F68" s="94">
        <v>1.17</v>
      </c>
      <c r="G68" s="94">
        <v>1.17</v>
      </c>
    </row>
    <row r="69" spans="1:7" ht="12.75" customHeight="1">
      <c r="A69" s="184">
        <v>774</v>
      </c>
      <c r="B69" s="185">
        <v>1700051742708</v>
      </c>
      <c r="C69" s="184" t="s">
        <v>221</v>
      </c>
      <c r="D69" s="93">
        <v>0</v>
      </c>
      <c r="E69" s="206">
        <v>9.17</v>
      </c>
      <c r="F69" s="94">
        <v>1.0900000000000001</v>
      </c>
      <c r="G69" s="94">
        <v>1.0900000000000001</v>
      </c>
    </row>
    <row r="70" spans="1:7" ht="12.75" customHeight="1">
      <c r="A70" s="184">
        <v>633</v>
      </c>
      <c r="B70" s="185">
        <v>1700052410683</v>
      </c>
      <c r="C70" s="184" t="s">
        <v>222</v>
      </c>
      <c r="D70" s="93">
        <v>0</v>
      </c>
      <c r="E70" s="206">
        <v>178.72</v>
      </c>
      <c r="F70" s="94">
        <v>0.65</v>
      </c>
      <c r="G70" s="94">
        <v>0.65</v>
      </c>
    </row>
    <row r="71" spans="1:7" ht="12.75" customHeight="1">
      <c r="A71" s="184">
        <v>775</v>
      </c>
      <c r="B71" s="185">
        <v>1700051857055</v>
      </c>
      <c r="C71" s="184" t="s">
        <v>223</v>
      </c>
      <c r="D71" s="93">
        <v>0</v>
      </c>
      <c r="E71" s="206">
        <v>450.97</v>
      </c>
      <c r="F71" s="94">
        <v>0.59</v>
      </c>
      <c r="G71" s="94">
        <v>0.59</v>
      </c>
    </row>
    <row r="72" spans="1:7" ht="12.75" customHeight="1">
      <c r="A72" s="184">
        <v>777</v>
      </c>
      <c r="B72" s="185">
        <v>1700052048593</v>
      </c>
      <c r="C72" s="184" t="s">
        <v>224</v>
      </c>
      <c r="D72" s="93">
        <v>0</v>
      </c>
      <c r="E72" s="206">
        <v>70.069999999999993</v>
      </c>
      <c r="F72" s="94">
        <v>0.89</v>
      </c>
      <c r="G72" s="94">
        <v>0.89</v>
      </c>
    </row>
    <row r="73" spans="1:7" ht="12.75" customHeight="1">
      <c r="A73" s="184">
        <v>779</v>
      </c>
      <c r="B73" s="185">
        <v>1700051740890</v>
      </c>
      <c r="C73" s="184" t="s">
        <v>225</v>
      </c>
      <c r="D73" s="93">
        <v>0</v>
      </c>
      <c r="E73" s="206">
        <v>149.06</v>
      </c>
      <c r="F73" s="94">
        <v>0.89</v>
      </c>
      <c r="G73" s="94">
        <v>0.89</v>
      </c>
    </row>
    <row r="74" spans="1:7" ht="12.75" customHeight="1">
      <c r="A74" s="184">
        <v>783</v>
      </c>
      <c r="B74" s="185">
        <v>1700051740905</v>
      </c>
      <c r="C74" s="184" t="s">
        <v>226</v>
      </c>
      <c r="D74" s="93">
        <v>0</v>
      </c>
      <c r="E74" s="206">
        <v>2.41</v>
      </c>
      <c r="F74" s="94">
        <v>0.89</v>
      </c>
      <c r="G74" s="94">
        <v>0.89</v>
      </c>
    </row>
    <row r="75" spans="1:7" ht="12.75" customHeight="1">
      <c r="A75" s="184">
        <v>784</v>
      </c>
      <c r="B75" s="185">
        <v>1700051740914</v>
      </c>
      <c r="C75" s="184" t="s">
        <v>227</v>
      </c>
      <c r="D75" s="93">
        <v>0</v>
      </c>
      <c r="E75" s="206">
        <v>2.41</v>
      </c>
      <c r="F75" s="94">
        <v>0.89</v>
      </c>
      <c r="G75" s="94">
        <v>0.89</v>
      </c>
    </row>
    <row r="76" spans="1:7" ht="12.75" customHeight="1">
      <c r="A76" s="184">
        <v>786</v>
      </c>
      <c r="B76" s="185">
        <v>1700051742070</v>
      </c>
      <c r="C76" s="184" t="s">
        <v>229</v>
      </c>
      <c r="D76" s="93">
        <v>0</v>
      </c>
      <c r="E76" s="206">
        <v>506.28</v>
      </c>
      <c r="F76" s="94">
        <v>0.94</v>
      </c>
      <c r="G76" s="94">
        <v>0.94</v>
      </c>
    </row>
    <row r="77" spans="1:7" ht="12.75" customHeight="1">
      <c r="A77" s="184">
        <v>8689</v>
      </c>
      <c r="B77" s="185">
        <v>8689</v>
      </c>
      <c r="C77" s="184" t="s">
        <v>230</v>
      </c>
      <c r="D77" s="93">
        <v>0</v>
      </c>
      <c r="E77" s="206">
        <v>3.96</v>
      </c>
      <c r="F77" s="94">
        <v>0.89</v>
      </c>
      <c r="G77" s="94">
        <v>0.89</v>
      </c>
    </row>
    <row r="78" spans="1:7" ht="12.75" customHeight="1">
      <c r="A78" s="184">
        <v>8689</v>
      </c>
      <c r="B78" s="185">
        <v>8689</v>
      </c>
      <c r="C78" s="184" t="s">
        <v>231</v>
      </c>
      <c r="D78" s="93">
        <v>0</v>
      </c>
      <c r="E78" s="206">
        <v>4.51</v>
      </c>
      <c r="F78" s="94">
        <v>0.89</v>
      </c>
      <c r="G78" s="94">
        <v>0.89</v>
      </c>
    </row>
    <row r="79" spans="1:7" ht="12.75" customHeight="1">
      <c r="A79" s="184">
        <v>789</v>
      </c>
      <c r="B79" s="185">
        <v>1700052121427</v>
      </c>
      <c r="C79" s="184" t="s">
        <v>232</v>
      </c>
      <c r="D79" s="93">
        <v>0</v>
      </c>
      <c r="E79" s="206">
        <v>3.94</v>
      </c>
      <c r="F79" s="94">
        <v>1.01</v>
      </c>
      <c r="G79" s="94">
        <v>1.01</v>
      </c>
    </row>
    <row r="80" spans="1:7" ht="12.75" customHeight="1">
      <c r="A80" s="184">
        <v>791</v>
      </c>
      <c r="B80" s="185">
        <v>1700052276956</v>
      </c>
      <c r="C80" s="184" t="s">
        <v>233</v>
      </c>
      <c r="D80" s="93">
        <v>0</v>
      </c>
      <c r="E80" s="206">
        <v>8.49</v>
      </c>
      <c r="F80" s="94">
        <v>1.04</v>
      </c>
      <c r="G80" s="94">
        <v>1.04</v>
      </c>
    </row>
    <row r="81" spans="1:7" ht="12.75" customHeight="1">
      <c r="A81" s="184">
        <v>8740</v>
      </c>
      <c r="B81" s="185">
        <v>8740</v>
      </c>
      <c r="C81" s="184" t="s">
        <v>234</v>
      </c>
      <c r="D81" s="93">
        <v>0</v>
      </c>
      <c r="E81" s="206">
        <v>633.49</v>
      </c>
      <c r="F81" s="94">
        <v>2.41</v>
      </c>
      <c r="G81" s="94">
        <v>2.41</v>
      </c>
    </row>
    <row r="82" spans="1:7" ht="12.75" customHeight="1">
      <c r="A82" s="184">
        <v>607</v>
      </c>
      <c r="B82" s="185">
        <v>1700052336027</v>
      </c>
      <c r="C82" s="184" t="s">
        <v>235</v>
      </c>
      <c r="D82" s="93">
        <v>0</v>
      </c>
      <c r="E82" s="206">
        <v>32.06</v>
      </c>
      <c r="F82" s="94">
        <v>0.98</v>
      </c>
      <c r="G82" s="94">
        <v>0.98</v>
      </c>
    </row>
    <row r="83" spans="1:7" ht="12.75" customHeight="1">
      <c r="A83" s="184">
        <v>608</v>
      </c>
      <c r="B83" s="185">
        <v>1700052371769</v>
      </c>
      <c r="C83" s="184" t="s">
        <v>236</v>
      </c>
      <c r="D83" s="93">
        <v>0</v>
      </c>
      <c r="E83" s="206">
        <v>651.77</v>
      </c>
      <c r="F83" s="94">
        <v>0.57999999999999996</v>
      </c>
      <c r="G83" s="94">
        <v>0.57999999999999996</v>
      </c>
    </row>
    <row r="84" spans="1:7" ht="12.75" customHeight="1">
      <c r="A84" s="184">
        <v>729</v>
      </c>
      <c r="B84" s="185">
        <v>1700051877993</v>
      </c>
      <c r="C84" s="184" t="s">
        <v>237</v>
      </c>
      <c r="D84" s="93">
        <v>0</v>
      </c>
      <c r="E84" s="206">
        <v>82.66</v>
      </c>
      <c r="F84" s="94">
        <v>0.97</v>
      </c>
      <c r="G84" s="94">
        <v>0.97</v>
      </c>
    </row>
    <row r="85" spans="1:7" ht="12.75" customHeight="1">
      <c r="A85" s="184">
        <v>609</v>
      </c>
      <c r="B85" s="185">
        <v>1700052335929</v>
      </c>
      <c r="C85" s="184" t="s">
        <v>238</v>
      </c>
      <c r="D85" s="93">
        <v>0</v>
      </c>
      <c r="E85" s="206">
        <v>32.24</v>
      </c>
      <c r="F85" s="94">
        <v>1.1399999999999999</v>
      </c>
      <c r="G85" s="94">
        <v>1.1399999999999999</v>
      </c>
    </row>
    <row r="86" spans="1:7" ht="12.75" customHeight="1">
      <c r="A86" s="184">
        <v>610</v>
      </c>
      <c r="B86" s="185">
        <v>1700052383462</v>
      </c>
      <c r="C86" s="184" t="s">
        <v>239</v>
      </c>
      <c r="D86" s="93">
        <v>0</v>
      </c>
      <c r="E86" s="206">
        <v>11.46</v>
      </c>
      <c r="F86" s="94">
        <v>0.89</v>
      </c>
      <c r="G86" s="94">
        <v>0.89</v>
      </c>
    </row>
    <row r="87" spans="1:7" ht="12.75" customHeight="1">
      <c r="A87" s="184">
        <v>611</v>
      </c>
      <c r="B87" s="185">
        <v>1700052250016</v>
      </c>
      <c r="C87" s="184" t="s">
        <v>240</v>
      </c>
      <c r="D87" s="93">
        <v>0</v>
      </c>
      <c r="E87" s="206">
        <v>14.42</v>
      </c>
      <c r="F87" s="94">
        <v>0.91</v>
      </c>
      <c r="G87" s="94">
        <v>0.91</v>
      </c>
    </row>
    <row r="88" spans="1:7" ht="12.75" customHeight="1">
      <c r="A88" s="184">
        <v>612</v>
      </c>
      <c r="B88" s="185">
        <v>1700052333968</v>
      </c>
      <c r="C88" s="184" t="s">
        <v>242</v>
      </c>
      <c r="D88" s="93">
        <v>0</v>
      </c>
      <c r="E88" s="206">
        <v>19.670000000000002</v>
      </c>
      <c r="F88" s="94">
        <v>0.93</v>
      </c>
      <c r="G88" s="94">
        <v>0.93</v>
      </c>
    </row>
    <row r="89" spans="1:7" ht="12.75" customHeight="1">
      <c r="A89" s="184">
        <v>613</v>
      </c>
      <c r="B89" s="185">
        <v>1700052409544</v>
      </c>
      <c r="C89" s="184" t="s">
        <v>243</v>
      </c>
      <c r="D89" s="93">
        <v>0</v>
      </c>
      <c r="E89" s="206">
        <v>12.51</v>
      </c>
      <c r="F89" s="94">
        <v>0.9</v>
      </c>
      <c r="G89" s="94">
        <v>0.9</v>
      </c>
    </row>
    <row r="90" spans="1:7" ht="12.75" customHeight="1">
      <c r="A90" s="184">
        <v>614</v>
      </c>
      <c r="B90" s="185">
        <v>1700052409562</v>
      </c>
      <c r="C90" s="184" t="s">
        <v>244</v>
      </c>
      <c r="D90" s="93">
        <v>0</v>
      </c>
      <c r="E90" s="206">
        <v>38.14</v>
      </c>
      <c r="F90" s="94">
        <v>1.05</v>
      </c>
      <c r="G90" s="94">
        <v>1.05</v>
      </c>
    </row>
    <row r="91" spans="1:7" ht="12.75" customHeight="1">
      <c r="A91" s="184">
        <v>615</v>
      </c>
      <c r="B91" s="185">
        <v>1700052279362</v>
      </c>
      <c r="C91" s="184" t="s">
        <v>245</v>
      </c>
      <c r="D91" s="93">
        <v>0</v>
      </c>
      <c r="E91" s="206">
        <v>72.53</v>
      </c>
      <c r="F91" s="94">
        <v>5.44</v>
      </c>
      <c r="G91" s="94">
        <v>5.44</v>
      </c>
    </row>
    <row r="92" spans="1:7" ht="12.75" customHeight="1">
      <c r="A92" s="184">
        <v>704</v>
      </c>
      <c r="B92" s="185">
        <v>1712407523002</v>
      </c>
      <c r="C92" s="184" t="s">
        <v>246</v>
      </c>
      <c r="D92" s="93">
        <v>0</v>
      </c>
      <c r="E92" s="206">
        <v>9757.14</v>
      </c>
      <c r="F92" s="94">
        <v>2.59</v>
      </c>
      <c r="G92" s="94">
        <v>2.59</v>
      </c>
    </row>
    <row r="93" spans="1:7" ht="12.75" customHeight="1">
      <c r="A93" s="184">
        <v>705</v>
      </c>
      <c r="B93" s="185">
        <v>1714107179708</v>
      </c>
      <c r="C93" s="184" t="s">
        <v>247</v>
      </c>
      <c r="D93" s="93">
        <v>0</v>
      </c>
      <c r="E93" s="206">
        <v>10429.08</v>
      </c>
      <c r="F93" s="94">
        <v>4.8600000000000003</v>
      </c>
      <c r="G93" s="94">
        <v>4.8600000000000003</v>
      </c>
    </row>
    <row r="94" spans="1:7" ht="12.75" customHeight="1">
      <c r="A94" s="184">
        <v>706</v>
      </c>
      <c r="B94" s="185" t="s">
        <v>248</v>
      </c>
      <c r="C94" s="184" t="s">
        <v>249</v>
      </c>
      <c r="D94" s="93">
        <v>0</v>
      </c>
      <c r="E94" s="206">
        <v>10437.11</v>
      </c>
      <c r="F94" s="94">
        <v>2.57</v>
      </c>
      <c r="G94" s="94">
        <v>2.57</v>
      </c>
    </row>
    <row r="95" spans="1:7" ht="12.75" customHeight="1">
      <c r="A95" s="184">
        <v>707</v>
      </c>
      <c r="B95" s="185">
        <v>1717159001300</v>
      </c>
      <c r="C95" s="184" t="s">
        <v>250</v>
      </c>
      <c r="D95" s="93">
        <v>0</v>
      </c>
      <c r="E95" s="206">
        <v>1658.37</v>
      </c>
      <c r="F95" s="94">
        <v>2.2999999999999998</v>
      </c>
      <c r="G95" s="94">
        <v>2.2999999999999998</v>
      </c>
    </row>
    <row r="96" spans="1:7" ht="12.75" customHeight="1">
      <c r="A96" s="184">
        <v>708</v>
      </c>
      <c r="B96" s="185">
        <v>1717249710102</v>
      </c>
      <c r="C96" s="184" t="s">
        <v>251</v>
      </c>
      <c r="D96" s="93">
        <v>0</v>
      </c>
      <c r="E96" s="206">
        <v>2288.12</v>
      </c>
      <c r="F96" s="94">
        <v>2.95</v>
      </c>
      <c r="G96" s="94">
        <v>2.95</v>
      </c>
    </row>
    <row r="97" spans="1:7" ht="30.75" customHeight="1">
      <c r="A97" s="184">
        <v>710</v>
      </c>
      <c r="B97" s="185" t="s">
        <v>252</v>
      </c>
      <c r="C97" s="184" t="s">
        <v>253</v>
      </c>
      <c r="D97" s="93">
        <v>0</v>
      </c>
      <c r="E97" s="206">
        <v>10556.3</v>
      </c>
      <c r="F97" s="94">
        <v>3.44</v>
      </c>
      <c r="G97" s="94">
        <v>3.44</v>
      </c>
    </row>
    <row r="98" spans="1:7" ht="12.75" customHeight="1">
      <c r="A98" s="184">
        <v>685</v>
      </c>
      <c r="B98" s="185">
        <v>1711953043404</v>
      </c>
      <c r="C98" s="184" t="s">
        <v>254</v>
      </c>
      <c r="D98" s="93">
        <v>0</v>
      </c>
      <c r="E98" s="206">
        <v>3780.9</v>
      </c>
      <c r="F98" s="94">
        <v>3.52</v>
      </c>
      <c r="G98" s="94">
        <v>3.52</v>
      </c>
    </row>
    <row r="99" spans="1:7" ht="12.75" customHeight="1">
      <c r="A99" s="184">
        <v>686</v>
      </c>
      <c r="B99" s="185">
        <v>1712524882004</v>
      </c>
      <c r="C99" s="184" t="s">
        <v>255</v>
      </c>
      <c r="D99" s="93">
        <v>0</v>
      </c>
      <c r="E99" s="206">
        <v>18496.169999999998</v>
      </c>
      <c r="F99" s="94">
        <v>2.97</v>
      </c>
      <c r="G99" s="94">
        <v>2.97</v>
      </c>
    </row>
    <row r="100" spans="1:7" ht="12.75" customHeight="1">
      <c r="A100" s="184">
        <v>687</v>
      </c>
      <c r="B100" s="185">
        <v>1711843426252</v>
      </c>
      <c r="C100" s="184" t="s">
        <v>256</v>
      </c>
      <c r="D100" s="93">
        <v>0</v>
      </c>
      <c r="E100" s="206">
        <v>1614.93</v>
      </c>
      <c r="F100" s="94">
        <v>1.04</v>
      </c>
      <c r="G100" s="94">
        <v>1.04</v>
      </c>
    </row>
    <row r="101" spans="1:7" ht="12.75" customHeight="1">
      <c r="A101" s="184">
        <v>688</v>
      </c>
      <c r="B101" s="185">
        <v>1711929555006</v>
      </c>
      <c r="C101" s="184" t="s">
        <v>257</v>
      </c>
      <c r="D101" s="93">
        <v>0</v>
      </c>
      <c r="E101" s="206">
        <v>8570.43</v>
      </c>
      <c r="F101" s="94">
        <v>1.92</v>
      </c>
      <c r="G101" s="94">
        <v>1.92</v>
      </c>
    </row>
    <row r="102" spans="1:7" ht="12.75" customHeight="1">
      <c r="A102" s="184">
        <v>638</v>
      </c>
      <c r="B102" s="185">
        <v>1700051744440</v>
      </c>
      <c r="C102" s="184" t="s">
        <v>258</v>
      </c>
      <c r="D102" s="93">
        <v>0</v>
      </c>
      <c r="E102" s="206">
        <v>208.56</v>
      </c>
      <c r="F102" s="94">
        <v>0.54</v>
      </c>
      <c r="G102" s="94">
        <v>0.54</v>
      </c>
    </row>
    <row r="103" spans="1:7" ht="12.75" customHeight="1">
      <c r="A103" s="184">
        <v>689</v>
      </c>
      <c r="B103" s="185">
        <v>1735033416884</v>
      </c>
      <c r="C103" s="184" t="s">
        <v>259</v>
      </c>
      <c r="D103" s="93">
        <v>0</v>
      </c>
      <c r="E103" s="206">
        <v>9335.57</v>
      </c>
      <c r="F103" s="94">
        <v>2.29</v>
      </c>
      <c r="G103" s="94">
        <v>2.29</v>
      </c>
    </row>
    <row r="104" spans="1:7" ht="12.75" customHeight="1">
      <c r="A104" s="184">
        <v>689</v>
      </c>
      <c r="B104" s="185">
        <v>1745033416880</v>
      </c>
      <c r="C104" s="184" t="s">
        <v>260</v>
      </c>
      <c r="D104" s="93">
        <v>0</v>
      </c>
      <c r="E104" s="206">
        <v>559.71</v>
      </c>
      <c r="F104" s="94">
        <v>2.31</v>
      </c>
      <c r="G104" s="94">
        <v>2.31</v>
      </c>
    </row>
    <row r="105" spans="1:7" ht="12.75" customHeight="1">
      <c r="A105" s="184">
        <v>689</v>
      </c>
      <c r="B105" s="185">
        <v>1725033416888</v>
      </c>
      <c r="C105" s="184" t="s">
        <v>261</v>
      </c>
      <c r="D105" s="93">
        <v>0</v>
      </c>
      <c r="E105" s="206">
        <v>559.71</v>
      </c>
      <c r="F105" s="94">
        <v>1.97</v>
      </c>
      <c r="G105" s="94">
        <v>1.97</v>
      </c>
    </row>
    <row r="106" spans="1:7" ht="12.75" customHeight="1">
      <c r="A106" s="184">
        <v>689</v>
      </c>
      <c r="B106" s="185">
        <v>1715033416881</v>
      </c>
      <c r="C106" s="184" t="s">
        <v>262</v>
      </c>
      <c r="D106" s="93">
        <v>0</v>
      </c>
      <c r="E106" s="206">
        <v>559.71</v>
      </c>
      <c r="F106" s="94">
        <v>1.97</v>
      </c>
      <c r="G106" s="94">
        <v>1.97</v>
      </c>
    </row>
    <row r="107" spans="1:7" ht="12.75" customHeight="1">
      <c r="A107" s="184">
        <v>690</v>
      </c>
      <c r="B107" s="185">
        <v>1715033416924</v>
      </c>
      <c r="C107" s="184" t="s">
        <v>263</v>
      </c>
      <c r="D107" s="93">
        <v>0</v>
      </c>
      <c r="E107" s="206">
        <v>40331.46</v>
      </c>
      <c r="F107" s="94">
        <v>2.92</v>
      </c>
      <c r="G107" s="94">
        <v>2.92</v>
      </c>
    </row>
    <row r="108" spans="1:7" ht="12.75" customHeight="1">
      <c r="A108" s="184">
        <v>690</v>
      </c>
      <c r="B108" s="185">
        <v>1725033416920</v>
      </c>
      <c r="C108" s="184" t="s">
        <v>264</v>
      </c>
      <c r="D108" s="93">
        <v>0</v>
      </c>
      <c r="E108" s="206">
        <v>14282.52</v>
      </c>
      <c r="F108" s="94">
        <v>1.45</v>
      </c>
      <c r="G108" s="94">
        <v>1.45</v>
      </c>
    </row>
    <row r="109" spans="1:7" ht="12.75" customHeight="1">
      <c r="A109" s="184">
        <v>616</v>
      </c>
      <c r="B109" s="185">
        <v>1700052338353</v>
      </c>
      <c r="C109" s="184" t="s">
        <v>265</v>
      </c>
      <c r="D109" s="93">
        <v>0</v>
      </c>
      <c r="E109" s="206">
        <v>28.23</v>
      </c>
      <c r="F109" s="94">
        <v>1.78</v>
      </c>
      <c r="G109" s="94">
        <v>1.78</v>
      </c>
    </row>
    <row r="110" spans="1:7" ht="12.75" customHeight="1">
      <c r="A110" s="184">
        <v>617</v>
      </c>
      <c r="B110" s="185">
        <v>1700052478830</v>
      </c>
      <c r="C110" s="184" t="s">
        <v>266</v>
      </c>
      <c r="D110" s="93">
        <v>0</v>
      </c>
      <c r="E110" s="206">
        <v>38.57</v>
      </c>
      <c r="F110" s="94">
        <v>0.94</v>
      </c>
      <c r="G110" s="94">
        <v>0.94</v>
      </c>
    </row>
    <row r="111" spans="1:7" ht="12.75" customHeight="1">
      <c r="A111" s="184">
        <v>618</v>
      </c>
      <c r="B111" s="185">
        <v>1700052478868</v>
      </c>
      <c r="C111" s="184" t="s">
        <v>267</v>
      </c>
      <c r="D111" s="93">
        <v>0</v>
      </c>
      <c r="E111" s="206">
        <v>99.88</v>
      </c>
      <c r="F111" s="94">
        <v>0.91</v>
      </c>
      <c r="G111" s="94">
        <v>0.91</v>
      </c>
    </row>
    <row r="112" spans="1:7" ht="12.75" customHeight="1">
      <c r="A112" s="184">
        <v>619</v>
      </c>
      <c r="B112" s="185">
        <v>1700052478812</v>
      </c>
      <c r="C112" s="184" t="s">
        <v>268</v>
      </c>
      <c r="D112" s="93">
        <v>0</v>
      </c>
      <c r="E112" s="206">
        <v>44.36</v>
      </c>
      <c r="F112" s="94">
        <v>1.05</v>
      </c>
      <c r="G112" s="94">
        <v>1.05</v>
      </c>
    </row>
    <row r="113" spans="1:7" ht="12.75" customHeight="1">
      <c r="A113" s="184">
        <v>620</v>
      </c>
      <c r="B113" s="185">
        <v>1700052464740</v>
      </c>
      <c r="C113" s="184" t="s">
        <v>269</v>
      </c>
      <c r="D113" s="93">
        <v>0</v>
      </c>
      <c r="E113" s="206">
        <v>1186.23</v>
      </c>
      <c r="F113" s="94">
        <v>2.46</v>
      </c>
      <c r="G113" s="94">
        <v>2.46</v>
      </c>
    </row>
    <row r="114" spans="1:7" ht="12.75" customHeight="1">
      <c r="A114" s="184">
        <v>621</v>
      </c>
      <c r="B114" s="185">
        <v>1700052372178</v>
      </c>
      <c r="C114" s="184" t="s">
        <v>270</v>
      </c>
      <c r="D114" s="93">
        <v>0</v>
      </c>
      <c r="E114" s="206">
        <v>91.74</v>
      </c>
      <c r="F114" s="94">
        <v>0.97</v>
      </c>
      <c r="G114" s="94">
        <v>0.97</v>
      </c>
    </row>
    <row r="115" spans="1:7" ht="12.75" customHeight="1">
      <c r="A115" s="184">
        <v>622</v>
      </c>
      <c r="B115" s="185">
        <v>1700052288701</v>
      </c>
      <c r="C115" s="184" t="s">
        <v>271</v>
      </c>
      <c r="D115" s="93">
        <v>0</v>
      </c>
      <c r="E115" s="206">
        <v>98.35</v>
      </c>
      <c r="F115" s="94">
        <v>0.61</v>
      </c>
      <c r="G115" s="94">
        <v>0.61</v>
      </c>
    </row>
    <row r="116" spans="1:7" ht="12.75" customHeight="1">
      <c r="A116" s="184">
        <v>623</v>
      </c>
      <c r="B116" s="185">
        <v>1700052434197</v>
      </c>
      <c r="C116" s="184" t="s">
        <v>272</v>
      </c>
      <c r="D116" s="93">
        <v>0</v>
      </c>
      <c r="E116" s="206">
        <v>635.86</v>
      </c>
      <c r="F116" s="94">
        <v>1.23</v>
      </c>
      <c r="G116" s="94">
        <v>1.23</v>
      </c>
    </row>
    <row r="117" spans="1:7" ht="12.75" customHeight="1">
      <c r="A117" s="184">
        <v>625</v>
      </c>
      <c r="B117" s="185">
        <v>1700052427320</v>
      </c>
      <c r="C117" s="184" t="s">
        <v>273</v>
      </c>
      <c r="D117" s="93">
        <v>0</v>
      </c>
      <c r="E117" s="206">
        <v>96.66</v>
      </c>
      <c r="F117" s="94">
        <v>0.89</v>
      </c>
      <c r="G117" s="94">
        <v>0.89</v>
      </c>
    </row>
    <row r="118" spans="1:7" ht="12.75" customHeight="1">
      <c r="A118" s="184">
        <v>626</v>
      </c>
      <c r="B118" s="185">
        <v>1700052468489</v>
      </c>
      <c r="C118" s="184" t="s">
        <v>274</v>
      </c>
      <c r="D118" s="93">
        <v>0</v>
      </c>
      <c r="E118" s="206">
        <v>10.15</v>
      </c>
      <c r="F118" s="94">
        <v>1.05</v>
      </c>
      <c r="G118" s="94">
        <v>1.05</v>
      </c>
    </row>
    <row r="119" spans="1:7" ht="12.75" customHeight="1">
      <c r="A119" s="184">
        <v>766</v>
      </c>
      <c r="B119" s="185">
        <v>1700051744430</v>
      </c>
      <c r="C119" s="184" t="s">
        <v>275</v>
      </c>
      <c r="D119" s="93">
        <v>0</v>
      </c>
      <c r="E119" s="206">
        <v>239.88</v>
      </c>
      <c r="F119" s="94">
        <v>0.54</v>
      </c>
      <c r="G119" s="94">
        <v>0.54</v>
      </c>
    </row>
    <row r="120" spans="1:7" ht="12.75" customHeight="1">
      <c r="A120" s="184">
        <v>793</v>
      </c>
      <c r="B120" s="185">
        <v>1700052446280</v>
      </c>
      <c r="C120" s="184" t="s">
        <v>276</v>
      </c>
      <c r="D120" s="93">
        <v>0</v>
      </c>
      <c r="E120" s="206">
        <v>20.440000000000001</v>
      </c>
      <c r="F120" s="94">
        <v>6.75</v>
      </c>
      <c r="G120" s="94">
        <v>6.75</v>
      </c>
    </row>
    <row r="121" spans="1:7" ht="12.75" customHeight="1">
      <c r="A121" s="184">
        <v>630</v>
      </c>
      <c r="B121" s="185">
        <v>1700052708187</v>
      </c>
      <c r="C121" s="184" t="s">
        <v>277</v>
      </c>
      <c r="D121" s="93">
        <v>0</v>
      </c>
      <c r="E121" s="206">
        <v>995.54</v>
      </c>
      <c r="F121" s="94">
        <v>1.22</v>
      </c>
      <c r="G121" s="94">
        <v>1.22</v>
      </c>
    </row>
    <row r="122" spans="1:7" ht="12.75" customHeight="1">
      <c r="A122" s="184">
        <v>634</v>
      </c>
      <c r="B122" s="185">
        <v>1700052479268</v>
      </c>
      <c r="C122" s="184" t="s">
        <v>278</v>
      </c>
      <c r="D122" s="93">
        <v>0</v>
      </c>
      <c r="E122" s="206">
        <v>5.17</v>
      </c>
      <c r="F122" s="94">
        <v>1.1299999999999999</v>
      </c>
      <c r="G122" s="94">
        <v>1.1299999999999999</v>
      </c>
    </row>
    <row r="123" spans="1:7" ht="12.75" customHeight="1">
      <c r="A123" s="184">
        <v>635</v>
      </c>
      <c r="B123" s="185">
        <v>1700052632341</v>
      </c>
      <c r="C123" s="184" t="s">
        <v>279</v>
      </c>
      <c r="D123" s="93">
        <v>0</v>
      </c>
      <c r="E123" s="206">
        <v>55.93</v>
      </c>
      <c r="F123" s="94">
        <v>0.93</v>
      </c>
      <c r="G123" s="94">
        <v>0.93</v>
      </c>
    </row>
    <row r="124" spans="1:7" ht="12.75" customHeight="1">
      <c r="A124" s="184">
        <v>790</v>
      </c>
      <c r="B124" s="185">
        <v>1700052250248</v>
      </c>
      <c r="C124" s="184" t="s">
        <v>280</v>
      </c>
      <c r="D124" s="93">
        <v>0</v>
      </c>
      <c r="E124" s="206">
        <v>28.07</v>
      </c>
      <c r="F124" s="94">
        <v>0.91</v>
      </c>
      <c r="G124" s="94">
        <v>0.91</v>
      </c>
    </row>
    <row r="125" spans="1:7" ht="12.75" customHeight="1">
      <c r="A125" s="184">
        <v>644</v>
      </c>
      <c r="B125" s="185">
        <v>1700051778192</v>
      </c>
      <c r="C125" s="184" t="s">
        <v>281</v>
      </c>
      <c r="D125" s="93">
        <v>0</v>
      </c>
      <c r="E125" s="206">
        <v>676.55</v>
      </c>
      <c r="F125" s="94">
        <v>0.68</v>
      </c>
      <c r="G125" s="94">
        <v>0.68</v>
      </c>
    </row>
    <row r="126" spans="1:7" ht="12.75" customHeight="1">
      <c r="A126" s="184">
        <v>646</v>
      </c>
      <c r="B126" s="185">
        <v>1700052537803</v>
      </c>
      <c r="C126" s="184" t="s">
        <v>282</v>
      </c>
      <c r="D126" s="93">
        <v>0</v>
      </c>
      <c r="E126" s="206">
        <v>3.42</v>
      </c>
      <c r="F126" s="94">
        <v>5.51</v>
      </c>
      <c r="G126" s="94">
        <v>5.51</v>
      </c>
    </row>
    <row r="127" spans="1:7" ht="12.75" customHeight="1">
      <c r="A127" s="184">
        <v>648</v>
      </c>
      <c r="B127" s="185">
        <v>1700052909174</v>
      </c>
      <c r="C127" s="184" t="s">
        <v>283</v>
      </c>
      <c r="D127" s="93">
        <v>0</v>
      </c>
      <c r="E127" s="206">
        <v>7.71</v>
      </c>
      <c r="F127" s="94">
        <v>6.53</v>
      </c>
      <c r="G127" s="94">
        <v>6.53</v>
      </c>
    </row>
    <row r="128" spans="1:7" ht="12.75" customHeight="1">
      <c r="A128" s="184">
        <v>8715</v>
      </c>
      <c r="B128" s="185">
        <v>8715</v>
      </c>
      <c r="C128" s="184" t="s">
        <v>284</v>
      </c>
      <c r="D128" s="93">
        <v>0</v>
      </c>
      <c r="E128" s="206">
        <v>24.38</v>
      </c>
      <c r="F128" s="94">
        <v>3.46</v>
      </c>
      <c r="G128" s="94">
        <v>3.46</v>
      </c>
    </row>
    <row r="129" spans="1:7" ht="12.75" customHeight="1">
      <c r="A129" s="184">
        <v>652</v>
      </c>
      <c r="B129" s="185">
        <v>1700052674875</v>
      </c>
      <c r="C129" s="184" t="s">
        <v>285</v>
      </c>
      <c r="D129" s="93">
        <v>0</v>
      </c>
      <c r="E129" s="206">
        <v>101.9</v>
      </c>
      <c r="F129" s="94">
        <v>0.89</v>
      </c>
      <c r="G129" s="94">
        <v>0.89</v>
      </c>
    </row>
    <row r="130" spans="1:7" ht="12.75" customHeight="1">
      <c r="A130" s="184">
        <v>653</v>
      </c>
      <c r="B130" s="185">
        <v>1700052577772</v>
      </c>
      <c r="C130" s="184" t="s">
        <v>286</v>
      </c>
      <c r="D130" s="93">
        <v>0</v>
      </c>
      <c r="E130" s="206">
        <v>20.72</v>
      </c>
      <c r="F130" s="94">
        <v>0.94</v>
      </c>
      <c r="G130" s="94">
        <v>0.94</v>
      </c>
    </row>
    <row r="131" spans="1:7" ht="12.75" customHeight="1">
      <c r="A131" s="184">
        <v>654</v>
      </c>
      <c r="B131" s="185">
        <v>1700052635991</v>
      </c>
      <c r="C131" s="184" t="s">
        <v>287</v>
      </c>
      <c r="D131" s="93">
        <v>0</v>
      </c>
      <c r="E131" s="206">
        <v>12.4</v>
      </c>
      <c r="F131" s="94">
        <v>0.97</v>
      </c>
      <c r="G131" s="94">
        <v>0.97</v>
      </c>
    </row>
    <row r="132" spans="1:7" ht="12.75" customHeight="1">
      <c r="A132" s="184">
        <v>795</v>
      </c>
      <c r="B132" s="185">
        <v>1700052588250</v>
      </c>
      <c r="C132" s="184" t="s">
        <v>288</v>
      </c>
      <c r="D132" s="93">
        <v>0</v>
      </c>
      <c r="E132" s="206">
        <v>179.16</v>
      </c>
      <c r="F132" s="94">
        <v>0.94</v>
      </c>
      <c r="G132" s="94">
        <v>0.94</v>
      </c>
    </row>
    <row r="133" spans="1:7" ht="12.75" customHeight="1">
      <c r="A133" s="184">
        <v>796</v>
      </c>
      <c r="B133" s="185">
        <v>1700052844312</v>
      </c>
      <c r="C133" s="184" t="s">
        <v>289</v>
      </c>
      <c r="D133" s="93">
        <v>0</v>
      </c>
      <c r="E133" s="206">
        <v>14.05</v>
      </c>
      <c r="F133" s="94">
        <v>0.95</v>
      </c>
      <c r="G133" s="94">
        <v>0.95</v>
      </c>
    </row>
    <row r="134" spans="1:7" ht="12.75" customHeight="1">
      <c r="A134" s="184">
        <v>797</v>
      </c>
      <c r="B134" s="185">
        <v>1700052585286</v>
      </c>
      <c r="C134" s="184" t="s">
        <v>290</v>
      </c>
      <c r="D134" s="93">
        <v>0</v>
      </c>
      <c r="E134" s="206">
        <v>85.32</v>
      </c>
      <c r="F134" s="94">
        <v>1.2</v>
      </c>
      <c r="G134" s="94">
        <v>1.2</v>
      </c>
    </row>
    <row r="135" spans="1:7" ht="12.75" customHeight="1">
      <c r="A135" s="184">
        <v>658</v>
      </c>
      <c r="B135" s="185">
        <v>1700052525366</v>
      </c>
      <c r="C135" s="184" t="s">
        <v>291</v>
      </c>
      <c r="D135" s="93">
        <v>0</v>
      </c>
      <c r="E135" s="206">
        <v>107.74</v>
      </c>
      <c r="F135" s="94">
        <v>0.84</v>
      </c>
      <c r="G135" s="94">
        <v>0.84</v>
      </c>
    </row>
    <row r="136" spans="1:7" ht="12.75" customHeight="1">
      <c r="A136" s="184">
        <v>655</v>
      </c>
      <c r="B136" s="185">
        <v>1700052524098</v>
      </c>
      <c r="C136" s="184" t="s">
        <v>292</v>
      </c>
      <c r="D136" s="93">
        <v>0</v>
      </c>
      <c r="E136" s="206">
        <v>6.18</v>
      </c>
      <c r="F136" s="94">
        <v>1.27</v>
      </c>
      <c r="G136" s="94">
        <v>1.27</v>
      </c>
    </row>
    <row r="137" spans="1:7" ht="12.75" customHeight="1">
      <c r="A137" s="184">
        <v>659</v>
      </c>
      <c r="B137" s="185">
        <v>1700052500724</v>
      </c>
      <c r="C137" s="184" t="s">
        <v>293</v>
      </c>
      <c r="D137" s="93">
        <v>0</v>
      </c>
      <c r="E137" s="206">
        <v>73.099999999999994</v>
      </c>
      <c r="F137" s="94">
        <v>1.32</v>
      </c>
      <c r="G137" s="94">
        <v>1.32</v>
      </c>
    </row>
    <row r="138" spans="1:7" ht="12.75" customHeight="1">
      <c r="A138" s="184">
        <v>661</v>
      </c>
      <c r="B138" s="185">
        <v>1700052601770</v>
      </c>
      <c r="C138" s="184" t="s">
        <v>294</v>
      </c>
      <c r="D138" s="93">
        <v>0</v>
      </c>
      <c r="E138" s="206">
        <v>30.07</v>
      </c>
      <c r="F138" s="94">
        <v>1.55</v>
      </c>
      <c r="G138" s="94">
        <v>1.55</v>
      </c>
    </row>
    <row r="139" spans="1:7" ht="12.75" customHeight="1">
      <c r="A139" s="184">
        <v>624</v>
      </c>
      <c r="B139" s="185">
        <v>1700052765487</v>
      </c>
      <c r="C139" s="184" t="s">
        <v>295</v>
      </c>
      <c r="D139" s="93">
        <v>0</v>
      </c>
      <c r="E139" s="206">
        <v>30.88</v>
      </c>
      <c r="F139" s="94">
        <v>0.89</v>
      </c>
      <c r="G139" s="94">
        <v>0.89</v>
      </c>
    </row>
    <row r="140" spans="1:7" ht="12.75" customHeight="1">
      <c r="A140" s="184">
        <v>664</v>
      </c>
      <c r="B140" s="185">
        <v>1700052793182</v>
      </c>
      <c r="C140" s="184" t="s">
        <v>296</v>
      </c>
      <c r="D140" s="93">
        <v>0</v>
      </c>
      <c r="E140" s="206">
        <v>210.5</v>
      </c>
      <c r="F140" s="94">
        <v>0.9</v>
      </c>
      <c r="G140" s="94">
        <v>0.9</v>
      </c>
    </row>
    <row r="141" spans="1:7" ht="12.75" customHeight="1">
      <c r="A141" s="184">
        <v>665</v>
      </c>
      <c r="B141" s="185">
        <v>1700052556300</v>
      </c>
      <c r="C141" s="184" t="s">
        <v>297</v>
      </c>
      <c r="D141" s="93">
        <v>0</v>
      </c>
      <c r="E141" s="206">
        <v>28.11</v>
      </c>
      <c r="F141" s="94">
        <v>0.89</v>
      </c>
      <c r="G141" s="94">
        <v>0.89</v>
      </c>
    </row>
    <row r="142" spans="1:7" ht="12.75" customHeight="1">
      <c r="A142" s="184">
        <v>778</v>
      </c>
      <c r="B142" s="185">
        <v>1700051768167</v>
      </c>
      <c r="C142" s="184" t="s">
        <v>298</v>
      </c>
      <c r="D142" s="93">
        <v>0</v>
      </c>
      <c r="E142" s="206">
        <v>38.75</v>
      </c>
      <c r="F142" s="94">
        <v>1.07</v>
      </c>
      <c r="G142" s="94">
        <v>1.07</v>
      </c>
    </row>
    <row r="143" spans="1:7" ht="12.75" customHeight="1">
      <c r="A143" s="184">
        <v>667</v>
      </c>
      <c r="B143" s="185">
        <v>1700052479212</v>
      </c>
      <c r="C143" s="184" t="s">
        <v>299</v>
      </c>
      <c r="D143" s="93">
        <v>0</v>
      </c>
      <c r="E143" s="206">
        <v>96.96</v>
      </c>
      <c r="F143" s="94">
        <v>0.98</v>
      </c>
      <c r="G143" s="94">
        <v>0.98</v>
      </c>
    </row>
    <row r="144" spans="1:7">
      <c r="A144" s="184">
        <v>691</v>
      </c>
      <c r="B144" s="185">
        <v>1700051747715</v>
      </c>
      <c r="C144" s="184" t="s">
        <v>300</v>
      </c>
      <c r="D144" s="93">
        <v>0</v>
      </c>
      <c r="E144" s="206">
        <v>1112.0899999999999</v>
      </c>
      <c r="F144" s="94">
        <v>1.58</v>
      </c>
      <c r="G144" s="94">
        <v>1.58</v>
      </c>
    </row>
    <row r="145" spans="1:7">
      <c r="A145" s="184">
        <v>691</v>
      </c>
      <c r="B145" s="185">
        <v>1700051747733</v>
      </c>
      <c r="C145" s="184" t="s">
        <v>301</v>
      </c>
      <c r="D145" s="93">
        <v>0</v>
      </c>
      <c r="E145" s="206">
        <v>1112.0899999999999</v>
      </c>
      <c r="F145" s="94">
        <v>1.34</v>
      </c>
      <c r="G145" s="94">
        <v>1.34</v>
      </c>
    </row>
    <row r="146" spans="1:7">
      <c r="A146" s="184">
        <v>668</v>
      </c>
      <c r="B146" s="185">
        <v>1700052336009</v>
      </c>
      <c r="C146" s="184" t="s">
        <v>314</v>
      </c>
      <c r="D146" s="93">
        <v>0</v>
      </c>
      <c r="E146" s="206">
        <v>48.03</v>
      </c>
      <c r="F146" s="94">
        <v>5.47</v>
      </c>
      <c r="G146" s="94">
        <v>5.47</v>
      </c>
    </row>
    <row r="147" spans="1:7">
      <c r="A147" s="184">
        <v>669</v>
      </c>
      <c r="B147" s="185">
        <v>1700052611323</v>
      </c>
      <c r="C147" s="184" t="s">
        <v>315</v>
      </c>
      <c r="D147" s="93">
        <v>0</v>
      </c>
      <c r="E147" s="206">
        <v>732.56</v>
      </c>
      <c r="F147" s="94">
        <v>1.04</v>
      </c>
      <c r="G147" s="94">
        <v>1.04</v>
      </c>
    </row>
    <row r="148" spans="1:7">
      <c r="A148" s="184">
        <v>780</v>
      </c>
      <c r="B148" s="185">
        <v>1700052910658</v>
      </c>
      <c r="C148" s="184" t="s">
        <v>316</v>
      </c>
      <c r="D148" s="93">
        <v>0</v>
      </c>
      <c r="E148" s="206">
        <v>380.85</v>
      </c>
      <c r="F148" s="94">
        <v>5.53</v>
      </c>
      <c r="G148" s="94">
        <v>5.53</v>
      </c>
    </row>
    <row r="149" spans="1:7">
      <c r="A149" s="184">
        <v>673</v>
      </c>
      <c r="B149" s="185">
        <v>1700052767128</v>
      </c>
      <c r="C149" s="184" t="s">
        <v>317</v>
      </c>
      <c r="D149" s="93">
        <v>0</v>
      </c>
      <c r="E149" s="206">
        <v>16.27</v>
      </c>
      <c r="F149" s="94">
        <v>0.89</v>
      </c>
      <c r="G149" s="94">
        <v>0.89</v>
      </c>
    </row>
    <row r="150" spans="1:7">
      <c r="A150" s="184">
        <v>647</v>
      </c>
      <c r="B150" s="185">
        <v>1700052610348</v>
      </c>
      <c r="C150" s="184" t="s">
        <v>318</v>
      </c>
      <c r="D150" s="93">
        <v>0</v>
      </c>
      <c r="E150" s="206">
        <v>8.33</v>
      </c>
      <c r="F150" s="94">
        <v>0.98</v>
      </c>
      <c r="G150" s="94">
        <v>0.98</v>
      </c>
    </row>
    <row r="151" spans="1:7">
      <c r="A151" s="184">
        <v>583</v>
      </c>
      <c r="B151" s="185">
        <v>1712392333485</v>
      </c>
      <c r="C151" s="184" t="s">
        <v>319</v>
      </c>
      <c r="D151" s="93">
        <v>0</v>
      </c>
      <c r="E151" s="206">
        <v>1727.73</v>
      </c>
      <c r="F151" s="94">
        <v>6.75</v>
      </c>
      <c r="G151" s="94">
        <v>6.75</v>
      </c>
    </row>
    <row r="152" spans="1:7">
      <c r="A152" s="184">
        <v>675</v>
      </c>
      <c r="B152" s="185">
        <v>1700052707945</v>
      </c>
      <c r="C152" s="184" t="s">
        <v>320</v>
      </c>
      <c r="D152" s="93">
        <v>0</v>
      </c>
      <c r="E152" s="206">
        <v>1428.85</v>
      </c>
      <c r="F152" s="94">
        <v>1.51</v>
      </c>
      <c r="G152" s="94">
        <v>1.51</v>
      </c>
    </row>
    <row r="153" spans="1:7">
      <c r="A153" s="184">
        <v>676</v>
      </c>
      <c r="B153" s="185">
        <v>1700052445729</v>
      </c>
      <c r="C153" s="184" t="s">
        <v>321</v>
      </c>
      <c r="D153" s="93">
        <v>0</v>
      </c>
      <c r="E153" s="206">
        <v>7.85</v>
      </c>
      <c r="F153" s="94">
        <v>1.03</v>
      </c>
      <c r="G153" s="94">
        <v>1.03</v>
      </c>
    </row>
    <row r="154" spans="1:7">
      <c r="A154" s="184">
        <v>677</v>
      </c>
      <c r="B154" s="185">
        <v>1700052638539</v>
      </c>
      <c r="C154" s="184" t="s">
        <v>322</v>
      </c>
      <c r="D154" s="93">
        <v>0</v>
      </c>
      <c r="E154" s="206">
        <v>57.04</v>
      </c>
      <c r="F154" s="94">
        <v>1.1000000000000001</v>
      </c>
      <c r="G154" s="94">
        <v>1.1000000000000001</v>
      </c>
    </row>
    <row r="155" spans="1:7">
      <c r="A155" s="184">
        <v>679</v>
      </c>
      <c r="B155" s="185">
        <v>1700052643929</v>
      </c>
      <c r="C155" s="184" t="s">
        <v>323</v>
      </c>
      <c r="D155" s="93">
        <v>0</v>
      </c>
      <c r="E155" s="206">
        <v>9.35</v>
      </c>
      <c r="F155" s="94">
        <v>0.96</v>
      </c>
      <c r="G155" s="94">
        <v>0.96</v>
      </c>
    </row>
    <row r="156" spans="1:7">
      <c r="A156" s="184">
        <v>680</v>
      </c>
      <c r="B156" s="185">
        <v>1700052636150</v>
      </c>
      <c r="C156" s="184" t="s">
        <v>324</v>
      </c>
      <c r="D156" s="93">
        <v>0</v>
      </c>
      <c r="E156" s="206">
        <v>10.87</v>
      </c>
      <c r="F156" s="94">
        <v>0.89</v>
      </c>
      <c r="G156" s="94">
        <v>0.89</v>
      </c>
    </row>
    <row r="157" spans="1:7">
      <c r="A157" s="184">
        <v>681</v>
      </c>
      <c r="B157" s="185">
        <v>1700052601413</v>
      </c>
      <c r="C157" s="184" t="s">
        <v>325</v>
      </c>
      <c r="D157" s="93">
        <v>0</v>
      </c>
      <c r="E157" s="206">
        <v>5.04</v>
      </c>
      <c r="F157" s="94">
        <v>0.64</v>
      </c>
      <c r="G157" s="94">
        <v>0.64</v>
      </c>
    </row>
    <row r="158" spans="1:7">
      <c r="A158" s="184">
        <v>682</v>
      </c>
      <c r="B158" s="185">
        <v>1700052604567</v>
      </c>
      <c r="C158" s="184" t="s">
        <v>326</v>
      </c>
      <c r="D158" s="93">
        <v>0</v>
      </c>
      <c r="E158" s="206">
        <v>17.350000000000001</v>
      </c>
      <c r="F158" s="94">
        <v>0.96</v>
      </c>
      <c r="G158" s="94">
        <v>0.96</v>
      </c>
    </row>
    <row r="159" spans="1:7">
      <c r="A159" s="184">
        <v>692</v>
      </c>
      <c r="B159" s="185">
        <v>1700052619439</v>
      </c>
      <c r="C159" s="184" t="s">
        <v>327</v>
      </c>
      <c r="D159" s="93">
        <v>0</v>
      </c>
      <c r="E159" s="206">
        <v>326.97000000000003</v>
      </c>
      <c r="F159" s="94">
        <v>0.94</v>
      </c>
      <c r="G159" s="94">
        <v>0.94</v>
      </c>
    </row>
    <row r="160" spans="1:7">
      <c r="A160" s="184">
        <v>694</v>
      </c>
      <c r="B160" s="185">
        <v>1700052643593</v>
      </c>
      <c r="C160" s="184" t="s">
        <v>328</v>
      </c>
      <c r="D160" s="93">
        <v>0</v>
      </c>
      <c r="E160" s="206">
        <v>454.69</v>
      </c>
      <c r="F160" s="94">
        <v>0.9</v>
      </c>
      <c r="G160" s="94">
        <v>0.9</v>
      </c>
    </row>
    <row r="161" spans="1:7">
      <c r="A161" s="184">
        <v>8720</v>
      </c>
      <c r="B161" s="185">
        <v>8720</v>
      </c>
      <c r="C161" s="184" t="s">
        <v>329</v>
      </c>
      <c r="D161" s="93">
        <v>0</v>
      </c>
      <c r="E161" s="206">
        <v>100.49</v>
      </c>
      <c r="F161" s="94">
        <v>0.55000000000000004</v>
      </c>
      <c r="G161" s="94">
        <v>0.55000000000000004</v>
      </c>
    </row>
    <row r="162" spans="1:7">
      <c r="A162" s="184">
        <v>696</v>
      </c>
      <c r="B162" s="185">
        <v>1700052667450</v>
      </c>
      <c r="C162" s="184" t="s">
        <v>330</v>
      </c>
      <c r="D162" s="93">
        <v>0</v>
      </c>
      <c r="E162" s="206">
        <v>28.28</v>
      </c>
      <c r="F162" s="94">
        <v>0.89</v>
      </c>
      <c r="G162" s="94">
        <v>0.89</v>
      </c>
    </row>
    <row r="163" spans="1:7">
      <c r="A163" s="184">
        <v>697</v>
      </c>
      <c r="B163" s="185">
        <v>1700052667423</v>
      </c>
      <c r="C163" s="184" t="s">
        <v>331</v>
      </c>
      <c r="D163" s="93">
        <v>0</v>
      </c>
      <c r="E163" s="206">
        <v>27.13</v>
      </c>
      <c r="F163" s="94">
        <v>0.94</v>
      </c>
      <c r="G163" s="94">
        <v>0.94</v>
      </c>
    </row>
    <row r="164" spans="1:7">
      <c r="A164" s="184">
        <v>656</v>
      </c>
      <c r="B164" s="185">
        <v>1700052613757</v>
      </c>
      <c r="C164" s="184" t="s">
        <v>332</v>
      </c>
      <c r="D164" s="93">
        <v>0</v>
      </c>
      <c r="E164" s="206">
        <v>27.63</v>
      </c>
      <c r="F164" s="94">
        <v>0.93</v>
      </c>
      <c r="G164" s="94">
        <v>0.93</v>
      </c>
    </row>
    <row r="165" spans="1:7" ht="26.4">
      <c r="A165" s="184">
        <v>577</v>
      </c>
      <c r="B165" s="185" t="s">
        <v>333</v>
      </c>
      <c r="C165" s="184" t="s">
        <v>334</v>
      </c>
      <c r="D165" s="93">
        <v>0</v>
      </c>
      <c r="E165" s="206">
        <v>60043.5</v>
      </c>
      <c r="F165" s="94">
        <v>1.23</v>
      </c>
      <c r="G165" s="94">
        <v>1.23</v>
      </c>
    </row>
    <row r="166" spans="1:7">
      <c r="A166" s="184">
        <v>8719</v>
      </c>
      <c r="B166" s="185">
        <v>8719</v>
      </c>
      <c r="C166" s="184" t="s">
        <v>335</v>
      </c>
      <c r="D166" s="93">
        <v>0</v>
      </c>
      <c r="E166" s="206">
        <v>981.59</v>
      </c>
      <c r="F166" s="94">
        <v>0.63</v>
      </c>
      <c r="G166" s="94">
        <v>0.63</v>
      </c>
    </row>
    <row r="167" spans="1:7">
      <c r="A167" s="184">
        <v>581</v>
      </c>
      <c r="B167" s="185">
        <v>1700052632379</v>
      </c>
      <c r="C167" s="184" t="s">
        <v>336</v>
      </c>
      <c r="D167" s="93">
        <v>0</v>
      </c>
      <c r="E167" s="206">
        <v>53.27</v>
      </c>
      <c r="F167" s="94">
        <v>0.93</v>
      </c>
      <c r="G167" s="94">
        <v>0.93</v>
      </c>
    </row>
    <row r="168" spans="1:7">
      <c r="A168" s="184">
        <v>631</v>
      </c>
      <c r="B168" s="185">
        <v>1700052750685</v>
      </c>
      <c r="C168" s="184" t="s">
        <v>337</v>
      </c>
      <c r="D168" s="93">
        <v>0</v>
      </c>
      <c r="E168" s="206">
        <v>712.89</v>
      </c>
      <c r="F168" s="94">
        <v>0.95</v>
      </c>
      <c r="G168" s="94">
        <v>0.95</v>
      </c>
    </row>
    <row r="169" spans="1:7">
      <c r="A169" s="184">
        <v>636</v>
      </c>
      <c r="B169" s="185">
        <v>1700052757705</v>
      </c>
      <c r="C169" s="184" t="s">
        <v>338</v>
      </c>
      <c r="D169" s="93">
        <v>0</v>
      </c>
      <c r="E169" s="206">
        <v>5.56</v>
      </c>
      <c r="F169" s="94">
        <v>2.4700000000000002</v>
      </c>
      <c r="G169" s="94">
        <v>2.4700000000000002</v>
      </c>
    </row>
    <row r="170" spans="1:7">
      <c r="A170" s="184">
        <v>771</v>
      </c>
      <c r="B170" s="185">
        <v>1700052979793</v>
      </c>
      <c r="C170" s="184" t="s">
        <v>339</v>
      </c>
      <c r="D170" s="93">
        <v>0</v>
      </c>
      <c r="E170" s="206">
        <v>91.71</v>
      </c>
      <c r="F170" s="94">
        <v>0.92</v>
      </c>
      <c r="G170" s="94">
        <v>0.92</v>
      </c>
    </row>
    <row r="171" spans="1:7">
      <c r="A171" s="184">
        <v>8707</v>
      </c>
      <c r="B171" s="185">
        <v>8707</v>
      </c>
      <c r="C171" s="184" t="s">
        <v>340</v>
      </c>
      <c r="D171" s="93">
        <v>0</v>
      </c>
      <c r="E171" s="206">
        <v>630.61</v>
      </c>
      <c r="F171" s="94">
        <v>0.66</v>
      </c>
      <c r="G171" s="94">
        <v>0.66</v>
      </c>
    </row>
    <row r="172" spans="1:7">
      <c r="A172" s="184">
        <v>750</v>
      </c>
      <c r="B172" s="185">
        <v>1700052546774</v>
      </c>
      <c r="C172" s="184" t="s">
        <v>341</v>
      </c>
      <c r="D172" s="93">
        <v>0</v>
      </c>
      <c r="E172" s="206">
        <v>3849.74</v>
      </c>
      <c r="F172" s="94">
        <v>0.9</v>
      </c>
      <c r="G172" s="94">
        <v>0.9</v>
      </c>
    </row>
    <row r="173" spans="1:7">
      <c r="A173" s="184">
        <v>628</v>
      </c>
      <c r="B173" s="185">
        <v>1700052708201</v>
      </c>
      <c r="C173" s="184" t="s">
        <v>342</v>
      </c>
      <c r="D173" s="93">
        <v>0</v>
      </c>
      <c r="E173" s="206">
        <v>109.83</v>
      </c>
      <c r="F173" s="94">
        <v>0.71</v>
      </c>
      <c r="G173" s="94">
        <v>0.71</v>
      </c>
    </row>
    <row r="174" spans="1:7">
      <c r="A174" s="184">
        <v>781</v>
      </c>
      <c r="B174" s="185">
        <v>1700052765469</v>
      </c>
      <c r="C174" s="184" t="s">
        <v>343</v>
      </c>
      <c r="D174" s="93">
        <v>0</v>
      </c>
      <c r="E174" s="206">
        <v>2001.09</v>
      </c>
      <c r="F174" s="94">
        <v>0.95</v>
      </c>
      <c r="G174" s="94">
        <v>0.95</v>
      </c>
    </row>
    <row r="175" spans="1:7">
      <c r="A175" s="184">
        <v>639</v>
      </c>
      <c r="B175" s="185">
        <v>1700052751331</v>
      </c>
      <c r="C175" s="184" t="s">
        <v>344</v>
      </c>
      <c r="D175" s="93">
        <v>0</v>
      </c>
      <c r="E175" s="206">
        <v>858.56</v>
      </c>
      <c r="F175" s="94">
        <v>0.92</v>
      </c>
      <c r="G175" s="94">
        <v>0.92</v>
      </c>
    </row>
    <row r="176" spans="1:7">
      <c r="A176" s="184">
        <v>8722</v>
      </c>
      <c r="B176" s="185">
        <v>8722</v>
      </c>
      <c r="C176" s="184" t="s">
        <v>345</v>
      </c>
      <c r="D176" s="93">
        <v>0</v>
      </c>
      <c r="E176" s="206">
        <v>1906.25</v>
      </c>
      <c r="F176" s="94">
        <v>0.71</v>
      </c>
      <c r="G176" s="94">
        <v>0.71</v>
      </c>
    </row>
    <row r="177" spans="1:7">
      <c r="A177" s="184">
        <v>570</v>
      </c>
      <c r="B177" s="185">
        <v>1700052616916</v>
      </c>
      <c r="C177" s="184" t="s">
        <v>346</v>
      </c>
      <c r="D177" s="93">
        <v>0</v>
      </c>
      <c r="E177" s="206">
        <v>505.83</v>
      </c>
      <c r="F177" s="94">
        <v>0.61</v>
      </c>
      <c r="G177" s="94">
        <v>0.61</v>
      </c>
    </row>
    <row r="178" spans="1:7">
      <c r="A178" s="184">
        <v>576</v>
      </c>
      <c r="B178" s="185">
        <v>1700052791343</v>
      </c>
      <c r="C178" s="184" t="s">
        <v>347</v>
      </c>
      <c r="D178" s="93">
        <v>0</v>
      </c>
      <c r="E178" s="206">
        <v>129.69999999999999</v>
      </c>
      <c r="F178" s="94">
        <v>0.9</v>
      </c>
      <c r="G178" s="94">
        <v>0.9</v>
      </c>
    </row>
    <row r="179" spans="1:7">
      <c r="A179" s="184">
        <v>580</v>
      </c>
      <c r="B179" s="185">
        <v>1700052906944</v>
      </c>
      <c r="C179" s="184" t="s">
        <v>348</v>
      </c>
      <c r="D179" s="93">
        <v>0</v>
      </c>
      <c r="E179" s="206">
        <v>12.06</v>
      </c>
      <c r="F179" s="94">
        <v>0.89</v>
      </c>
      <c r="G179" s="94">
        <v>0.89</v>
      </c>
    </row>
    <row r="180" spans="1:7">
      <c r="A180" s="184">
        <v>640</v>
      </c>
      <c r="B180" s="185">
        <v>1700052750408</v>
      </c>
      <c r="C180" s="184" t="s">
        <v>349</v>
      </c>
      <c r="D180" s="93">
        <v>0</v>
      </c>
      <c r="E180" s="206">
        <v>655.1</v>
      </c>
      <c r="F180" s="94">
        <v>5.45</v>
      </c>
      <c r="G180" s="94">
        <v>5.45</v>
      </c>
    </row>
    <row r="181" spans="1:7">
      <c r="A181" s="184">
        <v>629</v>
      </c>
      <c r="B181" s="185">
        <v>1700052730856</v>
      </c>
      <c r="C181" s="184" t="s">
        <v>350</v>
      </c>
      <c r="D181" s="93">
        <v>0</v>
      </c>
      <c r="E181" s="206">
        <v>7.11</v>
      </c>
      <c r="F181" s="94">
        <v>0.89</v>
      </c>
      <c r="G181" s="94">
        <v>0.89</v>
      </c>
    </row>
    <row r="182" spans="1:7">
      <c r="A182" s="184">
        <v>8741</v>
      </c>
      <c r="B182" s="185">
        <v>8741</v>
      </c>
      <c r="C182" s="184" t="s">
        <v>351</v>
      </c>
      <c r="D182" s="93">
        <v>0</v>
      </c>
      <c r="E182" s="206">
        <v>860.45</v>
      </c>
      <c r="F182" s="94">
        <v>0.81</v>
      </c>
      <c r="G182" s="94">
        <v>0.81</v>
      </c>
    </row>
    <row r="183" spans="1:7">
      <c r="A183" s="184">
        <v>641</v>
      </c>
      <c r="B183" s="185">
        <v>1700052708586</v>
      </c>
      <c r="C183" s="184" t="s">
        <v>352</v>
      </c>
      <c r="D183" s="93">
        <v>0</v>
      </c>
      <c r="E183" s="206">
        <v>43.36</v>
      </c>
      <c r="F183" s="94">
        <v>0.89</v>
      </c>
      <c r="G183" s="94">
        <v>0.89</v>
      </c>
    </row>
    <row r="184" spans="1:7">
      <c r="A184" s="184">
        <v>782</v>
      </c>
      <c r="B184" s="185">
        <v>1700052966039</v>
      </c>
      <c r="C184" s="184" t="s">
        <v>353</v>
      </c>
      <c r="D184" s="93">
        <v>0</v>
      </c>
      <c r="E184" s="206">
        <v>87.2</v>
      </c>
      <c r="F184" s="94">
        <v>0.56000000000000005</v>
      </c>
      <c r="G184" s="94">
        <v>0.56000000000000005</v>
      </c>
    </row>
    <row r="185" spans="1:7">
      <c r="A185" s="184">
        <v>590</v>
      </c>
      <c r="B185" s="185">
        <v>1700053150075</v>
      </c>
      <c r="C185" s="184" t="s">
        <v>354</v>
      </c>
      <c r="D185" s="93">
        <v>0</v>
      </c>
      <c r="E185" s="206">
        <v>44.55</v>
      </c>
      <c r="F185" s="94">
        <v>0.96</v>
      </c>
      <c r="G185" s="94">
        <v>0.96</v>
      </c>
    </row>
    <row r="186" spans="1:7">
      <c r="A186" s="184">
        <v>645</v>
      </c>
      <c r="B186" s="185">
        <v>1700052867514</v>
      </c>
      <c r="C186" s="184" t="s">
        <v>355</v>
      </c>
      <c r="D186" s="93">
        <v>0</v>
      </c>
      <c r="E186" s="206">
        <v>4.71</v>
      </c>
      <c r="F186" s="94">
        <v>0.89</v>
      </c>
      <c r="G186" s="94">
        <v>0.89</v>
      </c>
    </row>
    <row r="187" spans="1:7">
      <c r="A187" s="184">
        <v>649</v>
      </c>
      <c r="B187" s="185">
        <v>1700052944504</v>
      </c>
      <c r="C187" s="184" t="s">
        <v>356</v>
      </c>
      <c r="D187" s="93">
        <v>0</v>
      </c>
      <c r="E187" s="206">
        <v>3.93</v>
      </c>
      <c r="F187" s="94">
        <v>3.64</v>
      </c>
      <c r="G187" s="94">
        <v>3.64</v>
      </c>
    </row>
    <row r="188" spans="1:7">
      <c r="A188" s="184">
        <v>792</v>
      </c>
      <c r="B188" s="185">
        <v>1700053043267</v>
      </c>
      <c r="C188" s="184" t="s">
        <v>357</v>
      </c>
      <c r="D188" s="93">
        <v>0</v>
      </c>
      <c r="E188" s="206">
        <v>10.25</v>
      </c>
      <c r="F188" s="94">
        <v>0.55000000000000004</v>
      </c>
      <c r="G188" s="94">
        <v>0.55000000000000004</v>
      </c>
    </row>
    <row r="189" spans="1:7">
      <c r="A189" s="184">
        <v>734</v>
      </c>
      <c r="B189" s="185">
        <v>1700052967219</v>
      </c>
      <c r="C189" s="184" t="s">
        <v>358</v>
      </c>
      <c r="D189" s="93">
        <v>0</v>
      </c>
      <c r="E189" s="206">
        <v>32.43</v>
      </c>
      <c r="F189" s="94">
        <v>1.03</v>
      </c>
      <c r="G189" s="94">
        <v>1.03</v>
      </c>
    </row>
    <row r="190" spans="1:7">
      <c r="A190" s="184">
        <v>693</v>
      </c>
      <c r="B190" s="185">
        <v>1700052810094</v>
      </c>
      <c r="C190" s="184" t="s">
        <v>359</v>
      </c>
      <c r="D190" s="93">
        <v>0</v>
      </c>
      <c r="E190" s="206">
        <v>290.54000000000002</v>
      </c>
      <c r="F190" s="94">
        <v>0.96</v>
      </c>
      <c r="G190" s="94">
        <v>0.96</v>
      </c>
    </row>
    <row r="191" spans="1:7">
      <c r="A191" s="184">
        <v>561</v>
      </c>
      <c r="B191" s="185">
        <v>1700053292294</v>
      </c>
      <c r="C191" s="184" t="s">
        <v>360</v>
      </c>
      <c r="D191" s="93">
        <v>0</v>
      </c>
      <c r="E191" s="206">
        <v>18.899999999999999</v>
      </c>
      <c r="F191" s="94">
        <v>1.55</v>
      </c>
      <c r="G191" s="94">
        <v>1.55</v>
      </c>
    </row>
    <row r="192" spans="1:7">
      <c r="A192" s="184">
        <v>695</v>
      </c>
      <c r="B192" s="185">
        <v>1700052348254</v>
      </c>
      <c r="C192" s="184" t="s">
        <v>361</v>
      </c>
      <c r="D192" s="93">
        <v>0</v>
      </c>
      <c r="E192" s="206">
        <v>1077.03</v>
      </c>
      <c r="F192" s="94">
        <v>0.92</v>
      </c>
      <c r="G192" s="94">
        <v>0.92</v>
      </c>
    </row>
    <row r="193" spans="1:7">
      <c r="A193" s="184">
        <v>764</v>
      </c>
      <c r="B193" s="185">
        <v>1700053001080</v>
      </c>
      <c r="C193" s="184" t="s">
        <v>362</v>
      </c>
      <c r="D193" s="93">
        <v>0</v>
      </c>
      <c r="E193" s="206">
        <v>385.79</v>
      </c>
      <c r="F193" s="94">
        <v>0.9</v>
      </c>
      <c r="G193" s="94">
        <v>0.9</v>
      </c>
    </row>
    <row r="194" spans="1:7">
      <c r="A194" s="184">
        <v>627</v>
      </c>
      <c r="B194" s="185">
        <v>1700052434620</v>
      </c>
      <c r="C194" s="184" t="s">
        <v>363</v>
      </c>
      <c r="D194" s="93">
        <v>0</v>
      </c>
      <c r="E194" s="206">
        <v>118.3</v>
      </c>
      <c r="F194" s="94">
        <v>1.02</v>
      </c>
      <c r="G194" s="94">
        <v>1.02</v>
      </c>
    </row>
    <row r="195" spans="1:7">
      <c r="A195" s="184">
        <v>698</v>
      </c>
      <c r="B195" s="185">
        <v>1700052878000</v>
      </c>
      <c r="C195" s="184" t="s">
        <v>364</v>
      </c>
      <c r="D195" s="93">
        <v>0</v>
      </c>
      <c r="E195" s="206">
        <v>35.9</v>
      </c>
      <c r="F195" s="94">
        <v>0.91</v>
      </c>
      <c r="G195" s="94">
        <v>0.91</v>
      </c>
    </row>
    <row r="196" spans="1:7">
      <c r="A196" s="184">
        <v>666</v>
      </c>
      <c r="B196" s="185">
        <v>1700053065048</v>
      </c>
      <c r="C196" s="184" t="s">
        <v>365</v>
      </c>
      <c r="D196" s="93">
        <v>0</v>
      </c>
      <c r="E196" s="206">
        <v>7.14</v>
      </c>
      <c r="F196" s="94">
        <v>1.1599999999999999</v>
      </c>
      <c r="G196" s="94">
        <v>1.1599999999999999</v>
      </c>
    </row>
    <row r="197" spans="1:7">
      <c r="A197" s="184">
        <v>642</v>
      </c>
      <c r="B197" s="185">
        <v>1700052768380</v>
      </c>
      <c r="C197" s="184" t="s">
        <v>366</v>
      </c>
      <c r="D197" s="93">
        <v>0</v>
      </c>
      <c r="E197" s="206">
        <v>7.81</v>
      </c>
      <c r="F197" s="94">
        <v>2.89</v>
      </c>
      <c r="G197" s="94">
        <v>2.89</v>
      </c>
    </row>
    <row r="198" spans="1:7">
      <c r="A198" s="184">
        <v>699</v>
      </c>
      <c r="B198" s="185">
        <v>1700052826698</v>
      </c>
      <c r="C198" s="184" t="s">
        <v>367</v>
      </c>
      <c r="D198" s="93">
        <v>0</v>
      </c>
      <c r="E198" s="206">
        <v>8.24</v>
      </c>
      <c r="F198" s="94">
        <v>1.24</v>
      </c>
      <c r="G198" s="94">
        <v>1.24</v>
      </c>
    </row>
    <row r="199" spans="1:7">
      <c r="A199" s="184">
        <v>8727</v>
      </c>
      <c r="B199" s="185">
        <v>8727</v>
      </c>
      <c r="C199" s="184" t="s">
        <v>368</v>
      </c>
      <c r="D199" s="93">
        <v>0</v>
      </c>
      <c r="E199" s="206">
        <v>977.41</v>
      </c>
      <c r="F199" s="94">
        <v>0.87</v>
      </c>
      <c r="G199" s="94">
        <v>0.87</v>
      </c>
    </row>
    <row r="200" spans="1:7">
      <c r="A200" s="184">
        <v>702</v>
      </c>
      <c r="B200" s="185">
        <v>1700052857534</v>
      </c>
      <c r="C200" s="184" t="s">
        <v>369</v>
      </c>
      <c r="D200" s="93">
        <v>0</v>
      </c>
      <c r="E200" s="206">
        <v>8.82</v>
      </c>
      <c r="F200" s="94">
        <v>1.36</v>
      </c>
      <c r="G200" s="94">
        <v>1.36</v>
      </c>
    </row>
    <row r="201" spans="1:7">
      <c r="A201" s="184">
        <v>712</v>
      </c>
      <c r="B201" s="185">
        <v>1700052859903</v>
      </c>
      <c r="C201" s="184" t="s">
        <v>370</v>
      </c>
      <c r="D201" s="93">
        <v>0</v>
      </c>
      <c r="E201" s="206">
        <v>5.13</v>
      </c>
      <c r="F201" s="94">
        <v>0.89</v>
      </c>
      <c r="G201" s="94">
        <v>0.89</v>
      </c>
    </row>
    <row r="202" spans="1:7">
      <c r="A202" s="184">
        <v>794</v>
      </c>
      <c r="B202" s="185">
        <v>1700052887690</v>
      </c>
      <c r="C202" s="184" t="s">
        <v>371</v>
      </c>
      <c r="D202" s="93">
        <v>0</v>
      </c>
      <c r="E202" s="206">
        <v>17.04</v>
      </c>
      <c r="F202" s="94">
        <v>2.11</v>
      </c>
      <c r="G202" s="94">
        <v>2.11</v>
      </c>
    </row>
    <row r="203" spans="1:7">
      <c r="A203" s="184">
        <v>716</v>
      </c>
      <c r="B203" s="185">
        <v>1700052889721</v>
      </c>
      <c r="C203" s="184" t="s">
        <v>372</v>
      </c>
      <c r="D203" s="93">
        <v>0</v>
      </c>
      <c r="E203" s="206">
        <v>1.58</v>
      </c>
      <c r="F203" s="94">
        <v>0.97</v>
      </c>
      <c r="G203" s="94">
        <v>0.97</v>
      </c>
    </row>
    <row r="204" spans="1:7">
      <c r="A204" s="184">
        <v>719</v>
      </c>
      <c r="B204" s="185">
        <v>1700052866733</v>
      </c>
      <c r="C204" s="184" t="s">
        <v>373</v>
      </c>
      <c r="D204" s="93">
        <v>0</v>
      </c>
      <c r="E204" s="206">
        <v>2.36</v>
      </c>
      <c r="F204" s="94">
        <v>2.2599999999999998</v>
      </c>
      <c r="G204" s="94">
        <v>2.2599999999999998</v>
      </c>
    </row>
    <row r="205" spans="1:7">
      <c r="A205" s="184">
        <v>765</v>
      </c>
      <c r="B205" s="185">
        <v>1700052930014</v>
      </c>
      <c r="C205" s="184" t="s">
        <v>374</v>
      </c>
      <c r="D205" s="93">
        <v>0</v>
      </c>
      <c r="E205" s="206">
        <v>16.440000000000001</v>
      </c>
      <c r="F205" s="94">
        <v>1.29</v>
      </c>
      <c r="G205" s="94">
        <v>1.29</v>
      </c>
    </row>
    <row r="206" spans="1:7">
      <c r="A206" s="184">
        <v>585</v>
      </c>
      <c r="B206" s="185">
        <v>1700053106800</v>
      </c>
      <c r="C206" s="184" t="s">
        <v>375</v>
      </c>
      <c r="D206" s="93">
        <v>0</v>
      </c>
      <c r="E206" s="206">
        <v>633.91999999999996</v>
      </c>
      <c r="F206" s="94">
        <v>1.1499999999999999</v>
      </c>
      <c r="G206" s="94">
        <v>1.1499999999999999</v>
      </c>
    </row>
    <row r="207" spans="1:7">
      <c r="A207" s="184">
        <v>578</v>
      </c>
      <c r="B207" s="185">
        <v>1700052918959</v>
      </c>
      <c r="C207" s="184" t="s">
        <v>376</v>
      </c>
      <c r="D207" s="93">
        <v>0</v>
      </c>
      <c r="E207" s="206">
        <v>172.14</v>
      </c>
      <c r="F207" s="94">
        <v>1.41</v>
      </c>
      <c r="G207" s="94">
        <v>1.41</v>
      </c>
    </row>
    <row r="208" spans="1:7">
      <c r="A208" s="184">
        <v>776</v>
      </c>
      <c r="B208" s="185">
        <v>1700052976686</v>
      </c>
      <c r="C208" s="184" t="s">
        <v>377</v>
      </c>
      <c r="D208" s="93">
        <v>0</v>
      </c>
      <c r="E208" s="206">
        <v>145.69999999999999</v>
      </c>
      <c r="F208" s="94">
        <v>1.32</v>
      </c>
      <c r="G208" s="94">
        <v>1.32</v>
      </c>
    </row>
    <row r="209" spans="1:7">
      <c r="A209" s="184">
        <v>657</v>
      </c>
      <c r="B209" s="185">
        <v>1700052983390</v>
      </c>
      <c r="C209" s="184" t="s">
        <v>378</v>
      </c>
      <c r="D209" s="93">
        <v>0</v>
      </c>
      <c r="E209" s="206">
        <v>12.27</v>
      </c>
      <c r="F209" s="94">
        <v>0.89</v>
      </c>
      <c r="G209" s="94">
        <v>0.89</v>
      </c>
    </row>
    <row r="210" spans="1:7">
      <c r="A210" s="184">
        <v>594</v>
      </c>
      <c r="B210" s="185">
        <v>1700053110676</v>
      </c>
      <c r="C210" s="184" t="s">
        <v>379</v>
      </c>
      <c r="D210" s="93">
        <v>0</v>
      </c>
      <c r="E210" s="206">
        <v>452.49</v>
      </c>
      <c r="F210" s="94">
        <v>0.55000000000000004</v>
      </c>
      <c r="G210" s="94">
        <v>0.55000000000000004</v>
      </c>
    </row>
    <row r="211" spans="1:7">
      <c r="A211" s="184">
        <v>747</v>
      </c>
      <c r="B211" s="185">
        <v>1700052947453</v>
      </c>
      <c r="C211" s="184" t="s">
        <v>380</v>
      </c>
      <c r="D211" s="93">
        <v>0</v>
      </c>
      <c r="E211" s="206">
        <v>20.309999999999999</v>
      </c>
      <c r="F211" s="94">
        <v>0.89</v>
      </c>
      <c r="G211" s="94">
        <v>0.89</v>
      </c>
    </row>
    <row r="212" spans="1:7">
      <c r="A212" s="184">
        <v>757</v>
      </c>
      <c r="B212" s="185">
        <v>1700052947791</v>
      </c>
      <c r="C212" s="184" t="s">
        <v>381</v>
      </c>
      <c r="D212" s="93">
        <v>0</v>
      </c>
      <c r="E212" s="206">
        <v>34.520000000000003</v>
      </c>
      <c r="F212" s="94">
        <v>0.95</v>
      </c>
      <c r="G212" s="94">
        <v>0.95</v>
      </c>
    </row>
    <row r="213" spans="1:7">
      <c r="A213" s="184">
        <v>799</v>
      </c>
      <c r="B213" s="185">
        <v>1700060138588</v>
      </c>
      <c r="C213" s="184" t="s">
        <v>382</v>
      </c>
      <c r="D213" s="93">
        <v>0</v>
      </c>
      <c r="E213" s="206">
        <v>3.53</v>
      </c>
      <c r="F213" s="94">
        <v>1.57</v>
      </c>
      <c r="G213" s="94">
        <v>1.57</v>
      </c>
    </row>
    <row r="214" spans="1:7">
      <c r="A214" s="184">
        <v>799</v>
      </c>
      <c r="B214" s="185">
        <v>1700060110875</v>
      </c>
      <c r="C214" s="184" t="s">
        <v>383</v>
      </c>
      <c r="D214" s="93">
        <v>0</v>
      </c>
      <c r="E214" s="206">
        <v>93.84</v>
      </c>
      <c r="F214" s="94">
        <v>1.4</v>
      </c>
      <c r="G214" s="94">
        <v>1.4</v>
      </c>
    </row>
    <row r="215" spans="1:7">
      <c r="A215" s="184">
        <v>672</v>
      </c>
      <c r="B215" s="185">
        <v>1700052944531</v>
      </c>
      <c r="C215" s="184" t="s">
        <v>384</v>
      </c>
      <c r="D215" s="93">
        <v>0</v>
      </c>
      <c r="E215" s="206">
        <v>4.3</v>
      </c>
      <c r="F215" s="94">
        <v>0.93</v>
      </c>
      <c r="G215" s="94">
        <v>0.93</v>
      </c>
    </row>
    <row r="216" spans="1:7">
      <c r="A216" s="184">
        <v>768</v>
      </c>
      <c r="B216" s="185">
        <v>1700052959218</v>
      </c>
      <c r="C216" s="184" t="s">
        <v>385</v>
      </c>
      <c r="D216" s="93">
        <v>0</v>
      </c>
      <c r="E216" s="206">
        <v>21.62</v>
      </c>
      <c r="F216" s="94">
        <v>0.99</v>
      </c>
      <c r="G216" s="94">
        <v>0.99</v>
      </c>
    </row>
    <row r="217" spans="1:7">
      <c r="A217" s="184">
        <v>674</v>
      </c>
      <c r="B217" s="185">
        <v>1700053106829</v>
      </c>
      <c r="C217" s="184" t="s">
        <v>386</v>
      </c>
      <c r="D217" s="93">
        <v>0</v>
      </c>
      <c r="E217" s="206">
        <v>5.38</v>
      </c>
      <c r="F217" s="94">
        <v>1.03</v>
      </c>
      <c r="G217" s="94">
        <v>1.03</v>
      </c>
    </row>
    <row r="218" spans="1:7">
      <c r="A218" s="184">
        <v>728</v>
      </c>
      <c r="B218" s="185">
        <v>1700052988877</v>
      </c>
      <c r="C218" s="184" t="s">
        <v>387</v>
      </c>
      <c r="D218" s="93">
        <v>0</v>
      </c>
      <c r="E218" s="206">
        <v>21.86</v>
      </c>
      <c r="F218" s="94">
        <v>0.95</v>
      </c>
      <c r="G218" s="94">
        <v>0.95</v>
      </c>
    </row>
    <row r="219" spans="1:7">
      <c r="A219" s="184">
        <v>751</v>
      </c>
      <c r="B219" s="185">
        <v>1700052988840</v>
      </c>
      <c r="C219" s="184" t="s">
        <v>388</v>
      </c>
      <c r="D219" s="93">
        <v>0</v>
      </c>
      <c r="E219" s="206">
        <v>24.7</v>
      </c>
      <c r="F219" s="94">
        <v>0.89</v>
      </c>
      <c r="G219" s="94">
        <v>0.89</v>
      </c>
    </row>
    <row r="220" spans="1:7">
      <c r="A220" s="184">
        <v>720</v>
      </c>
      <c r="B220" s="185">
        <v>1700052866760</v>
      </c>
      <c r="C220" s="184" t="s">
        <v>389</v>
      </c>
      <c r="D220" s="93">
        <v>0</v>
      </c>
      <c r="E220" s="206">
        <v>8.69</v>
      </c>
      <c r="F220" s="94">
        <v>2.4</v>
      </c>
      <c r="G220" s="94">
        <v>2.4</v>
      </c>
    </row>
    <row r="221" spans="1:7">
      <c r="A221" s="184">
        <v>8752</v>
      </c>
      <c r="B221" s="185">
        <v>8752</v>
      </c>
      <c r="C221" s="184" t="s">
        <v>390</v>
      </c>
      <c r="D221" s="93">
        <v>0</v>
      </c>
      <c r="E221" s="206">
        <v>20.49</v>
      </c>
      <c r="F221" s="94">
        <v>0.66</v>
      </c>
      <c r="G221" s="94">
        <v>0.66</v>
      </c>
    </row>
    <row r="222" spans="1:7">
      <c r="A222" s="184">
        <v>788</v>
      </c>
      <c r="B222" s="185">
        <v>1700053037510</v>
      </c>
      <c r="C222" s="184" t="s">
        <v>391</v>
      </c>
      <c r="D222" s="93">
        <v>0</v>
      </c>
      <c r="E222" s="206">
        <v>6.91</v>
      </c>
      <c r="F222" s="94">
        <v>1.89</v>
      </c>
      <c r="G222" s="94">
        <v>1.89</v>
      </c>
    </row>
    <row r="223" spans="1:7">
      <c r="A223" s="184">
        <v>799</v>
      </c>
      <c r="B223" s="185">
        <v>1700060123633</v>
      </c>
      <c r="C223" s="184" t="s">
        <v>392</v>
      </c>
      <c r="D223" s="93">
        <v>0</v>
      </c>
      <c r="E223" s="206">
        <v>147.15</v>
      </c>
      <c r="F223" s="94">
        <v>1.02</v>
      </c>
      <c r="G223" s="94">
        <v>1.02</v>
      </c>
    </row>
    <row r="224" spans="1:7">
      <c r="A224" s="184">
        <v>721</v>
      </c>
      <c r="B224" s="185">
        <v>1700052954655</v>
      </c>
      <c r="C224" s="184" t="s">
        <v>393</v>
      </c>
      <c r="D224" s="93">
        <v>0</v>
      </c>
      <c r="E224" s="206">
        <v>1.96</v>
      </c>
      <c r="F224" s="94">
        <v>0.93</v>
      </c>
      <c r="G224" s="94">
        <v>0.93</v>
      </c>
    </row>
    <row r="225" spans="1:7">
      <c r="A225" s="184">
        <v>798</v>
      </c>
      <c r="B225" s="185">
        <v>1700052963083</v>
      </c>
      <c r="C225" s="184" t="s">
        <v>394</v>
      </c>
      <c r="D225" s="93">
        <v>0</v>
      </c>
      <c r="E225" s="206">
        <v>16.14</v>
      </c>
      <c r="F225" s="94">
        <v>11.05</v>
      </c>
      <c r="G225" s="94">
        <v>11.05</v>
      </c>
    </row>
    <row r="226" spans="1:7">
      <c r="A226" s="184">
        <v>670</v>
      </c>
      <c r="B226" s="185">
        <v>1700053127721</v>
      </c>
      <c r="C226" s="184" t="s">
        <v>395</v>
      </c>
      <c r="D226" s="93">
        <v>0</v>
      </c>
      <c r="E226" s="206">
        <v>17.510000000000002</v>
      </c>
      <c r="F226" s="94">
        <v>1.01</v>
      </c>
      <c r="G226" s="94">
        <v>1.01</v>
      </c>
    </row>
    <row r="227" spans="1:7">
      <c r="A227" s="184">
        <v>759</v>
      </c>
      <c r="B227" s="185">
        <v>1700052976792</v>
      </c>
      <c r="C227" s="184" t="s">
        <v>396</v>
      </c>
      <c r="D227" s="93">
        <v>0</v>
      </c>
      <c r="E227" s="206">
        <v>5.33</v>
      </c>
      <c r="F227" s="94">
        <v>0.95</v>
      </c>
      <c r="G227" s="94">
        <v>0.95</v>
      </c>
    </row>
    <row r="228" spans="1:7">
      <c r="A228" s="184">
        <v>671</v>
      </c>
      <c r="B228" s="185">
        <v>1700052982909</v>
      </c>
      <c r="C228" s="184" t="s">
        <v>397</v>
      </c>
      <c r="D228" s="93">
        <v>0</v>
      </c>
      <c r="E228" s="206">
        <v>2.36</v>
      </c>
      <c r="F228" s="94">
        <v>2.2599999999999998</v>
      </c>
      <c r="G228" s="94">
        <v>2.2599999999999998</v>
      </c>
    </row>
    <row r="229" spans="1:7">
      <c r="A229" s="184">
        <v>785</v>
      </c>
      <c r="B229" s="185">
        <v>1700053058797</v>
      </c>
      <c r="C229" s="184" t="s">
        <v>398</v>
      </c>
      <c r="D229" s="93">
        <v>0</v>
      </c>
      <c r="E229" s="206">
        <v>455.39</v>
      </c>
      <c r="F229" s="94">
        <v>0.9</v>
      </c>
      <c r="G229" s="94">
        <v>0.9</v>
      </c>
    </row>
    <row r="230" spans="1:7">
      <c r="A230" s="184">
        <v>643</v>
      </c>
      <c r="B230" s="185">
        <v>1700053092158</v>
      </c>
      <c r="C230" s="184" t="s">
        <v>399</v>
      </c>
      <c r="D230" s="93">
        <v>0</v>
      </c>
      <c r="E230" s="206">
        <v>1791.41</v>
      </c>
      <c r="F230" s="94">
        <v>5.83</v>
      </c>
      <c r="G230" s="94">
        <v>5.83</v>
      </c>
    </row>
    <row r="231" spans="1:7">
      <c r="A231" s="184">
        <v>760</v>
      </c>
      <c r="B231" s="185">
        <v>1700053127730</v>
      </c>
      <c r="C231" s="184" t="s">
        <v>400</v>
      </c>
      <c r="D231" s="93">
        <v>0</v>
      </c>
      <c r="E231" s="206">
        <v>45.21</v>
      </c>
      <c r="F231" s="94">
        <v>0.56000000000000005</v>
      </c>
      <c r="G231" s="94">
        <v>0.56000000000000005</v>
      </c>
    </row>
    <row r="232" spans="1:7">
      <c r="A232" s="184">
        <v>572</v>
      </c>
      <c r="B232" s="185">
        <v>1700052996655</v>
      </c>
      <c r="C232" s="184" t="s">
        <v>401</v>
      </c>
      <c r="D232" s="93">
        <v>0</v>
      </c>
      <c r="E232" s="206">
        <v>16.32</v>
      </c>
      <c r="F232" s="94">
        <v>1</v>
      </c>
      <c r="G232" s="94">
        <v>1</v>
      </c>
    </row>
    <row r="233" spans="1:7">
      <c r="A233" s="184">
        <v>8743</v>
      </c>
      <c r="B233" s="185">
        <v>8743</v>
      </c>
      <c r="C233" s="184" t="s">
        <v>402</v>
      </c>
      <c r="D233" s="93">
        <v>0</v>
      </c>
      <c r="E233" s="206">
        <v>640.48</v>
      </c>
      <c r="F233" s="94">
        <v>1.1499999999999999</v>
      </c>
      <c r="G233" s="94">
        <v>1.1499999999999999</v>
      </c>
    </row>
    <row r="234" spans="1:7">
      <c r="A234" s="184">
        <v>591</v>
      </c>
      <c r="B234" s="185">
        <v>1700053137232</v>
      </c>
      <c r="C234" s="184" t="s">
        <v>403</v>
      </c>
      <c r="D234" s="93">
        <v>0</v>
      </c>
      <c r="E234" s="206">
        <v>295.26</v>
      </c>
      <c r="F234" s="94">
        <v>0.57999999999999996</v>
      </c>
      <c r="G234" s="94">
        <v>0.57999999999999996</v>
      </c>
    </row>
    <row r="235" spans="1:7">
      <c r="A235" s="184">
        <v>663</v>
      </c>
      <c r="B235" s="185">
        <v>1700053029244</v>
      </c>
      <c r="C235" s="184" t="s">
        <v>404</v>
      </c>
      <c r="D235" s="93">
        <v>0</v>
      </c>
      <c r="E235" s="206">
        <v>152.25</v>
      </c>
      <c r="F235" s="94">
        <v>0.91</v>
      </c>
      <c r="G235" s="94">
        <v>0.91</v>
      </c>
    </row>
    <row r="236" spans="1:7">
      <c r="A236" s="184">
        <v>571</v>
      </c>
      <c r="B236" s="185">
        <v>1700053276195</v>
      </c>
      <c r="C236" s="184" t="s">
        <v>405</v>
      </c>
      <c r="D236" s="93">
        <v>0</v>
      </c>
      <c r="E236" s="206">
        <v>11.99</v>
      </c>
      <c r="F236" s="94">
        <v>0.95</v>
      </c>
      <c r="G236" s="94">
        <v>0.95</v>
      </c>
    </row>
    <row r="237" spans="1:7">
      <c r="A237" s="184">
        <v>683</v>
      </c>
      <c r="B237" s="185">
        <v>1700053048070</v>
      </c>
      <c r="C237" s="184" t="s">
        <v>407</v>
      </c>
      <c r="D237" s="93">
        <v>0</v>
      </c>
      <c r="E237" s="206">
        <v>9.75</v>
      </c>
      <c r="F237" s="94">
        <v>1.08</v>
      </c>
      <c r="G237" s="94">
        <v>1.08</v>
      </c>
    </row>
    <row r="238" spans="1:7">
      <c r="A238" s="184">
        <v>733</v>
      </c>
      <c r="B238" s="185">
        <v>1700053036241</v>
      </c>
      <c r="C238" s="184" t="s">
        <v>408</v>
      </c>
      <c r="D238" s="93">
        <v>0</v>
      </c>
      <c r="E238" s="206">
        <v>0.69</v>
      </c>
      <c r="F238" s="94">
        <v>1.1100000000000001</v>
      </c>
      <c r="G238" s="94">
        <v>1.1100000000000001</v>
      </c>
    </row>
    <row r="239" spans="1:7">
      <c r="A239" s="184">
        <v>752</v>
      </c>
      <c r="B239" s="185">
        <v>1700053043285</v>
      </c>
      <c r="C239" s="184" t="s">
        <v>409</v>
      </c>
      <c r="D239" s="93">
        <v>0</v>
      </c>
      <c r="E239" s="206">
        <v>22.54</v>
      </c>
      <c r="F239" s="94">
        <v>0.89</v>
      </c>
      <c r="G239" s="94">
        <v>0.89</v>
      </c>
    </row>
    <row r="240" spans="1:7">
      <c r="A240" s="184">
        <v>573</v>
      </c>
      <c r="B240" s="185">
        <v>1700053043300</v>
      </c>
      <c r="C240" s="184" t="s">
        <v>410</v>
      </c>
      <c r="D240" s="93">
        <v>0</v>
      </c>
      <c r="E240" s="206">
        <v>10.25</v>
      </c>
      <c r="F240" s="94">
        <v>0.89</v>
      </c>
      <c r="G240" s="94">
        <v>0.89</v>
      </c>
    </row>
    <row r="241" spans="1:7">
      <c r="A241" s="184">
        <v>770</v>
      </c>
      <c r="B241" s="185">
        <v>1700053062419</v>
      </c>
      <c r="C241" s="184" t="s">
        <v>411</v>
      </c>
      <c r="D241" s="93">
        <v>0</v>
      </c>
      <c r="E241" s="206">
        <v>22622.77</v>
      </c>
      <c r="F241" s="94">
        <v>3.22</v>
      </c>
      <c r="G241" s="94">
        <v>3.22</v>
      </c>
    </row>
    <row r="242" spans="1:7">
      <c r="A242" s="184">
        <v>592</v>
      </c>
      <c r="B242" s="185">
        <v>1700053164022</v>
      </c>
      <c r="C242" s="184" t="s">
        <v>412</v>
      </c>
      <c r="D242" s="93">
        <v>0</v>
      </c>
      <c r="E242" s="206">
        <v>23029.59</v>
      </c>
      <c r="F242" s="94">
        <v>1.45</v>
      </c>
      <c r="G242" s="94">
        <v>1.45</v>
      </c>
    </row>
    <row r="243" spans="1:7">
      <c r="A243" s="184">
        <v>700</v>
      </c>
      <c r="B243" s="185">
        <v>1700053104965</v>
      </c>
      <c r="C243" s="184" t="s">
        <v>413</v>
      </c>
      <c r="D243" s="93">
        <v>0</v>
      </c>
      <c r="E243" s="206">
        <v>75.510000000000005</v>
      </c>
      <c r="F243" s="94">
        <v>5.44</v>
      </c>
      <c r="G243" s="94">
        <v>5.44</v>
      </c>
    </row>
    <row r="244" spans="1:7">
      <c r="A244" s="184">
        <v>593</v>
      </c>
      <c r="B244" s="185">
        <v>1700053187039</v>
      </c>
      <c r="C244" s="184" t="s">
        <v>414</v>
      </c>
      <c r="D244" s="93">
        <v>0</v>
      </c>
      <c r="E244" s="206">
        <v>1560.86</v>
      </c>
      <c r="F244" s="94">
        <v>0.73</v>
      </c>
      <c r="G244" s="94">
        <v>0.73</v>
      </c>
    </row>
    <row r="245" spans="1:7">
      <c r="A245" s="184">
        <v>586</v>
      </c>
      <c r="B245" s="185">
        <v>1700053289868</v>
      </c>
      <c r="C245" s="184" t="s">
        <v>415</v>
      </c>
      <c r="D245" s="93">
        <v>0</v>
      </c>
      <c r="E245" s="206">
        <v>2.5499999999999998</v>
      </c>
      <c r="F245" s="94">
        <v>2.2200000000000002</v>
      </c>
      <c r="G245" s="94">
        <v>2.2200000000000002</v>
      </c>
    </row>
    <row r="246" spans="1:7" ht="26.4">
      <c r="A246" s="184">
        <v>568</v>
      </c>
      <c r="B246" s="185" t="s">
        <v>416</v>
      </c>
      <c r="C246" s="184" t="s">
        <v>418</v>
      </c>
      <c r="D246" s="93">
        <v>0</v>
      </c>
      <c r="E246" s="206">
        <v>23982.79</v>
      </c>
      <c r="F246" s="94">
        <v>1.37</v>
      </c>
      <c r="G246" s="94">
        <v>1.37</v>
      </c>
    </row>
    <row r="247" spans="1:7">
      <c r="A247" s="184">
        <v>579</v>
      </c>
      <c r="B247" s="185">
        <v>1700053339473</v>
      </c>
      <c r="C247" s="184" t="s">
        <v>419</v>
      </c>
      <c r="D247" s="93">
        <v>0</v>
      </c>
      <c r="E247" s="206">
        <v>88.46</v>
      </c>
      <c r="F247" s="94">
        <v>0.81</v>
      </c>
      <c r="G247" s="94">
        <v>0.81</v>
      </c>
    </row>
    <row r="248" spans="1:7">
      <c r="A248" s="184">
        <v>799</v>
      </c>
      <c r="B248" s="185">
        <v>1700060114727</v>
      </c>
      <c r="C248" s="184" t="s">
        <v>420</v>
      </c>
      <c r="D248" s="93">
        <v>0</v>
      </c>
      <c r="E248" s="206">
        <v>1035.8599999999999</v>
      </c>
      <c r="F248" s="94">
        <v>1.02</v>
      </c>
      <c r="G248" s="94">
        <v>1.02</v>
      </c>
    </row>
    <row r="249" spans="1:7">
      <c r="A249" s="184">
        <v>799</v>
      </c>
      <c r="B249" s="185"/>
      <c r="C249" s="184" t="s">
        <v>421</v>
      </c>
      <c r="D249" s="93">
        <v>0</v>
      </c>
      <c r="E249" s="206">
        <v>368.61</v>
      </c>
      <c r="F249" s="94">
        <v>0.39</v>
      </c>
      <c r="G249" s="94">
        <v>0.39</v>
      </c>
    </row>
    <row r="250" spans="1:7">
      <c r="A250" s="184">
        <v>584</v>
      </c>
      <c r="B250" s="185">
        <v>1700053240055</v>
      </c>
      <c r="C250" s="184" t="s">
        <v>422</v>
      </c>
      <c r="D250" s="93">
        <v>0</v>
      </c>
      <c r="E250" s="206">
        <v>728.44</v>
      </c>
      <c r="F250" s="94">
        <v>3.17</v>
      </c>
      <c r="G250" s="94">
        <v>3.17</v>
      </c>
    </row>
    <row r="251" spans="1:7">
      <c r="A251" s="184">
        <v>8770</v>
      </c>
      <c r="B251" s="185">
        <v>8770</v>
      </c>
      <c r="C251" s="184" t="s">
        <v>423</v>
      </c>
      <c r="D251" s="93">
        <v>0</v>
      </c>
      <c r="E251" s="206">
        <v>952.19</v>
      </c>
      <c r="F251" s="94">
        <v>0.54</v>
      </c>
      <c r="G251" s="94">
        <v>0.54</v>
      </c>
    </row>
    <row r="252" spans="1:7">
      <c r="A252" s="184">
        <v>587</v>
      </c>
      <c r="B252" s="185">
        <v>1700053287930</v>
      </c>
      <c r="C252" s="184" t="s">
        <v>424</v>
      </c>
      <c r="D252" s="93">
        <v>0</v>
      </c>
      <c r="E252" s="206">
        <v>20.7</v>
      </c>
      <c r="F252" s="94">
        <v>1.83</v>
      </c>
      <c r="G252" s="94">
        <v>1.83</v>
      </c>
    </row>
    <row r="253" spans="1:7">
      <c r="A253" s="184">
        <v>8768</v>
      </c>
      <c r="B253" s="185">
        <v>8768</v>
      </c>
      <c r="C253" s="184" t="s">
        <v>425</v>
      </c>
      <c r="D253" s="93">
        <v>0</v>
      </c>
      <c r="E253" s="206">
        <v>946.21</v>
      </c>
      <c r="F253" s="94">
        <v>0.67</v>
      </c>
      <c r="G253" s="94">
        <v>0.67</v>
      </c>
    </row>
    <row r="254" spans="1:7">
      <c r="A254" s="184">
        <v>799</v>
      </c>
      <c r="B254" s="185">
        <v>1700060087278</v>
      </c>
      <c r="C254" s="184" t="s">
        <v>426</v>
      </c>
      <c r="D254" s="93">
        <v>0</v>
      </c>
      <c r="E254" s="206">
        <v>16.649999999999999</v>
      </c>
      <c r="F254" s="94">
        <v>0.95</v>
      </c>
      <c r="G254" s="94">
        <v>0.95</v>
      </c>
    </row>
    <row r="255" spans="1:7">
      <c r="A255" s="184">
        <v>582</v>
      </c>
      <c r="B255" s="185">
        <v>1700053343424</v>
      </c>
      <c r="C255" s="184" t="s">
        <v>427</v>
      </c>
      <c r="D255" s="93">
        <v>0</v>
      </c>
      <c r="E255" s="206">
        <v>9.23</v>
      </c>
      <c r="F255" s="94">
        <v>5.0999999999999996</v>
      </c>
      <c r="G255" s="94">
        <v>5.0999999999999996</v>
      </c>
    </row>
    <row r="256" spans="1:7">
      <c r="A256" s="184">
        <v>799</v>
      </c>
      <c r="B256" s="185">
        <v>1700060029675</v>
      </c>
      <c r="C256" s="184" t="s">
        <v>428</v>
      </c>
      <c r="D256" s="93">
        <v>0</v>
      </c>
      <c r="E256" s="206">
        <v>758.02</v>
      </c>
      <c r="F256" s="94">
        <v>1.02</v>
      </c>
      <c r="G256" s="94">
        <v>1.02</v>
      </c>
    </row>
    <row r="257" spans="1:7">
      <c r="A257" s="184">
        <v>8760</v>
      </c>
      <c r="B257" s="185">
        <v>8760</v>
      </c>
      <c r="C257" s="184" t="s">
        <v>429</v>
      </c>
      <c r="D257" s="93">
        <v>0</v>
      </c>
      <c r="E257" s="206">
        <v>211.55</v>
      </c>
      <c r="F257" s="94">
        <v>1.44</v>
      </c>
      <c r="G257" s="94">
        <v>1.44</v>
      </c>
    </row>
    <row r="258" spans="1:7">
      <c r="A258" s="184">
        <v>599</v>
      </c>
      <c r="B258" s="185">
        <v>1700053298890</v>
      </c>
      <c r="C258" s="184" t="s">
        <v>430</v>
      </c>
      <c r="D258" s="93">
        <v>0</v>
      </c>
      <c r="E258" s="206">
        <v>27.13</v>
      </c>
      <c r="F258" s="94">
        <v>0.91</v>
      </c>
      <c r="G258" s="94">
        <v>0.91</v>
      </c>
    </row>
    <row r="259" spans="1:7">
      <c r="A259" s="184">
        <v>588</v>
      </c>
      <c r="B259" s="185">
        <v>1700053280182</v>
      </c>
      <c r="C259" s="184" t="s">
        <v>431</v>
      </c>
      <c r="D259" s="93">
        <v>0</v>
      </c>
      <c r="E259" s="206">
        <v>207.28</v>
      </c>
      <c r="F259" s="94">
        <v>0.89</v>
      </c>
      <c r="G259" s="94">
        <v>0.89</v>
      </c>
    </row>
    <row r="260" spans="1:7">
      <c r="A260" s="184">
        <v>574</v>
      </c>
      <c r="B260" s="185">
        <v>1700060031850</v>
      </c>
      <c r="C260" s="184" t="s">
        <v>432</v>
      </c>
      <c r="D260" s="93">
        <v>0</v>
      </c>
      <c r="E260" s="206">
        <v>1912.84</v>
      </c>
      <c r="F260" s="94">
        <v>0.57999999999999996</v>
      </c>
      <c r="G260" s="94">
        <v>0.57999999999999996</v>
      </c>
    </row>
    <row r="261" spans="1:7">
      <c r="A261" s="184">
        <v>575</v>
      </c>
      <c r="B261" s="185">
        <v>1700060004305</v>
      </c>
      <c r="C261" s="184" t="s">
        <v>433</v>
      </c>
      <c r="D261" s="93">
        <v>0</v>
      </c>
      <c r="E261" s="206">
        <v>1971.3</v>
      </c>
      <c r="F261" s="94">
        <v>0.56999999999999995</v>
      </c>
      <c r="G261" s="94">
        <v>0.56999999999999995</v>
      </c>
    </row>
    <row r="262" spans="1:7">
      <c r="A262" s="184">
        <v>799</v>
      </c>
      <c r="B262" s="185"/>
      <c r="C262" s="184" t="s">
        <v>434</v>
      </c>
      <c r="D262" s="93">
        <v>0</v>
      </c>
      <c r="E262" s="206">
        <v>1044.23</v>
      </c>
      <c r="F262" s="94">
        <v>0.67</v>
      </c>
      <c r="G262" s="94">
        <v>0.67</v>
      </c>
    </row>
    <row r="263" spans="1:7">
      <c r="A263" s="184">
        <v>606</v>
      </c>
      <c r="B263" s="185">
        <v>1700060022740</v>
      </c>
      <c r="C263" s="184" t="s">
        <v>435</v>
      </c>
      <c r="D263" s="93">
        <v>0</v>
      </c>
      <c r="E263" s="206">
        <v>223.11</v>
      </c>
      <c r="F263" s="94">
        <v>2.31</v>
      </c>
      <c r="G263" s="94">
        <v>2.31</v>
      </c>
    </row>
    <row r="264" spans="1:7">
      <c r="A264" s="184">
        <v>799</v>
      </c>
      <c r="B264" s="185">
        <v>1700060033272</v>
      </c>
      <c r="C264" s="184" t="s">
        <v>436</v>
      </c>
      <c r="D264" s="93">
        <v>0</v>
      </c>
      <c r="E264" s="206">
        <v>10.88</v>
      </c>
      <c r="F264" s="94">
        <v>1.26</v>
      </c>
      <c r="G264" s="94">
        <v>1.26</v>
      </c>
    </row>
    <row r="265" spans="1:7">
      <c r="A265" s="184">
        <v>799</v>
      </c>
      <c r="B265" s="185">
        <v>1700060025990</v>
      </c>
      <c r="C265" s="184" t="s">
        <v>437</v>
      </c>
      <c r="D265" s="93">
        <v>0</v>
      </c>
      <c r="E265" s="206">
        <v>1964.67</v>
      </c>
      <c r="F265" s="94">
        <v>3.2</v>
      </c>
      <c r="G265" s="94">
        <v>3.2</v>
      </c>
    </row>
    <row r="266" spans="1:7">
      <c r="A266" s="184">
        <v>690</v>
      </c>
      <c r="B266" s="185">
        <v>1715033416906</v>
      </c>
      <c r="C266" s="184" t="s">
        <v>438</v>
      </c>
      <c r="D266" s="93">
        <v>0</v>
      </c>
      <c r="E266" s="206">
        <v>1746.29</v>
      </c>
      <c r="F266" s="94">
        <v>4.5599999999999996</v>
      </c>
      <c r="G266" s="94">
        <v>4.5599999999999996</v>
      </c>
    </row>
    <row r="267" spans="1:7">
      <c r="A267" s="184">
        <v>799</v>
      </c>
      <c r="B267" s="185">
        <v>1700060175320</v>
      </c>
      <c r="C267" s="184" t="s">
        <v>439</v>
      </c>
      <c r="D267" s="93">
        <v>0</v>
      </c>
      <c r="E267" s="206">
        <v>3391.02</v>
      </c>
      <c r="F267" s="94">
        <v>0.67</v>
      </c>
      <c r="G267" s="94">
        <v>0.67</v>
      </c>
    </row>
    <row r="268" spans="1:7">
      <c r="A268" s="184">
        <v>799</v>
      </c>
      <c r="B268" s="185">
        <v>1700060144926</v>
      </c>
      <c r="C268" s="184" t="s">
        <v>440</v>
      </c>
      <c r="D268" s="93">
        <v>0</v>
      </c>
      <c r="E268" s="206">
        <v>3285.66</v>
      </c>
      <c r="F268" s="94">
        <v>0.67</v>
      </c>
      <c r="G268" s="94">
        <v>0.67</v>
      </c>
    </row>
    <row r="269" spans="1:7">
      <c r="A269" s="184">
        <v>799</v>
      </c>
      <c r="B269" s="185"/>
      <c r="C269" s="184" t="s">
        <v>441</v>
      </c>
      <c r="D269" s="93">
        <v>0</v>
      </c>
      <c r="E269" s="206">
        <v>1218.08</v>
      </c>
      <c r="F269" s="94">
        <v>1.05</v>
      </c>
      <c r="G269" s="94">
        <v>1.05</v>
      </c>
    </row>
    <row r="270" spans="1:7">
      <c r="A270" s="184">
        <v>799</v>
      </c>
      <c r="B270" s="185">
        <v>1700060138560</v>
      </c>
      <c r="C270" s="184" t="s">
        <v>442</v>
      </c>
      <c r="D270" s="93">
        <v>0</v>
      </c>
      <c r="E270" s="206">
        <v>3.46</v>
      </c>
      <c r="F270" s="94">
        <v>1.57</v>
      </c>
      <c r="G270" s="94">
        <v>1.57</v>
      </c>
    </row>
    <row r="271" spans="1:7">
      <c r="A271" s="184">
        <v>799</v>
      </c>
      <c r="B271" s="185">
        <v>1700060058365</v>
      </c>
      <c r="C271" s="184" t="s">
        <v>443</v>
      </c>
      <c r="D271" s="93">
        <v>0</v>
      </c>
      <c r="E271" s="206">
        <v>2404.52</v>
      </c>
      <c r="F271" s="94">
        <v>0.67</v>
      </c>
      <c r="G271" s="94">
        <v>0.67</v>
      </c>
    </row>
    <row r="272" spans="1:7">
      <c r="A272" s="184">
        <v>799</v>
      </c>
      <c r="B272" s="185">
        <v>1700060066603</v>
      </c>
      <c r="C272" s="184" t="s">
        <v>444</v>
      </c>
      <c r="D272" s="93">
        <v>0</v>
      </c>
      <c r="E272" s="206">
        <v>12247.11</v>
      </c>
      <c r="F272" s="94">
        <v>1.02</v>
      </c>
      <c r="G272" s="94">
        <v>1.02</v>
      </c>
    </row>
    <row r="273" spans="1:7">
      <c r="A273" s="184">
        <v>799</v>
      </c>
      <c r="B273" s="185"/>
      <c r="C273" s="184" t="s">
        <v>445</v>
      </c>
      <c r="D273" s="93">
        <v>0</v>
      </c>
      <c r="E273" s="206">
        <v>1402.78</v>
      </c>
      <c r="F273" s="94">
        <v>0.8</v>
      </c>
      <c r="G273" s="94">
        <v>0.8</v>
      </c>
    </row>
    <row r="274" spans="1:7">
      <c r="A274" s="184">
        <v>799</v>
      </c>
      <c r="B274" s="185"/>
      <c r="C274" s="184" t="s">
        <v>446</v>
      </c>
      <c r="D274" s="93">
        <v>0</v>
      </c>
      <c r="E274" s="206">
        <v>787.63</v>
      </c>
      <c r="F274" s="94">
        <v>0.85</v>
      </c>
      <c r="G274" s="94">
        <v>0.85</v>
      </c>
    </row>
    <row r="275" spans="1:7">
      <c r="A275" s="184">
        <v>799</v>
      </c>
      <c r="B275" s="185"/>
      <c r="C275" s="184" t="s">
        <v>447</v>
      </c>
      <c r="D275" s="93">
        <v>0</v>
      </c>
      <c r="E275" s="206">
        <v>24899.02</v>
      </c>
      <c r="F275" s="94">
        <v>1.02</v>
      </c>
      <c r="G275" s="94">
        <v>1.02</v>
      </c>
    </row>
    <row r="276" spans="1:7">
      <c r="A276" s="184">
        <v>799</v>
      </c>
      <c r="B276" s="185">
        <v>1700060113360</v>
      </c>
      <c r="C276" s="184" t="s">
        <v>448</v>
      </c>
      <c r="D276" s="93">
        <v>0</v>
      </c>
      <c r="E276" s="206">
        <v>869.26</v>
      </c>
      <c r="F276" s="94">
        <v>1.4</v>
      </c>
      <c r="G276" s="94">
        <v>1.4</v>
      </c>
    </row>
    <row r="277" spans="1:7">
      <c r="A277" s="184">
        <v>8782</v>
      </c>
      <c r="B277" s="185">
        <v>8782</v>
      </c>
      <c r="C277" s="184" t="s">
        <v>449</v>
      </c>
      <c r="D277" s="93">
        <v>0</v>
      </c>
      <c r="E277" s="206">
        <v>359.16</v>
      </c>
      <c r="F277" s="94">
        <v>1.29</v>
      </c>
      <c r="G277" s="94">
        <v>1.29</v>
      </c>
    </row>
    <row r="278" spans="1:7">
      <c r="A278" s="184">
        <v>8784</v>
      </c>
      <c r="B278" s="185">
        <v>8784</v>
      </c>
      <c r="C278" s="184" t="s">
        <v>450</v>
      </c>
      <c r="D278" s="93">
        <v>0</v>
      </c>
      <c r="E278" s="206">
        <v>1039.68</v>
      </c>
      <c r="F278" s="94">
        <v>1.29</v>
      </c>
      <c r="G278" s="94">
        <v>1.29</v>
      </c>
    </row>
    <row r="279" spans="1:7">
      <c r="A279" s="184">
        <v>799</v>
      </c>
      <c r="B279" s="185"/>
      <c r="C279" s="184" t="s">
        <v>452</v>
      </c>
      <c r="D279" s="93">
        <v>0</v>
      </c>
      <c r="E279" s="206">
        <v>13425.83</v>
      </c>
      <c r="F279" s="94">
        <v>1.02</v>
      </c>
      <c r="G279" s="94">
        <v>1.02</v>
      </c>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260"/>
  <sheetViews>
    <sheetView zoomScale="80" zoomScaleNormal="80" zoomScaleSheetLayoutView="100" workbookViewId="0">
      <selection activeCell="H2" sqref="H2"/>
    </sheetView>
  </sheetViews>
  <sheetFormatPr defaultColWidth="9.21875" defaultRowHeight="12.75" customHeight="1"/>
  <cols>
    <col min="1" max="1" width="14.77734375" style="46" customWidth="1"/>
    <col min="2" max="2" width="16.44140625" style="46" customWidth="1"/>
    <col min="3" max="3" width="15.77734375" style="53" bestFit="1" customWidth="1"/>
    <col min="4" max="4" width="23.77734375" style="53" customWidth="1"/>
    <col min="5" max="5" width="14.77734375" style="54" customWidth="1"/>
    <col min="6" max="7" width="14.77734375" style="55" customWidth="1"/>
    <col min="8" max="8" width="14.77734375" style="46" customWidth="1"/>
    <col min="9" max="9" width="15.5546875" style="46" customWidth="1"/>
    <col min="10" max="16384" width="9.21875" style="46"/>
  </cols>
  <sheetData>
    <row r="1" spans="1:15" ht="66.75" customHeight="1">
      <c r="A1" s="243" t="s">
        <v>453</v>
      </c>
      <c r="B1" s="243"/>
      <c r="C1" s="243"/>
      <c r="D1" s="243"/>
      <c r="E1" s="243"/>
      <c r="F1" s="243"/>
      <c r="G1" s="243"/>
      <c r="H1" s="244"/>
    </row>
    <row r="2" spans="1:15" s="47" customFormat="1" ht="36" customHeight="1">
      <c r="A2" s="240" t="str">
        <f>Overview!B4&amp; " - Effective from "&amp;Overview!D4&amp;" - "&amp;Overview!E4&amp;" Designated EHV export charges"</f>
        <v>Scottish Hydro Electric Power Distribution plc - Effective from 1 April 2025 - Final Designated EHV export charges</v>
      </c>
      <c r="B2" s="241"/>
      <c r="C2" s="241"/>
      <c r="D2" s="241"/>
      <c r="E2" s="241"/>
      <c r="F2" s="241"/>
      <c r="G2" s="242"/>
      <c r="H2" s="78"/>
    </row>
    <row r="3" spans="1:15" s="79" customFormat="1" ht="17.399999999999999">
      <c r="A3" s="83"/>
      <c r="B3" s="83"/>
      <c r="C3" s="83"/>
      <c r="D3" s="84"/>
      <c r="E3" s="85"/>
      <c r="F3" s="85"/>
      <c r="G3" s="86"/>
      <c r="H3" s="78"/>
      <c r="I3" s="78"/>
      <c r="J3" s="78"/>
      <c r="K3" s="78"/>
      <c r="L3" s="78"/>
      <c r="M3" s="78"/>
      <c r="N3" s="78"/>
      <c r="O3" s="78"/>
    </row>
    <row r="4" spans="1:15" ht="72" customHeight="1">
      <c r="A4" s="49" t="s">
        <v>1556</v>
      </c>
      <c r="B4" s="48" t="s">
        <v>143</v>
      </c>
      <c r="C4" s="50" t="s">
        <v>144</v>
      </c>
      <c r="D4" s="50" t="str">
        <f>'Annex 2 Designated EHV charges'!K9</f>
        <v>Export
Super Red
unit charge
(p/kWh)</v>
      </c>
      <c r="E4" s="50" t="str">
        <f>'Annex 2 Designated EHV charges'!L9</f>
        <v>Export
fixed charge
(p/day)</v>
      </c>
      <c r="F4" s="50" t="str">
        <f>'Annex 2 Designated EHV charges'!M9</f>
        <v>Export
capacity charge
(p/kVA/day)</v>
      </c>
      <c r="G4" s="190" t="str">
        <f>'Annex 2 Designated EHV charges'!N9</f>
        <v>Export
exceeded capacity charge
(p/kVA/day)</v>
      </c>
      <c r="H4" s="189"/>
    </row>
    <row r="5" spans="1:15" ht="12.75" customHeight="1">
      <c r="A5" s="184">
        <v>530</v>
      </c>
      <c r="B5" s="185">
        <v>1700052708460</v>
      </c>
      <c r="C5" s="184" t="s">
        <v>157</v>
      </c>
      <c r="D5" s="91">
        <v>0</v>
      </c>
      <c r="E5" s="199">
        <v>299.14</v>
      </c>
      <c r="F5" s="92">
        <v>0.05</v>
      </c>
      <c r="G5" s="92">
        <v>0.05</v>
      </c>
    </row>
    <row r="6" spans="1:15" ht="12.75" customHeight="1">
      <c r="A6" s="184">
        <v>520</v>
      </c>
      <c r="B6" s="185">
        <v>1700051732541</v>
      </c>
      <c r="C6" s="184" t="s">
        <v>158</v>
      </c>
      <c r="D6" s="91">
        <v>0</v>
      </c>
      <c r="E6" s="199">
        <v>520.23</v>
      </c>
      <c r="F6" s="92">
        <v>0.05</v>
      </c>
      <c r="G6" s="92">
        <v>0.05</v>
      </c>
    </row>
    <row r="7" spans="1:15" ht="12.75" customHeight="1">
      <c r="A7" s="184">
        <v>520</v>
      </c>
      <c r="B7" s="185">
        <v>1700051732550</v>
      </c>
      <c r="C7" s="184" t="s">
        <v>160</v>
      </c>
      <c r="D7" s="91">
        <v>0</v>
      </c>
      <c r="E7" s="199">
        <v>517.97</v>
      </c>
      <c r="F7" s="92">
        <v>0.05</v>
      </c>
      <c r="G7" s="92">
        <v>0.05</v>
      </c>
    </row>
    <row r="8" spans="1:15" ht="12.75" customHeight="1">
      <c r="A8" s="184">
        <v>522</v>
      </c>
      <c r="B8" s="185">
        <v>1700051734177</v>
      </c>
      <c r="C8" s="184" t="s">
        <v>161</v>
      </c>
      <c r="D8" s="91">
        <v>0</v>
      </c>
      <c r="E8" s="199">
        <v>355.17</v>
      </c>
      <c r="F8" s="92">
        <v>0.05</v>
      </c>
      <c r="G8" s="92">
        <v>0.05</v>
      </c>
    </row>
    <row r="9" spans="1:15" ht="12.75" customHeight="1">
      <c r="A9" s="184">
        <v>522</v>
      </c>
      <c r="B9" s="185">
        <v>1700051737372</v>
      </c>
      <c r="C9" s="184" t="s">
        <v>162</v>
      </c>
      <c r="D9" s="91">
        <v>0</v>
      </c>
      <c r="E9" s="199">
        <v>383.11</v>
      </c>
      <c r="F9" s="92">
        <v>0.05</v>
      </c>
      <c r="G9" s="92">
        <v>0.05</v>
      </c>
    </row>
    <row r="10" spans="1:15" ht="12.75" customHeight="1">
      <c r="A10" s="184">
        <v>522</v>
      </c>
      <c r="B10" s="185">
        <v>1700051734121</v>
      </c>
      <c r="C10" s="184" t="s">
        <v>163</v>
      </c>
      <c r="D10" s="91">
        <v>0</v>
      </c>
      <c r="E10" s="199">
        <v>508.9</v>
      </c>
      <c r="F10" s="92">
        <v>0.05</v>
      </c>
      <c r="G10" s="92">
        <v>0.05</v>
      </c>
    </row>
    <row r="11" spans="1:15" ht="12.75" customHeight="1">
      <c r="A11" s="184">
        <v>523</v>
      </c>
      <c r="B11" s="185">
        <v>1700051733944</v>
      </c>
      <c r="C11" s="184" t="s">
        <v>164</v>
      </c>
      <c r="D11" s="91">
        <v>0</v>
      </c>
      <c r="E11" s="199">
        <v>269.7</v>
      </c>
      <c r="F11" s="92">
        <v>0.05</v>
      </c>
      <c r="G11" s="92">
        <v>0.05</v>
      </c>
    </row>
    <row r="12" spans="1:15" ht="12.75" customHeight="1">
      <c r="A12" s="184">
        <v>524</v>
      </c>
      <c r="B12" s="185">
        <v>1700051765723</v>
      </c>
      <c r="C12" s="184" t="s">
        <v>165</v>
      </c>
      <c r="D12" s="91">
        <v>0</v>
      </c>
      <c r="E12" s="199">
        <v>0</v>
      </c>
      <c r="F12" s="92">
        <v>0</v>
      </c>
      <c r="G12" s="92">
        <v>0</v>
      </c>
    </row>
    <row r="13" spans="1:15" ht="12.75" customHeight="1">
      <c r="A13" s="184">
        <v>526</v>
      </c>
      <c r="B13" s="185">
        <v>1700051730386</v>
      </c>
      <c r="C13" s="184" t="s">
        <v>166</v>
      </c>
      <c r="D13" s="91">
        <v>0</v>
      </c>
      <c r="E13" s="199">
        <v>0</v>
      </c>
      <c r="F13" s="92">
        <v>0.05</v>
      </c>
      <c r="G13" s="92">
        <v>0.05</v>
      </c>
    </row>
    <row r="14" spans="1:15" ht="12.75" customHeight="1">
      <c r="A14" s="184">
        <v>527</v>
      </c>
      <c r="B14" s="185">
        <v>1700052157585</v>
      </c>
      <c r="C14" s="184" t="s">
        <v>167</v>
      </c>
      <c r="D14" s="91">
        <v>0</v>
      </c>
      <c r="E14" s="199">
        <v>232.63</v>
      </c>
      <c r="F14" s="92">
        <v>0.05</v>
      </c>
      <c r="G14" s="92">
        <v>0.05</v>
      </c>
    </row>
    <row r="15" spans="1:15" ht="12.75" customHeight="1">
      <c r="A15" s="184">
        <v>913</v>
      </c>
      <c r="B15" s="185">
        <v>1700051748160</v>
      </c>
      <c r="C15" s="184" t="s">
        <v>169</v>
      </c>
      <c r="D15" s="91">
        <v>0</v>
      </c>
      <c r="E15" s="199">
        <v>0</v>
      </c>
      <c r="F15" s="92">
        <v>0</v>
      </c>
      <c r="G15" s="92">
        <v>0</v>
      </c>
    </row>
    <row r="16" spans="1:15" ht="23.25" customHeight="1">
      <c r="A16" s="184">
        <v>914</v>
      </c>
      <c r="B16" s="185" t="s">
        <v>171</v>
      </c>
      <c r="C16" s="184" t="s">
        <v>172</v>
      </c>
      <c r="D16" s="91">
        <v>0</v>
      </c>
      <c r="E16" s="199">
        <v>10350.290000000001</v>
      </c>
      <c r="F16" s="92">
        <v>0.05</v>
      </c>
      <c r="G16" s="92">
        <v>0.05</v>
      </c>
    </row>
    <row r="17" spans="1:7" ht="12.75" customHeight="1">
      <c r="A17" s="184">
        <v>8707</v>
      </c>
      <c r="B17" s="185">
        <v>8707</v>
      </c>
      <c r="C17" s="184" t="s">
        <v>173</v>
      </c>
      <c r="D17" s="91">
        <v>0</v>
      </c>
      <c r="E17" s="199">
        <v>0</v>
      </c>
      <c r="F17" s="92">
        <v>0</v>
      </c>
      <c r="G17" s="92">
        <v>0</v>
      </c>
    </row>
    <row r="18" spans="1:7" ht="12.75" customHeight="1">
      <c r="A18" s="184">
        <v>917</v>
      </c>
      <c r="B18" s="185">
        <v>1700051731282</v>
      </c>
      <c r="C18" s="184" t="s">
        <v>174</v>
      </c>
      <c r="D18" s="91">
        <v>0</v>
      </c>
      <c r="E18" s="199">
        <v>1120.1099999999999</v>
      </c>
      <c r="F18" s="92">
        <v>0.05</v>
      </c>
      <c r="G18" s="92">
        <v>0.05</v>
      </c>
    </row>
    <row r="19" spans="1:7" ht="12.75" customHeight="1">
      <c r="A19" s="184">
        <v>918</v>
      </c>
      <c r="B19" s="185">
        <v>1700051955940</v>
      </c>
      <c r="C19" s="184" t="s">
        <v>175</v>
      </c>
      <c r="D19" s="91">
        <v>0</v>
      </c>
      <c r="E19" s="199">
        <v>0</v>
      </c>
      <c r="F19" s="92">
        <v>0</v>
      </c>
      <c r="G19" s="92">
        <v>0</v>
      </c>
    </row>
    <row r="20" spans="1:7" ht="12.75" customHeight="1">
      <c r="A20" s="184">
        <v>837</v>
      </c>
      <c r="B20" s="185">
        <v>1700051771578</v>
      </c>
      <c r="C20" s="184" t="s">
        <v>176</v>
      </c>
      <c r="D20" s="91">
        <v>0</v>
      </c>
      <c r="E20" s="199">
        <v>0</v>
      </c>
      <c r="F20" s="92">
        <v>0</v>
      </c>
      <c r="G20" s="92">
        <v>0</v>
      </c>
    </row>
    <row r="21" spans="1:7" ht="12.75" customHeight="1">
      <c r="A21" s="184">
        <v>8328</v>
      </c>
      <c r="B21" s="185">
        <v>8328</v>
      </c>
      <c r="C21" s="184" t="s">
        <v>177</v>
      </c>
      <c r="D21" s="91">
        <v>0</v>
      </c>
      <c r="E21" s="199">
        <v>26224.959999999999</v>
      </c>
      <c r="F21" s="92">
        <v>0.05</v>
      </c>
      <c r="G21" s="92">
        <v>0.05</v>
      </c>
    </row>
    <row r="22" spans="1:7" ht="12.75" customHeight="1">
      <c r="A22" s="184">
        <v>922</v>
      </c>
      <c r="B22" s="185">
        <v>1700051732133</v>
      </c>
      <c r="C22" s="184" t="s">
        <v>178</v>
      </c>
      <c r="D22" s="91">
        <v>0</v>
      </c>
      <c r="E22" s="199">
        <v>4244.68</v>
      </c>
      <c r="F22" s="92">
        <v>0.05</v>
      </c>
      <c r="G22" s="92">
        <v>0.05</v>
      </c>
    </row>
    <row r="23" spans="1:7" ht="12.75" customHeight="1">
      <c r="A23" s="184">
        <v>8696</v>
      </c>
      <c r="B23" s="185">
        <v>8696</v>
      </c>
      <c r="C23" s="184" t="s">
        <v>179</v>
      </c>
      <c r="D23" s="91">
        <v>0</v>
      </c>
      <c r="E23" s="199">
        <v>0</v>
      </c>
      <c r="F23" s="92">
        <v>0</v>
      </c>
      <c r="G23" s="92">
        <v>0</v>
      </c>
    </row>
    <row r="24" spans="1:7" ht="12.75" customHeight="1">
      <c r="A24" s="184">
        <v>923</v>
      </c>
      <c r="B24" s="185">
        <v>1700051976560</v>
      </c>
      <c r="C24" s="184" t="s">
        <v>180</v>
      </c>
      <c r="D24" s="91">
        <v>0</v>
      </c>
      <c r="E24" s="199">
        <v>0</v>
      </c>
      <c r="F24" s="92">
        <v>0</v>
      </c>
      <c r="G24" s="92">
        <v>0</v>
      </c>
    </row>
    <row r="25" spans="1:7" ht="12.75" customHeight="1">
      <c r="A25" s="184">
        <v>924</v>
      </c>
      <c r="B25" s="185">
        <v>1700052029856</v>
      </c>
      <c r="C25" s="184" t="s">
        <v>181</v>
      </c>
      <c r="D25" s="91">
        <v>0</v>
      </c>
      <c r="E25" s="199">
        <v>0</v>
      </c>
      <c r="F25" s="92">
        <v>0</v>
      </c>
      <c r="G25" s="92">
        <v>0</v>
      </c>
    </row>
    <row r="26" spans="1:7" ht="12.75" customHeight="1">
      <c r="A26" s="184">
        <v>925</v>
      </c>
      <c r="B26" s="185">
        <v>1700051780216</v>
      </c>
      <c r="C26" s="184" t="s">
        <v>182</v>
      </c>
      <c r="D26" s="91">
        <v>0</v>
      </c>
      <c r="E26" s="199">
        <v>0</v>
      </c>
      <c r="F26" s="92">
        <v>0</v>
      </c>
      <c r="G26" s="92">
        <v>0</v>
      </c>
    </row>
    <row r="27" spans="1:7" ht="12.75" customHeight="1">
      <c r="A27" s="184">
        <v>926</v>
      </c>
      <c r="B27" s="185">
        <v>1700051822559</v>
      </c>
      <c r="C27" s="184" t="s">
        <v>183</v>
      </c>
      <c r="D27" s="91">
        <v>0</v>
      </c>
      <c r="E27" s="199">
        <v>0</v>
      </c>
      <c r="F27" s="92">
        <v>0</v>
      </c>
      <c r="G27" s="92">
        <v>0</v>
      </c>
    </row>
    <row r="28" spans="1:7" ht="12.75" customHeight="1">
      <c r="A28" s="184">
        <v>8699</v>
      </c>
      <c r="B28" s="185">
        <v>8699</v>
      </c>
      <c r="C28" s="184" t="s">
        <v>184</v>
      </c>
      <c r="D28" s="91">
        <v>0</v>
      </c>
      <c r="E28" s="199">
        <v>0</v>
      </c>
      <c r="F28" s="92">
        <v>0</v>
      </c>
      <c r="G28" s="92">
        <v>0</v>
      </c>
    </row>
    <row r="29" spans="1:7" ht="12.75" customHeight="1">
      <c r="A29" s="184">
        <v>8699</v>
      </c>
      <c r="B29" s="185">
        <v>8699</v>
      </c>
      <c r="C29" s="184" t="s">
        <v>185</v>
      </c>
      <c r="D29" s="91">
        <v>0</v>
      </c>
      <c r="E29" s="199">
        <v>0</v>
      </c>
      <c r="F29" s="92">
        <v>0</v>
      </c>
      <c r="G29" s="92">
        <v>0</v>
      </c>
    </row>
    <row r="30" spans="1:7" ht="12.75" customHeight="1">
      <c r="A30" s="184">
        <v>927</v>
      </c>
      <c r="B30" s="185">
        <v>1700051782710</v>
      </c>
      <c r="C30" s="184" t="s">
        <v>186</v>
      </c>
      <c r="D30" s="91">
        <v>0</v>
      </c>
      <c r="E30" s="199">
        <v>0</v>
      </c>
      <c r="F30" s="92">
        <v>0</v>
      </c>
      <c r="G30" s="92">
        <v>0</v>
      </c>
    </row>
    <row r="31" spans="1:7" ht="12.75" customHeight="1">
      <c r="A31" s="184">
        <v>930</v>
      </c>
      <c r="B31" s="185">
        <v>1700051732286</v>
      </c>
      <c r="C31" s="184" t="s">
        <v>187</v>
      </c>
      <c r="D31" s="91">
        <v>0</v>
      </c>
      <c r="E31" s="199">
        <v>0</v>
      </c>
      <c r="F31" s="92">
        <v>0</v>
      </c>
      <c r="G31" s="92">
        <v>0</v>
      </c>
    </row>
    <row r="32" spans="1:7" ht="12.75" customHeight="1">
      <c r="A32" s="184">
        <v>931</v>
      </c>
      <c r="B32" s="185">
        <v>1700051732374</v>
      </c>
      <c r="C32" s="184" t="s">
        <v>188</v>
      </c>
      <c r="D32" s="91">
        <v>0</v>
      </c>
      <c r="E32" s="199">
        <v>0</v>
      </c>
      <c r="F32" s="92">
        <v>0</v>
      </c>
      <c r="G32" s="92">
        <v>0</v>
      </c>
    </row>
    <row r="33" spans="1:7" ht="12.75" customHeight="1">
      <c r="A33" s="184">
        <v>932</v>
      </c>
      <c r="B33" s="185">
        <v>1700052249999</v>
      </c>
      <c r="C33" s="184" t="s">
        <v>189</v>
      </c>
      <c r="D33" s="91">
        <v>0</v>
      </c>
      <c r="E33" s="199">
        <v>2714.51</v>
      </c>
      <c r="F33" s="92">
        <v>0.05</v>
      </c>
      <c r="G33" s="92">
        <v>0.05</v>
      </c>
    </row>
    <row r="34" spans="1:7" ht="12.75" customHeight="1">
      <c r="A34" s="184">
        <v>987</v>
      </c>
      <c r="B34" s="185">
        <v>1700051754011</v>
      </c>
      <c r="C34" s="184" t="s">
        <v>190</v>
      </c>
      <c r="D34" s="91">
        <v>0</v>
      </c>
      <c r="E34" s="199">
        <v>0</v>
      </c>
      <c r="F34" s="92">
        <v>0</v>
      </c>
      <c r="G34" s="92">
        <v>0</v>
      </c>
    </row>
    <row r="35" spans="1:7" ht="12.75" customHeight="1">
      <c r="A35" s="184">
        <v>8688</v>
      </c>
      <c r="B35" s="185">
        <v>8688</v>
      </c>
      <c r="C35" s="184" t="s">
        <v>191</v>
      </c>
      <c r="D35" s="91">
        <v>0</v>
      </c>
      <c r="E35" s="199">
        <v>886.29</v>
      </c>
      <c r="F35" s="92">
        <v>0.05</v>
      </c>
      <c r="G35" s="92">
        <v>0.05</v>
      </c>
    </row>
    <row r="36" spans="1:7" ht="12.75" customHeight="1">
      <c r="A36" s="184">
        <v>935</v>
      </c>
      <c r="B36" s="185">
        <v>1700051775660</v>
      </c>
      <c r="C36" s="184" t="s">
        <v>192</v>
      </c>
      <c r="D36" s="91">
        <v>0</v>
      </c>
      <c r="E36" s="199">
        <v>0</v>
      </c>
      <c r="F36" s="92">
        <v>0</v>
      </c>
      <c r="G36" s="92">
        <v>0</v>
      </c>
    </row>
    <row r="37" spans="1:7" ht="12.75" customHeight="1">
      <c r="A37" s="184">
        <v>936</v>
      </c>
      <c r="B37" s="185">
        <v>1700051775670</v>
      </c>
      <c r="C37" s="184" t="s">
        <v>193</v>
      </c>
      <c r="D37" s="91">
        <v>0</v>
      </c>
      <c r="E37" s="199">
        <v>0</v>
      </c>
      <c r="F37" s="92">
        <v>0</v>
      </c>
      <c r="G37" s="92">
        <v>0</v>
      </c>
    </row>
    <row r="38" spans="1:7" ht="12.75" customHeight="1">
      <c r="A38" s="184">
        <v>937</v>
      </c>
      <c r="B38" s="185">
        <v>1700051732310</v>
      </c>
      <c r="C38" s="184" t="s">
        <v>194</v>
      </c>
      <c r="D38" s="91">
        <v>0</v>
      </c>
      <c r="E38" s="199">
        <v>0</v>
      </c>
      <c r="F38" s="92">
        <v>0</v>
      </c>
      <c r="G38" s="92">
        <v>0</v>
      </c>
    </row>
    <row r="39" spans="1:7" ht="12.75" customHeight="1">
      <c r="A39" s="184">
        <v>938</v>
      </c>
      <c r="B39" s="185">
        <v>1700051734195</v>
      </c>
      <c r="C39" s="184" t="s">
        <v>195</v>
      </c>
      <c r="D39" s="91">
        <v>0</v>
      </c>
      <c r="E39" s="199">
        <v>1111.3399999999999</v>
      </c>
      <c r="F39" s="92">
        <v>0.05</v>
      </c>
      <c r="G39" s="92">
        <v>0.05</v>
      </c>
    </row>
    <row r="40" spans="1:7" ht="12.75" customHeight="1">
      <c r="A40" s="184">
        <v>939</v>
      </c>
      <c r="B40" s="185">
        <v>1700051734200</v>
      </c>
      <c r="C40" s="184" t="s">
        <v>196</v>
      </c>
      <c r="D40" s="91">
        <v>0</v>
      </c>
      <c r="E40" s="199">
        <v>1111.3399999999999</v>
      </c>
      <c r="F40" s="92">
        <v>0.05</v>
      </c>
      <c r="G40" s="92">
        <v>0.05</v>
      </c>
    </row>
    <row r="41" spans="1:7" ht="12.75" customHeight="1">
      <c r="A41" s="184">
        <v>940</v>
      </c>
      <c r="B41" s="185">
        <v>1700051781520</v>
      </c>
      <c r="C41" s="184" t="s">
        <v>197</v>
      </c>
      <c r="D41" s="91">
        <v>0</v>
      </c>
      <c r="E41" s="199">
        <v>0</v>
      </c>
      <c r="F41" s="92">
        <v>0</v>
      </c>
      <c r="G41" s="92">
        <v>0</v>
      </c>
    </row>
    <row r="42" spans="1:7" ht="12.75" customHeight="1">
      <c r="A42" s="184">
        <v>941</v>
      </c>
      <c r="B42" s="185">
        <v>1700051733536</v>
      </c>
      <c r="C42" s="184" t="s">
        <v>198</v>
      </c>
      <c r="D42" s="91">
        <v>0</v>
      </c>
      <c r="E42" s="199">
        <v>1175.8800000000001</v>
      </c>
      <c r="F42" s="92">
        <v>0.05</v>
      </c>
      <c r="G42" s="92">
        <v>0.05</v>
      </c>
    </row>
    <row r="43" spans="1:7" ht="12.75" customHeight="1">
      <c r="A43" s="184">
        <v>942</v>
      </c>
      <c r="B43" s="185">
        <v>1700051733689</v>
      </c>
      <c r="C43" s="184" t="s">
        <v>199</v>
      </c>
      <c r="D43" s="91">
        <v>0</v>
      </c>
      <c r="E43" s="199">
        <v>941.65</v>
      </c>
      <c r="F43" s="92">
        <v>0.05</v>
      </c>
      <c r="G43" s="92">
        <v>0.05</v>
      </c>
    </row>
    <row r="44" spans="1:7" ht="12.75" customHeight="1">
      <c r="A44" s="184">
        <v>943</v>
      </c>
      <c r="B44" s="185">
        <v>1700051746961</v>
      </c>
      <c r="C44" s="184" t="s">
        <v>200</v>
      </c>
      <c r="D44" s="91">
        <v>0</v>
      </c>
      <c r="E44" s="199">
        <v>0</v>
      </c>
      <c r="F44" s="92">
        <v>0</v>
      </c>
      <c r="G44" s="92">
        <v>0</v>
      </c>
    </row>
    <row r="45" spans="1:7" ht="12.75" customHeight="1">
      <c r="A45" s="184">
        <v>944</v>
      </c>
      <c r="B45" s="185">
        <v>1700051957655</v>
      </c>
      <c r="C45" s="184" t="s">
        <v>201</v>
      </c>
      <c r="D45" s="91">
        <v>0</v>
      </c>
      <c r="E45" s="199">
        <v>0</v>
      </c>
      <c r="F45" s="92">
        <v>0</v>
      </c>
      <c r="G45" s="92">
        <v>0</v>
      </c>
    </row>
    <row r="46" spans="1:7" ht="12.75" customHeight="1">
      <c r="A46" s="184">
        <v>945</v>
      </c>
      <c r="B46" s="185">
        <v>1700052002710</v>
      </c>
      <c r="C46" s="184" t="s">
        <v>202</v>
      </c>
      <c r="D46" s="91">
        <v>0</v>
      </c>
      <c r="E46" s="199">
        <v>0</v>
      </c>
      <c r="F46" s="92">
        <v>0</v>
      </c>
      <c r="G46" s="92">
        <v>0</v>
      </c>
    </row>
    <row r="47" spans="1:7" ht="12.75" customHeight="1">
      <c r="A47" s="184">
        <v>946</v>
      </c>
      <c r="B47" s="185">
        <v>1700052002739</v>
      </c>
      <c r="C47" s="184" t="s">
        <v>203</v>
      </c>
      <c r="D47" s="91">
        <v>0</v>
      </c>
      <c r="E47" s="199">
        <v>0</v>
      </c>
      <c r="F47" s="92">
        <v>0</v>
      </c>
      <c r="G47" s="92">
        <v>0</v>
      </c>
    </row>
    <row r="48" spans="1:7" ht="12.75" customHeight="1">
      <c r="A48" s="184">
        <v>948</v>
      </c>
      <c r="B48" s="185">
        <v>1700051956457</v>
      </c>
      <c r="C48" s="184" t="s">
        <v>204</v>
      </c>
      <c r="D48" s="91">
        <v>0</v>
      </c>
      <c r="E48" s="199">
        <v>0</v>
      </c>
      <c r="F48" s="92">
        <v>0</v>
      </c>
      <c r="G48" s="92">
        <v>0</v>
      </c>
    </row>
    <row r="49" spans="1:7" ht="12.75" customHeight="1">
      <c r="A49" s="184">
        <v>949</v>
      </c>
      <c r="B49" s="185">
        <v>1700051732151</v>
      </c>
      <c r="C49" s="184" t="s">
        <v>205</v>
      </c>
      <c r="D49" s="91">
        <v>0</v>
      </c>
      <c r="E49" s="199">
        <v>1291.21</v>
      </c>
      <c r="F49" s="92">
        <v>0.05</v>
      </c>
      <c r="G49" s="92">
        <v>0.05</v>
      </c>
    </row>
    <row r="50" spans="1:7" ht="12.75" customHeight="1">
      <c r="A50" s="184">
        <v>953</v>
      </c>
      <c r="B50" s="185">
        <v>1700051965052</v>
      </c>
      <c r="C50" s="184" t="s">
        <v>206</v>
      </c>
      <c r="D50" s="91">
        <v>0</v>
      </c>
      <c r="E50" s="199">
        <v>1990.21</v>
      </c>
      <c r="F50" s="92">
        <v>0.05</v>
      </c>
      <c r="G50" s="92">
        <v>0.05</v>
      </c>
    </row>
    <row r="51" spans="1:7" ht="12.75" customHeight="1">
      <c r="A51" s="184">
        <v>954</v>
      </c>
      <c r="B51" s="185">
        <v>1700051734103</v>
      </c>
      <c r="C51" s="184" t="s">
        <v>207</v>
      </c>
      <c r="D51" s="91">
        <v>0</v>
      </c>
      <c r="E51" s="199">
        <v>150.06</v>
      </c>
      <c r="F51" s="92">
        <v>0.05</v>
      </c>
      <c r="G51" s="92">
        <v>0.05</v>
      </c>
    </row>
    <row r="52" spans="1:7" ht="12.75" customHeight="1">
      <c r="A52" s="184">
        <v>956</v>
      </c>
      <c r="B52" s="185">
        <v>1700051770403</v>
      </c>
      <c r="C52" s="184" t="s">
        <v>208</v>
      </c>
      <c r="D52" s="91">
        <v>0</v>
      </c>
      <c r="E52" s="199">
        <v>0</v>
      </c>
      <c r="F52" s="92">
        <v>0</v>
      </c>
      <c r="G52" s="92">
        <v>0</v>
      </c>
    </row>
    <row r="53" spans="1:7" ht="12.75" customHeight="1">
      <c r="A53" s="184">
        <v>958</v>
      </c>
      <c r="B53" s="185">
        <v>1700051732417</v>
      </c>
      <c r="C53" s="184" t="s">
        <v>209</v>
      </c>
      <c r="D53" s="91">
        <v>0</v>
      </c>
      <c r="E53" s="199">
        <v>0</v>
      </c>
      <c r="F53" s="92">
        <v>0</v>
      </c>
      <c r="G53" s="92">
        <v>0</v>
      </c>
    </row>
    <row r="54" spans="1:7" ht="12.75" customHeight="1">
      <c r="A54" s="184">
        <v>529</v>
      </c>
      <c r="B54" s="185">
        <v>1700051733759</v>
      </c>
      <c r="C54" s="184" t="s">
        <v>210</v>
      </c>
      <c r="D54" s="91">
        <v>0</v>
      </c>
      <c r="E54" s="199">
        <v>167.19</v>
      </c>
      <c r="F54" s="92">
        <v>0.05</v>
      </c>
      <c r="G54" s="92">
        <v>0.05</v>
      </c>
    </row>
    <row r="55" spans="1:7" ht="12.75" customHeight="1">
      <c r="A55" s="184">
        <v>961</v>
      </c>
      <c r="B55" s="185">
        <v>1700051751553</v>
      </c>
      <c r="C55" s="184" t="s">
        <v>211</v>
      </c>
      <c r="D55" s="91">
        <v>0</v>
      </c>
      <c r="E55" s="199">
        <v>0</v>
      </c>
      <c r="F55" s="92">
        <v>0</v>
      </c>
      <c r="G55" s="92">
        <v>0</v>
      </c>
    </row>
    <row r="56" spans="1:7" ht="12.75" customHeight="1">
      <c r="A56" s="184">
        <v>8694</v>
      </c>
      <c r="B56" s="185">
        <v>8694</v>
      </c>
      <c r="C56" s="184" t="s">
        <v>212</v>
      </c>
      <c r="D56" s="91">
        <v>0</v>
      </c>
      <c r="E56" s="199">
        <v>0</v>
      </c>
      <c r="F56" s="92">
        <v>0</v>
      </c>
      <c r="G56" s="92">
        <v>0</v>
      </c>
    </row>
    <row r="57" spans="1:7" ht="12.75" customHeight="1">
      <c r="A57" s="184">
        <v>8694</v>
      </c>
      <c r="B57" s="185">
        <v>8694</v>
      </c>
      <c r="C57" s="184" t="s">
        <v>213</v>
      </c>
      <c r="D57" s="91">
        <v>0</v>
      </c>
      <c r="E57" s="199">
        <v>0</v>
      </c>
      <c r="F57" s="92">
        <v>0</v>
      </c>
      <c r="G57" s="92">
        <v>0</v>
      </c>
    </row>
    <row r="58" spans="1:7" ht="12.75" customHeight="1">
      <c r="A58" s="184">
        <v>962</v>
      </c>
      <c r="B58" s="185">
        <v>1700051733810</v>
      </c>
      <c r="C58" s="184" t="s">
        <v>214</v>
      </c>
      <c r="D58" s="91">
        <v>0</v>
      </c>
      <c r="E58" s="199">
        <v>2848.63</v>
      </c>
      <c r="F58" s="92">
        <v>0.05</v>
      </c>
      <c r="G58" s="92">
        <v>0.05</v>
      </c>
    </row>
    <row r="59" spans="1:7" ht="12.75" customHeight="1">
      <c r="A59" s="184">
        <v>963</v>
      </c>
      <c r="B59" s="185">
        <v>1700052250178</v>
      </c>
      <c r="C59" s="184" t="s">
        <v>215</v>
      </c>
      <c r="D59" s="91">
        <v>0</v>
      </c>
      <c r="E59" s="199">
        <v>1733.03</v>
      </c>
      <c r="F59" s="92">
        <v>0.05</v>
      </c>
      <c r="G59" s="92">
        <v>0.05</v>
      </c>
    </row>
    <row r="60" spans="1:7" ht="12.75" customHeight="1">
      <c r="A60" s="184">
        <v>967</v>
      </c>
      <c r="B60" s="185">
        <v>1700051734015</v>
      </c>
      <c r="C60" s="184" t="s">
        <v>216</v>
      </c>
      <c r="D60" s="91">
        <v>0</v>
      </c>
      <c r="E60" s="199">
        <v>4764.3900000000003</v>
      </c>
      <c r="F60" s="92">
        <v>0.05</v>
      </c>
      <c r="G60" s="92">
        <v>0.05</v>
      </c>
    </row>
    <row r="61" spans="1:7" ht="12.75" customHeight="1">
      <c r="A61" s="184">
        <v>969</v>
      </c>
      <c r="B61" s="185">
        <v>1700051734033</v>
      </c>
      <c r="C61" s="184" t="s">
        <v>217</v>
      </c>
      <c r="D61" s="91">
        <v>0</v>
      </c>
      <c r="E61" s="199">
        <v>266.72000000000003</v>
      </c>
      <c r="F61" s="92">
        <v>0.05</v>
      </c>
      <c r="G61" s="92">
        <v>0.05</v>
      </c>
    </row>
    <row r="62" spans="1:7" ht="12.75" customHeight="1">
      <c r="A62" s="184">
        <v>8687</v>
      </c>
      <c r="B62" s="185">
        <v>8687</v>
      </c>
      <c r="C62" s="184" t="s">
        <v>218</v>
      </c>
      <c r="D62" s="91">
        <v>0</v>
      </c>
      <c r="E62" s="199">
        <v>272.3</v>
      </c>
      <c r="F62" s="92">
        <v>0.05</v>
      </c>
      <c r="G62" s="92">
        <v>0.05</v>
      </c>
    </row>
    <row r="63" spans="1:7" ht="12.75" customHeight="1">
      <c r="A63" s="184">
        <v>972</v>
      </c>
      <c r="B63" s="185">
        <v>1700051734896</v>
      </c>
      <c r="C63" s="184" t="s">
        <v>219</v>
      </c>
      <c r="D63" s="91">
        <v>0</v>
      </c>
      <c r="E63" s="199">
        <v>1369.2</v>
      </c>
      <c r="F63" s="92">
        <v>0.05</v>
      </c>
      <c r="G63" s="92">
        <v>0.05</v>
      </c>
    </row>
    <row r="64" spans="1:7" ht="12.75" customHeight="1">
      <c r="A64" s="184">
        <v>973</v>
      </c>
      <c r="B64" s="185">
        <v>1700051731690</v>
      </c>
      <c r="C64" s="184" t="s">
        <v>220</v>
      </c>
      <c r="D64" s="91">
        <v>0</v>
      </c>
      <c r="E64" s="199">
        <v>1367.55</v>
      </c>
      <c r="F64" s="92">
        <v>0.05</v>
      </c>
      <c r="G64" s="92">
        <v>0.05</v>
      </c>
    </row>
    <row r="65" spans="1:7" ht="12.75" customHeight="1">
      <c r="A65" s="184">
        <v>974</v>
      </c>
      <c r="B65" s="185">
        <v>1700051731501</v>
      </c>
      <c r="C65" s="184" t="s">
        <v>221</v>
      </c>
      <c r="D65" s="91">
        <v>0</v>
      </c>
      <c r="E65" s="199">
        <v>1369.8</v>
      </c>
      <c r="F65" s="92">
        <v>0.05</v>
      </c>
      <c r="G65" s="92">
        <v>0.05</v>
      </c>
    </row>
    <row r="66" spans="1:7" ht="12.75" customHeight="1">
      <c r="A66" s="184">
        <v>833</v>
      </c>
      <c r="B66" s="185">
        <v>1700052410692</v>
      </c>
      <c r="C66" s="184" t="s">
        <v>222</v>
      </c>
      <c r="D66" s="91">
        <v>0</v>
      </c>
      <c r="E66" s="199">
        <v>34618.57</v>
      </c>
      <c r="F66" s="92">
        <v>0.05</v>
      </c>
      <c r="G66" s="92">
        <v>0.05</v>
      </c>
    </row>
    <row r="67" spans="1:7" ht="12.75" customHeight="1">
      <c r="A67" s="184">
        <v>975</v>
      </c>
      <c r="B67" s="185">
        <v>1700051857046</v>
      </c>
      <c r="C67" s="184" t="s">
        <v>223</v>
      </c>
      <c r="D67" s="91">
        <v>0</v>
      </c>
      <c r="E67" s="199">
        <v>0</v>
      </c>
      <c r="F67" s="92">
        <v>0</v>
      </c>
      <c r="G67" s="92">
        <v>0</v>
      </c>
    </row>
    <row r="68" spans="1:7" ht="12.75" customHeight="1">
      <c r="A68" s="184">
        <v>977</v>
      </c>
      <c r="B68" s="185">
        <v>1700052048584</v>
      </c>
      <c r="C68" s="184" t="s">
        <v>224</v>
      </c>
      <c r="D68" s="91">
        <v>0</v>
      </c>
      <c r="E68" s="199">
        <v>2333.35</v>
      </c>
      <c r="F68" s="92">
        <v>0.05</v>
      </c>
      <c r="G68" s="92">
        <v>0.05</v>
      </c>
    </row>
    <row r="69" spans="1:7" ht="12.75" customHeight="1">
      <c r="A69" s="184">
        <v>979</v>
      </c>
      <c r="B69" s="185">
        <v>1700051734070</v>
      </c>
      <c r="C69" s="184" t="s">
        <v>225</v>
      </c>
      <c r="D69" s="91">
        <v>0</v>
      </c>
      <c r="E69" s="199">
        <v>3875.46</v>
      </c>
      <c r="F69" s="92">
        <v>0.05</v>
      </c>
      <c r="G69" s="92">
        <v>0.05</v>
      </c>
    </row>
    <row r="70" spans="1:7" ht="12.75" customHeight="1">
      <c r="A70" s="184">
        <v>983</v>
      </c>
      <c r="B70" s="185">
        <v>1700051734089</v>
      </c>
      <c r="C70" s="184" t="s">
        <v>226</v>
      </c>
      <c r="D70" s="91">
        <v>0</v>
      </c>
      <c r="E70" s="199">
        <v>470.65</v>
      </c>
      <c r="F70" s="92">
        <v>0.05</v>
      </c>
      <c r="G70" s="92">
        <v>0.05</v>
      </c>
    </row>
    <row r="71" spans="1:7" ht="12.75" customHeight="1">
      <c r="A71" s="184">
        <v>984</v>
      </c>
      <c r="B71" s="185">
        <v>1700051734098</v>
      </c>
      <c r="C71" s="184" t="s">
        <v>227</v>
      </c>
      <c r="D71" s="91">
        <v>0</v>
      </c>
      <c r="E71" s="199">
        <v>470.65</v>
      </c>
      <c r="F71" s="92">
        <v>0.05</v>
      </c>
      <c r="G71" s="92">
        <v>0.05</v>
      </c>
    </row>
    <row r="72" spans="1:7" ht="12.75" customHeight="1">
      <c r="A72" s="184">
        <v>985</v>
      </c>
      <c r="B72" s="185">
        <v>1700051744928</v>
      </c>
      <c r="C72" s="184" t="s">
        <v>228</v>
      </c>
      <c r="D72" s="91">
        <v>0</v>
      </c>
      <c r="E72" s="199">
        <v>3756.44</v>
      </c>
      <c r="F72" s="92">
        <v>0.05</v>
      </c>
      <c r="G72" s="92">
        <v>0.05</v>
      </c>
    </row>
    <row r="73" spans="1:7" ht="12.75" customHeight="1">
      <c r="A73" s="184">
        <v>986</v>
      </c>
      <c r="B73" s="185">
        <v>1700051732356</v>
      </c>
      <c r="C73" s="184" t="s">
        <v>229</v>
      </c>
      <c r="D73" s="91">
        <v>0</v>
      </c>
      <c r="E73" s="199">
        <v>0</v>
      </c>
      <c r="F73" s="92">
        <v>0</v>
      </c>
      <c r="G73" s="92">
        <v>0</v>
      </c>
    </row>
    <row r="74" spans="1:7" ht="12.75" customHeight="1">
      <c r="A74" s="184">
        <v>8689</v>
      </c>
      <c r="B74" s="185">
        <v>8689</v>
      </c>
      <c r="C74" s="184" t="s">
        <v>230</v>
      </c>
      <c r="D74" s="91">
        <v>0</v>
      </c>
      <c r="E74" s="199">
        <v>1583.07</v>
      </c>
      <c r="F74" s="92">
        <v>0.05</v>
      </c>
      <c r="G74" s="92">
        <v>0.05</v>
      </c>
    </row>
    <row r="75" spans="1:7" ht="12.75" customHeight="1">
      <c r="A75" s="184">
        <v>8689</v>
      </c>
      <c r="B75" s="185">
        <v>8689</v>
      </c>
      <c r="C75" s="184" t="s">
        <v>231</v>
      </c>
      <c r="D75" s="91">
        <v>0</v>
      </c>
      <c r="E75" s="199">
        <v>1802.38</v>
      </c>
      <c r="F75" s="92">
        <v>0.05</v>
      </c>
      <c r="G75" s="92">
        <v>0.05</v>
      </c>
    </row>
    <row r="76" spans="1:7" ht="12.75" customHeight="1">
      <c r="A76" s="184">
        <v>989</v>
      </c>
      <c r="B76" s="185">
        <v>1700052121436</v>
      </c>
      <c r="C76" s="184" t="s">
        <v>232</v>
      </c>
      <c r="D76" s="91">
        <v>0</v>
      </c>
      <c r="E76" s="199">
        <v>1244.97</v>
      </c>
      <c r="F76" s="92">
        <v>0.05</v>
      </c>
      <c r="G76" s="92">
        <v>0.05</v>
      </c>
    </row>
    <row r="77" spans="1:7" ht="12.75" customHeight="1">
      <c r="A77" s="184">
        <v>991</v>
      </c>
      <c r="B77" s="185">
        <v>1700052276983</v>
      </c>
      <c r="C77" s="184" t="s">
        <v>233</v>
      </c>
      <c r="D77" s="91">
        <v>0</v>
      </c>
      <c r="E77" s="199">
        <v>822.14</v>
      </c>
      <c r="F77" s="92">
        <v>0.05</v>
      </c>
      <c r="G77" s="92">
        <v>0.05</v>
      </c>
    </row>
    <row r="78" spans="1:7" ht="12.75" customHeight="1">
      <c r="A78" s="184">
        <v>8740</v>
      </c>
      <c r="B78" s="185">
        <v>8740</v>
      </c>
      <c r="C78" s="184" t="s">
        <v>234</v>
      </c>
      <c r="D78" s="91">
        <v>0</v>
      </c>
      <c r="E78" s="199">
        <v>5933.24</v>
      </c>
      <c r="F78" s="92">
        <v>0.05</v>
      </c>
      <c r="G78" s="92">
        <v>0.05</v>
      </c>
    </row>
    <row r="79" spans="1:7" ht="12.75" customHeight="1">
      <c r="A79" s="184">
        <v>807</v>
      </c>
      <c r="B79" s="185">
        <v>1700052336036</v>
      </c>
      <c r="C79" s="184" t="s">
        <v>235</v>
      </c>
      <c r="D79" s="91">
        <v>0</v>
      </c>
      <c r="E79" s="199">
        <v>2452.71</v>
      </c>
      <c r="F79" s="92">
        <v>0.05</v>
      </c>
      <c r="G79" s="92">
        <v>0.05</v>
      </c>
    </row>
    <row r="80" spans="1:7" ht="12.75" customHeight="1">
      <c r="A80" s="184">
        <v>808</v>
      </c>
      <c r="B80" s="185">
        <v>1700052371750</v>
      </c>
      <c r="C80" s="184" t="s">
        <v>236</v>
      </c>
      <c r="D80" s="91">
        <v>0</v>
      </c>
      <c r="E80" s="199">
        <v>0</v>
      </c>
      <c r="F80" s="92">
        <v>0</v>
      </c>
      <c r="G80" s="92">
        <v>0</v>
      </c>
    </row>
    <row r="81" spans="1:7" ht="12.75" customHeight="1">
      <c r="A81" s="184">
        <v>929</v>
      </c>
      <c r="B81" s="185">
        <v>1700051877984</v>
      </c>
      <c r="C81" s="184" t="s">
        <v>237</v>
      </c>
      <c r="D81" s="91">
        <v>0</v>
      </c>
      <c r="E81" s="199">
        <v>0</v>
      </c>
      <c r="F81" s="92">
        <v>0</v>
      </c>
      <c r="G81" s="92">
        <v>0</v>
      </c>
    </row>
    <row r="82" spans="1:7" ht="12.75" customHeight="1">
      <c r="A82" s="184">
        <v>809</v>
      </c>
      <c r="B82" s="185">
        <v>1700052335938</v>
      </c>
      <c r="C82" s="184" t="s">
        <v>238</v>
      </c>
      <c r="D82" s="91">
        <v>0</v>
      </c>
      <c r="E82" s="199">
        <v>1560.18</v>
      </c>
      <c r="F82" s="92">
        <v>0.05</v>
      </c>
      <c r="G82" s="92">
        <v>0.05</v>
      </c>
    </row>
    <row r="83" spans="1:7" ht="12.75" customHeight="1">
      <c r="A83" s="184">
        <v>810</v>
      </c>
      <c r="B83" s="185">
        <v>1700052383471</v>
      </c>
      <c r="C83" s="184" t="s">
        <v>239</v>
      </c>
      <c r="D83" s="91">
        <v>0</v>
      </c>
      <c r="E83" s="199">
        <v>1209.33</v>
      </c>
      <c r="F83" s="92">
        <v>0.05</v>
      </c>
      <c r="G83" s="92">
        <v>0.05</v>
      </c>
    </row>
    <row r="84" spans="1:7" ht="12.75" customHeight="1">
      <c r="A84" s="184">
        <v>811</v>
      </c>
      <c r="B84" s="185">
        <v>1700052250025</v>
      </c>
      <c r="C84" s="184" t="s">
        <v>240</v>
      </c>
      <c r="D84" s="91">
        <v>0</v>
      </c>
      <c r="E84" s="199">
        <v>1138.07</v>
      </c>
      <c r="F84" s="92">
        <v>0.05</v>
      </c>
      <c r="G84" s="92">
        <v>0.05</v>
      </c>
    </row>
    <row r="85" spans="1:7" ht="29.25" customHeight="1">
      <c r="A85" s="184">
        <v>812</v>
      </c>
      <c r="B85" s="185" t="s">
        <v>241</v>
      </c>
      <c r="C85" s="184" t="s">
        <v>242</v>
      </c>
      <c r="D85" s="91">
        <v>0</v>
      </c>
      <c r="E85" s="199">
        <v>4868.1400000000003</v>
      </c>
      <c r="F85" s="92">
        <v>0.05</v>
      </c>
      <c r="G85" s="92">
        <v>0.05</v>
      </c>
    </row>
    <row r="86" spans="1:7" ht="12.75" customHeight="1">
      <c r="A86" s="184">
        <v>813</v>
      </c>
      <c r="B86" s="185">
        <v>1700052409553</v>
      </c>
      <c r="C86" s="184" t="s">
        <v>243</v>
      </c>
      <c r="D86" s="91">
        <v>0</v>
      </c>
      <c r="E86" s="199">
        <v>1186.18</v>
      </c>
      <c r="F86" s="92">
        <v>0.05</v>
      </c>
      <c r="G86" s="92">
        <v>0.05</v>
      </c>
    </row>
    <row r="87" spans="1:7" ht="12.75" customHeight="1">
      <c r="A87" s="184">
        <v>814</v>
      </c>
      <c r="B87" s="185">
        <v>1700052409571</v>
      </c>
      <c r="C87" s="184" t="s">
        <v>244</v>
      </c>
      <c r="D87" s="91">
        <v>0</v>
      </c>
      <c r="E87" s="199">
        <v>3661.32</v>
      </c>
      <c r="F87" s="92">
        <v>0.05</v>
      </c>
      <c r="G87" s="92">
        <v>0.05</v>
      </c>
    </row>
    <row r="88" spans="1:7" ht="12.75" customHeight="1">
      <c r="A88" s="184">
        <v>815</v>
      </c>
      <c r="B88" s="185">
        <v>1700052279353</v>
      </c>
      <c r="C88" s="184" t="s">
        <v>245</v>
      </c>
      <c r="D88" s="91">
        <v>0</v>
      </c>
      <c r="E88" s="199">
        <v>1218.57</v>
      </c>
      <c r="F88" s="92">
        <v>0.05</v>
      </c>
      <c r="G88" s="92">
        <v>0.05</v>
      </c>
    </row>
    <row r="89" spans="1:7" ht="12.75" customHeight="1">
      <c r="A89" s="184">
        <v>855</v>
      </c>
      <c r="B89" s="185">
        <v>1700052708503</v>
      </c>
      <c r="C89" s="184" t="s">
        <v>253</v>
      </c>
      <c r="D89" s="91">
        <v>0</v>
      </c>
      <c r="E89" s="199">
        <v>232.35</v>
      </c>
      <c r="F89" s="92">
        <v>0.05</v>
      </c>
      <c r="G89" s="92">
        <v>0.05</v>
      </c>
    </row>
    <row r="90" spans="1:7" ht="12.75" customHeight="1">
      <c r="A90" s="184">
        <v>838</v>
      </c>
      <c r="B90" s="185">
        <v>1700051744459</v>
      </c>
      <c r="C90" s="184" t="s">
        <v>258</v>
      </c>
      <c r="D90" s="91">
        <v>0</v>
      </c>
      <c r="E90" s="199">
        <v>316</v>
      </c>
      <c r="F90" s="92">
        <v>0.05</v>
      </c>
      <c r="G90" s="92">
        <v>0.05</v>
      </c>
    </row>
    <row r="91" spans="1:7" ht="12.75" customHeight="1">
      <c r="A91" s="184">
        <v>816</v>
      </c>
      <c r="B91" s="185">
        <v>1700052338362</v>
      </c>
      <c r="C91" s="184" t="s">
        <v>265</v>
      </c>
      <c r="D91" s="91">
        <v>0</v>
      </c>
      <c r="E91" s="199">
        <v>5911.64</v>
      </c>
      <c r="F91" s="92">
        <v>0.05</v>
      </c>
      <c r="G91" s="92">
        <v>0.05</v>
      </c>
    </row>
    <row r="92" spans="1:7" ht="12.75" customHeight="1">
      <c r="A92" s="184">
        <v>817</v>
      </c>
      <c r="B92" s="185">
        <v>1700052478840</v>
      </c>
      <c r="C92" s="184" t="s">
        <v>266</v>
      </c>
      <c r="D92" s="91">
        <v>0</v>
      </c>
      <c r="E92" s="199">
        <v>1555.85</v>
      </c>
      <c r="F92" s="92">
        <v>0.05</v>
      </c>
      <c r="G92" s="92">
        <v>0.05</v>
      </c>
    </row>
    <row r="93" spans="1:7" ht="12.75" customHeight="1">
      <c r="A93" s="184">
        <v>818</v>
      </c>
      <c r="B93" s="185">
        <v>1700052478877</v>
      </c>
      <c r="C93" s="184" t="s">
        <v>267</v>
      </c>
      <c r="D93" s="91">
        <v>0</v>
      </c>
      <c r="E93" s="199">
        <v>2417.0300000000002</v>
      </c>
      <c r="F93" s="92">
        <v>0.05</v>
      </c>
      <c r="G93" s="92">
        <v>0.05</v>
      </c>
    </row>
    <row r="94" spans="1:7" ht="12.75" customHeight="1">
      <c r="A94" s="184">
        <v>819</v>
      </c>
      <c r="B94" s="185">
        <v>1700052478821</v>
      </c>
      <c r="C94" s="184" t="s">
        <v>268</v>
      </c>
      <c r="D94" s="91">
        <v>0</v>
      </c>
      <c r="E94" s="199">
        <v>1789.11</v>
      </c>
      <c r="F94" s="92">
        <v>0.05</v>
      </c>
      <c r="G94" s="92">
        <v>0.05</v>
      </c>
    </row>
    <row r="95" spans="1:7" ht="12.75" customHeight="1">
      <c r="A95" s="184">
        <v>820</v>
      </c>
      <c r="B95" s="185">
        <v>1700052464759</v>
      </c>
      <c r="C95" s="184" t="s">
        <v>269</v>
      </c>
      <c r="D95" s="91">
        <v>0</v>
      </c>
      <c r="E95" s="199">
        <v>1429.5</v>
      </c>
      <c r="F95" s="92">
        <v>0.05</v>
      </c>
      <c r="G95" s="92">
        <v>0.05</v>
      </c>
    </row>
    <row r="96" spans="1:7" ht="12.75" customHeight="1">
      <c r="A96" s="184">
        <v>821</v>
      </c>
      <c r="B96" s="185">
        <v>1700052372187</v>
      </c>
      <c r="C96" s="184" t="s">
        <v>270</v>
      </c>
      <c r="D96" s="91">
        <v>0</v>
      </c>
      <c r="E96" s="199">
        <v>3669.75</v>
      </c>
      <c r="F96" s="92">
        <v>0.05</v>
      </c>
      <c r="G96" s="92">
        <v>0.05</v>
      </c>
    </row>
    <row r="97" spans="1:7" ht="12.75" customHeight="1">
      <c r="A97" s="184">
        <v>822</v>
      </c>
      <c r="B97" s="185">
        <v>1700052288696</v>
      </c>
      <c r="C97" s="184" t="s">
        <v>271</v>
      </c>
      <c r="D97" s="91">
        <v>0</v>
      </c>
      <c r="E97" s="199">
        <v>0</v>
      </c>
      <c r="F97" s="92">
        <v>0</v>
      </c>
      <c r="G97" s="92">
        <v>0</v>
      </c>
    </row>
    <row r="98" spans="1:7" ht="12.75" customHeight="1">
      <c r="A98" s="184">
        <v>823</v>
      </c>
      <c r="B98" s="185">
        <v>1700052434211</v>
      </c>
      <c r="C98" s="184" t="s">
        <v>272</v>
      </c>
      <c r="D98" s="91">
        <v>0</v>
      </c>
      <c r="E98" s="199">
        <v>1349.2</v>
      </c>
      <c r="F98" s="92">
        <v>0.05</v>
      </c>
      <c r="G98" s="92">
        <v>0.05</v>
      </c>
    </row>
    <row r="99" spans="1:7" ht="12.75" customHeight="1">
      <c r="A99" s="184">
        <v>825</v>
      </c>
      <c r="B99" s="185">
        <v>1700052427330</v>
      </c>
      <c r="C99" s="184" t="s">
        <v>273</v>
      </c>
      <c r="D99" s="91">
        <v>0</v>
      </c>
      <c r="E99" s="199">
        <v>1933.13</v>
      </c>
      <c r="F99" s="92">
        <v>0.05</v>
      </c>
      <c r="G99" s="92">
        <v>0.05</v>
      </c>
    </row>
    <row r="100" spans="1:7" ht="12.75" customHeight="1">
      <c r="A100" s="184">
        <v>826</v>
      </c>
      <c r="B100" s="185">
        <v>1700052468498</v>
      </c>
      <c r="C100" s="184" t="s">
        <v>274</v>
      </c>
      <c r="D100" s="91">
        <v>0</v>
      </c>
      <c r="E100" s="199">
        <v>0</v>
      </c>
      <c r="F100" s="92">
        <v>0</v>
      </c>
      <c r="G100" s="92">
        <v>0</v>
      </c>
    </row>
    <row r="101" spans="1:7" ht="12.75" customHeight="1">
      <c r="A101" s="184">
        <v>966</v>
      </c>
      <c r="B101" s="185">
        <v>1700051744421</v>
      </c>
      <c r="C101" s="184" t="s">
        <v>275</v>
      </c>
      <c r="D101" s="91">
        <v>0</v>
      </c>
      <c r="E101" s="199">
        <v>4437.72</v>
      </c>
      <c r="F101" s="92">
        <v>0.05</v>
      </c>
      <c r="G101" s="92">
        <v>0.05</v>
      </c>
    </row>
    <row r="102" spans="1:7" ht="12.75" customHeight="1">
      <c r="A102" s="184">
        <v>8710</v>
      </c>
      <c r="B102" s="185">
        <v>8710</v>
      </c>
      <c r="C102" s="184" t="s">
        <v>276</v>
      </c>
      <c r="D102" s="91">
        <v>0</v>
      </c>
      <c r="E102" s="199">
        <v>20783.55</v>
      </c>
      <c r="F102" s="92">
        <v>0.05</v>
      </c>
      <c r="G102" s="92">
        <v>0.05</v>
      </c>
    </row>
    <row r="103" spans="1:7" ht="12.75" customHeight="1">
      <c r="A103" s="184">
        <v>830</v>
      </c>
      <c r="B103" s="185">
        <v>1700052708196</v>
      </c>
      <c r="C103" s="184" t="s">
        <v>277</v>
      </c>
      <c r="D103" s="91">
        <v>0</v>
      </c>
      <c r="E103" s="199">
        <v>1271.95</v>
      </c>
      <c r="F103" s="92">
        <v>0.05</v>
      </c>
      <c r="G103" s="92">
        <v>0.05</v>
      </c>
    </row>
    <row r="104" spans="1:7" ht="12.75" customHeight="1">
      <c r="A104" s="184">
        <v>834</v>
      </c>
      <c r="B104" s="185">
        <v>1700052479277</v>
      </c>
      <c r="C104" s="184" t="s">
        <v>278</v>
      </c>
      <c r="D104" s="91">
        <v>0</v>
      </c>
      <c r="E104" s="199">
        <v>1189.51</v>
      </c>
      <c r="F104" s="92">
        <v>0.05</v>
      </c>
      <c r="G104" s="92">
        <v>0.05</v>
      </c>
    </row>
    <row r="105" spans="1:7" ht="12.75" customHeight="1">
      <c r="A105" s="184">
        <v>835</v>
      </c>
      <c r="B105" s="185">
        <v>1700052632350</v>
      </c>
      <c r="C105" s="184" t="s">
        <v>279</v>
      </c>
      <c r="D105" s="91">
        <v>0</v>
      </c>
      <c r="E105" s="199">
        <v>6860.66</v>
      </c>
      <c r="F105" s="92">
        <v>0.05</v>
      </c>
      <c r="G105" s="92">
        <v>0.05</v>
      </c>
    </row>
    <row r="106" spans="1:7" ht="12.75" customHeight="1">
      <c r="A106" s="184">
        <v>990</v>
      </c>
      <c r="B106" s="185">
        <v>1700052250284</v>
      </c>
      <c r="C106" s="184" t="s">
        <v>280</v>
      </c>
      <c r="D106" s="91">
        <v>0</v>
      </c>
      <c r="E106" s="199">
        <v>2037.62</v>
      </c>
      <c r="F106" s="92">
        <v>0.05</v>
      </c>
      <c r="G106" s="92">
        <v>0.05</v>
      </c>
    </row>
    <row r="107" spans="1:7" ht="12.75" customHeight="1">
      <c r="A107" s="184">
        <v>844</v>
      </c>
      <c r="B107" s="185">
        <v>1700051778183</v>
      </c>
      <c r="C107" s="184" t="s">
        <v>281</v>
      </c>
      <c r="D107" s="91">
        <v>0</v>
      </c>
      <c r="E107" s="199">
        <v>0</v>
      </c>
      <c r="F107" s="92">
        <v>0</v>
      </c>
      <c r="G107" s="92">
        <v>0</v>
      </c>
    </row>
    <row r="108" spans="1:7" ht="12.75" customHeight="1">
      <c r="A108" s="184">
        <v>846</v>
      </c>
      <c r="B108" s="185">
        <v>1700052537812</v>
      </c>
      <c r="C108" s="184" t="s">
        <v>282</v>
      </c>
      <c r="D108" s="91">
        <v>0</v>
      </c>
      <c r="E108" s="199">
        <v>827.21</v>
      </c>
      <c r="F108" s="92">
        <v>0.05</v>
      </c>
      <c r="G108" s="92">
        <v>0.05</v>
      </c>
    </row>
    <row r="109" spans="1:7" ht="12.75" customHeight="1">
      <c r="A109" s="184">
        <v>848</v>
      </c>
      <c r="B109" s="185">
        <v>1700052909183</v>
      </c>
      <c r="C109" s="184" t="s">
        <v>283</v>
      </c>
      <c r="D109" s="91">
        <v>0</v>
      </c>
      <c r="E109" s="199">
        <v>848.03</v>
      </c>
      <c r="F109" s="92">
        <v>0.05</v>
      </c>
      <c r="G109" s="92">
        <v>0.05</v>
      </c>
    </row>
    <row r="110" spans="1:7" ht="12.75" customHeight="1">
      <c r="A110" s="184">
        <v>8715</v>
      </c>
      <c r="B110" s="185">
        <v>8715</v>
      </c>
      <c r="C110" s="184" t="s">
        <v>284</v>
      </c>
      <c r="D110" s="91">
        <v>0</v>
      </c>
      <c r="E110" s="199">
        <v>12849.06</v>
      </c>
      <c r="F110" s="92">
        <v>0.05</v>
      </c>
      <c r="G110" s="92">
        <v>0.05</v>
      </c>
    </row>
    <row r="111" spans="1:7" ht="12.75" customHeight="1">
      <c r="A111" s="184">
        <v>852</v>
      </c>
      <c r="B111" s="185">
        <v>1700052674884</v>
      </c>
      <c r="C111" s="184" t="s">
        <v>285</v>
      </c>
      <c r="D111" s="91">
        <v>0</v>
      </c>
      <c r="E111" s="199">
        <v>10190.01</v>
      </c>
      <c r="F111" s="92">
        <v>0.05</v>
      </c>
      <c r="G111" s="92">
        <v>0.05</v>
      </c>
    </row>
    <row r="112" spans="1:7" ht="12.75" customHeight="1">
      <c r="A112" s="184">
        <v>853</v>
      </c>
      <c r="B112" s="185">
        <v>1700052577781</v>
      </c>
      <c r="C112" s="184" t="s">
        <v>286</v>
      </c>
      <c r="D112" s="91">
        <v>0</v>
      </c>
      <c r="E112" s="199">
        <v>2859.75</v>
      </c>
      <c r="F112" s="92">
        <v>0.05</v>
      </c>
      <c r="G112" s="92">
        <v>0.05</v>
      </c>
    </row>
    <row r="113" spans="1:7" ht="12.75" customHeight="1">
      <c r="A113" s="184">
        <v>854</v>
      </c>
      <c r="B113" s="185">
        <v>1700052636008</v>
      </c>
      <c r="C113" s="184" t="s">
        <v>287</v>
      </c>
      <c r="D113" s="91">
        <v>0</v>
      </c>
      <c r="E113" s="199">
        <v>818.23</v>
      </c>
      <c r="F113" s="92">
        <v>0.05</v>
      </c>
      <c r="G113" s="92">
        <v>0.05</v>
      </c>
    </row>
    <row r="114" spans="1:7" ht="12.75" customHeight="1">
      <c r="A114" s="184">
        <v>859</v>
      </c>
      <c r="B114" s="185">
        <v>1700052588296</v>
      </c>
      <c r="C114" s="184" t="s">
        <v>288</v>
      </c>
      <c r="D114" s="91">
        <v>0</v>
      </c>
      <c r="E114" s="199">
        <v>651.47</v>
      </c>
      <c r="F114" s="92">
        <v>0.05</v>
      </c>
      <c r="G114" s="92">
        <v>0.05</v>
      </c>
    </row>
    <row r="115" spans="1:7" ht="12.75" customHeight="1">
      <c r="A115" s="184">
        <v>860</v>
      </c>
      <c r="B115" s="185">
        <v>1700052844321</v>
      </c>
      <c r="C115" s="184" t="s">
        <v>289</v>
      </c>
      <c r="D115" s="91">
        <v>0</v>
      </c>
      <c r="E115" s="199">
        <v>3232.05</v>
      </c>
      <c r="F115" s="92">
        <v>0.05</v>
      </c>
      <c r="G115" s="92">
        <v>0.05</v>
      </c>
    </row>
    <row r="116" spans="1:7" ht="12.75" customHeight="1">
      <c r="A116" s="184">
        <v>8717</v>
      </c>
      <c r="B116" s="185">
        <v>8717</v>
      </c>
      <c r="C116" s="184" t="s">
        <v>290</v>
      </c>
      <c r="D116" s="91">
        <v>0</v>
      </c>
      <c r="E116" s="199">
        <v>10665.16</v>
      </c>
      <c r="F116" s="92">
        <v>0.05</v>
      </c>
      <c r="G116" s="92">
        <v>0.05</v>
      </c>
    </row>
    <row r="117" spans="1:7" ht="12.75" customHeight="1">
      <c r="A117" s="184">
        <v>863</v>
      </c>
      <c r="B117" s="185">
        <v>1700052525375</v>
      </c>
      <c r="C117" s="184" t="s">
        <v>291</v>
      </c>
      <c r="D117" s="91">
        <v>0</v>
      </c>
      <c r="E117" s="199">
        <v>26934.87</v>
      </c>
      <c r="F117" s="92">
        <v>0.05</v>
      </c>
      <c r="G117" s="92">
        <v>0.05</v>
      </c>
    </row>
    <row r="118" spans="1:7" ht="12.75" customHeight="1">
      <c r="A118" s="184">
        <v>864</v>
      </c>
      <c r="B118" s="185">
        <v>1700052524103</v>
      </c>
      <c r="C118" s="184" t="s">
        <v>292</v>
      </c>
      <c r="D118" s="91">
        <v>0</v>
      </c>
      <c r="E118" s="199">
        <v>1230.6600000000001</v>
      </c>
      <c r="F118" s="92">
        <v>0.05</v>
      </c>
      <c r="G118" s="92">
        <v>0.05</v>
      </c>
    </row>
    <row r="119" spans="1:7" ht="12.75" customHeight="1">
      <c r="A119" s="184">
        <v>865</v>
      </c>
      <c r="B119" s="185">
        <v>1700052500733</v>
      </c>
      <c r="C119" s="184" t="s">
        <v>293</v>
      </c>
      <c r="D119" s="91">
        <v>0</v>
      </c>
      <c r="E119" s="199">
        <v>18055.990000000002</v>
      </c>
      <c r="F119" s="92">
        <v>0.05</v>
      </c>
      <c r="G119" s="92">
        <v>0.05</v>
      </c>
    </row>
    <row r="120" spans="1:7" ht="12.75" customHeight="1">
      <c r="A120" s="184">
        <v>867</v>
      </c>
      <c r="B120" s="185">
        <v>1700052601812</v>
      </c>
      <c r="C120" s="184" t="s">
        <v>294</v>
      </c>
      <c r="D120" s="91">
        <v>0</v>
      </c>
      <c r="E120" s="199">
        <v>3222.05</v>
      </c>
      <c r="F120" s="92">
        <v>0.05</v>
      </c>
      <c r="G120" s="92">
        <v>0.05</v>
      </c>
    </row>
    <row r="121" spans="1:7" ht="12.75" customHeight="1">
      <c r="A121" s="184">
        <v>824</v>
      </c>
      <c r="B121" s="185">
        <v>1700052765496</v>
      </c>
      <c r="C121" s="184" t="s">
        <v>295</v>
      </c>
      <c r="D121" s="91">
        <v>0</v>
      </c>
      <c r="E121" s="199">
        <v>1420.52</v>
      </c>
      <c r="F121" s="92">
        <v>0.05</v>
      </c>
      <c r="G121" s="92">
        <v>0.05</v>
      </c>
    </row>
    <row r="122" spans="1:7" ht="12.75" customHeight="1">
      <c r="A122" s="184">
        <v>870</v>
      </c>
      <c r="B122" s="185">
        <v>1700052793207</v>
      </c>
      <c r="C122" s="184" t="s">
        <v>296</v>
      </c>
      <c r="D122" s="91">
        <v>0</v>
      </c>
      <c r="E122" s="199">
        <v>3643.25</v>
      </c>
      <c r="F122" s="92">
        <v>0.05</v>
      </c>
      <c r="G122" s="92">
        <v>0.05</v>
      </c>
    </row>
    <row r="123" spans="1:7" ht="12.75" customHeight="1">
      <c r="A123" s="184">
        <v>871</v>
      </c>
      <c r="B123" s="185">
        <v>1700052556319</v>
      </c>
      <c r="C123" s="184" t="s">
        <v>297</v>
      </c>
      <c r="D123" s="91">
        <v>0</v>
      </c>
      <c r="E123" s="199">
        <v>1293.1199999999999</v>
      </c>
      <c r="F123" s="92">
        <v>0.05</v>
      </c>
      <c r="G123" s="92">
        <v>0.05</v>
      </c>
    </row>
    <row r="124" spans="1:7" ht="12.75" customHeight="1">
      <c r="A124" s="184">
        <v>978</v>
      </c>
      <c r="B124" s="185">
        <v>1700051768158</v>
      </c>
      <c r="C124" s="184" t="s">
        <v>298</v>
      </c>
      <c r="D124" s="91">
        <v>0</v>
      </c>
      <c r="E124" s="199">
        <v>2256.3200000000002</v>
      </c>
      <c r="F124" s="92">
        <v>0.05</v>
      </c>
      <c r="G124" s="92">
        <v>0.05</v>
      </c>
    </row>
    <row r="125" spans="1:7" ht="12.75" customHeight="1">
      <c r="A125" s="184">
        <v>873</v>
      </c>
      <c r="B125" s="185">
        <v>1700052479221</v>
      </c>
      <c r="C125" s="184" t="s">
        <v>299</v>
      </c>
      <c r="D125" s="91">
        <v>0</v>
      </c>
      <c r="E125" s="199">
        <v>4621.1099999999997</v>
      </c>
      <c r="F125" s="92">
        <v>0.05</v>
      </c>
      <c r="G125" s="92">
        <v>0.05</v>
      </c>
    </row>
    <row r="126" spans="1:7" ht="12.75" customHeight="1">
      <c r="A126" s="184">
        <v>528</v>
      </c>
      <c r="B126" s="185">
        <v>1700051731194</v>
      </c>
      <c r="C126" s="184" t="s">
        <v>302</v>
      </c>
      <c r="D126" s="91">
        <v>0</v>
      </c>
      <c r="E126" s="199">
        <v>524.55999999999995</v>
      </c>
      <c r="F126" s="92">
        <v>0.05</v>
      </c>
      <c r="G126" s="92">
        <v>0.05</v>
      </c>
    </row>
    <row r="127" spans="1:7" ht="12.75" customHeight="1">
      <c r="A127" s="184">
        <v>528</v>
      </c>
      <c r="B127" s="185">
        <v>1700051731185</v>
      </c>
      <c r="C127" s="184" t="s">
        <v>303</v>
      </c>
      <c r="D127" s="91">
        <v>0</v>
      </c>
      <c r="E127" s="199">
        <v>524.55999999999995</v>
      </c>
      <c r="F127" s="92">
        <v>0.05</v>
      </c>
      <c r="G127" s="92">
        <v>0.05</v>
      </c>
    </row>
    <row r="128" spans="1:7" ht="12.75" customHeight="1">
      <c r="A128" s="184">
        <v>528</v>
      </c>
      <c r="B128" s="185">
        <v>1700051731176</v>
      </c>
      <c r="C128" s="184" t="s">
        <v>304</v>
      </c>
      <c r="D128" s="91">
        <v>0</v>
      </c>
      <c r="E128" s="199">
        <v>524.55999999999995</v>
      </c>
      <c r="F128" s="92">
        <v>0.05</v>
      </c>
      <c r="G128" s="92">
        <v>0.05</v>
      </c>
    </row>
    <row r="129" spans="1:7" ht="12.75" customHeight="1">
      <c r="A129" s="184">
        <v>528</v>
      </c>
      <c r="B129" s="185">
        <v>1700051731120</v>
      </c>
      <c r="C129" s="184" t="s">
        <v>305</v>
      </c>
      <c r="D129" s="91">
        <v>0</v>
      </c>
      <c r="E129" s="199">
        <v>524.55999999999995</v>
      </c>
      <c r="F129" s="92">
        <v>0.05</v>
      </c>
      <c r="G129" s="92">
        <v>0.05</v>
      </c>
    </row>
    <row r="130" spans="1:7" ht="12.75" customHeight="1">
      <c r="A130" s="184">
        <v>528</v>
      </c>
      <c r="B130" s="185">
        <v>1700051731088</v>
      </c>
      <c r="C130" s="184" t="s">
        <v>306</v>
      </c>
      <c r="D130" s="91">
        <v>0</v>
      </c>
      <c r="E130" s="199">
        <v>524.55999999999995</v>
      </c>
      <c r="F130" s="92">
        <v>0.05</v>
      </c>
      <c r="G130" s="92">
        <v>0.05</v>
      </c>
    </row>
    <row r="131" spans="1:7" ht="12.75" customHeight="1">
      <c r="A131" s="184">
        <v>528</v>
      </c>
      <c r="B131" s="185">
        <v>1700051731200</v>
      </c>
      <c r="C131" s="184" t="s">
        <v>307</v>
      </c>
      <c r="D131" s="91">
        <v>0</v>
      </c>
      <c r="E131" s="199">
        <v>524.55999999999995</v>
      </c>
      <c r="F131" s="92">
        <v>0.05</v>
      </c>
      <c r="G131" s="92">
        <v>0.05</v>
      </c>
    </row>
    <row r="132" spans="1:7" ht="12.75" customHeight="1">
      <c r="A132" s="184">
        <v>528</v>
      </c>
      <c r="B132" s="185">
        <v>1700051730846</v>
      </c>
      <c r="C132" s="184" t="s">
        <v>308</v>
      </c>
      <c r="D132" s="91">
        <v>0</v>
      </c>
      <c r="E132" s="199">
        <v>524.55999999999995</v>
      </c>
      <c r="F132" s="92">
        <v>0.05</v>
      </c>
      <c r="G132" s="92">
        <v>0.05</v>
      </c>
    </row>
    <row r="133" spans="1:7" ht="12.75" customHeight="1">
      <c r="A133" s="184">
        <v>528</v>
      </c>
      <c r="B133" s="185">
        <v>1700051730873</v>
      </c>
      <c r="C133" s="184" t="s">
        <v>309</v>
      </c>
      <c r="D133" s="91">
        <v>0</v>
      </c>
      <c r="E133" s="199">
        <v>524.55999999999995</v>
      </c>
      <c r="F133" s="92">
        <v>0.05</v>
      </c>
      <c r="G133" s="92">
        <v>0.05</v>
      </c>
    </row>
    <row r="134" spans="1:7" ht="12.75" customHeight="1">
      <c r="A134" s="184">
        <v>528</v>
      </c>
      <c r="B134" s="185">
        <v>1700051730882</v>
      </c>
      <c r="C134" s="184" t="s">
        <v>310</v>
      </c>
      <c r="D134" s="91">
        <v>0</v>
      </c>
      <c r="E134" s="199">
        <v>524.55999999999995</v>
      </c>
      <c r="F134" s="92">
        <v>0.05</v>
      </c>
      <c r="G134" s="92">
        <v>0.05</v>
      </c>
    </row>
    <row r="135" spans="1:7" ht="12.75" customHeight="1">
      <c r="A135" s="184">
        <v>843</v>
      </c>
      <c r="B135" s="185">
        <v>1700051730891</v>
      </c>
      <c r="C135" s="184" t="s">
        <v>311</v>
      </c>
      <c r="D135" s="91">
        <v>0</v>
      </c>
      <c r="E135" s="199">
        <v>1112.0899999999999</v>
      </c>
      <c r="F135" s="92">
        <v>0.05</v>
      </c>
      <c r="G135" s="92">
        <v>0.05</v>
      </c>
    </row>
    <row r="136" spans="1:7" ht="12.75" customHeight="1">
      <c r="A136" s="184">
        <v>843</v>
      </c>
      <c r="B136" s="185">
        <v>1700051730943</v>
      </c>
      <c r="C136" s="184" t="s">
        <v>312</v>
      </c>
      <c r="D136" s="91">
        <v>0</v>
      </c>
      <c r="E136" s="199">
        <v>1112.0899999999999</v>
      </c>
      <c r="F136" s="92">
        <v>0.05</v>
      </c>
      <c r="G136" s="92">
        <v>0.05</v>
      </c>
    </row>
    <row r="137" spans="1:7" ht="12.75" customHeight="1">
      <c r="A137" s="184">
        <v>843</v>
      </c>
      <c r="B137" s="185">
        <v>1700051730916</v>
      </c>
      <c r="C137" s="184" t="s">
        <v>313</v>
      </c>
      <c r="D137" s="91">
        <v>0</v>
      </c>
      <c r="E137" s="199">
        <v>1112.0899999999999</v>
      </c>
      <c r="F137" s="92">
        <v>0.05</v>
      </c>
      <c r="G137" s="92">
        <v>0.05</v>
      </c>
    </row>
    <row r="138" spans="1:7" ht="12.75" customHeight="1">
      <c r="A138" s="184">
        <v>874</v>
      </c>
      <c r="B138" s="185">
        <v>1700052336018</v>
      </c>
      <c r="C138" s="184" t="s">
        <v>314</v>
      </c>
      <c r="D138" s="91">
        <v>0</v>
      </c>
      <c r="E138" s="199">
        <v>2430.2600000000002</v>
      </c>
      <c r="F138" s="92">
        <v>0.05</v>
      </c>
      <c r="G138" s="92">
        <v>0.05</v>
      </c>
    </row>
    <row r="139" spans="1:7" ht="12.75" customHeight="1">
      <c r="A139" s="184">
        <v>875</v>
      </c>
      <c r="B139" s="185">
        <v>1700052611332</v>
      </c>
      <c r="C139" s="184" t="s">
        <v>315</v>
      </c>
      <c r="D139" s="91">
        <v>0</v>
      </c>
      <c r="E139" s="199">
        <v>12684.09</v>
      </c>
      <c r="F139" s="92">
        <v>0.05</v>
      </c>
      <c r="G139" s="92">
        <v>0.05</v>
      </c>
    </row>
    <row r="140" spans="1:7" ht="12.75" customHeight="1">
      <c r="A140" s="184">
        <v>980</v>
      </c>
      <c r="B140" s="185">
        <v>1700052910667</v>
      </c>
      <c r="C140" s="184" t="s">
        <v>316</v>
      </c>
      <c r="D140" s="91">
        <v>0</v>
      </c>
      <c r="E140" s="199">
        <v>19023.37</v>
      </c>
      <c r="F140" s="92">
        <v>0.05</v>
      </c>
      <c r="G140" s="92">
        <v>0.05</v>
      </c>
    </row>
    <row r="141" spans="1:7" ht="12.75" customHeight="1">
      <c r="A141" s="184">
        <v>879</v>
      </c>
      <c r="B141" s="185">
        <v>1700052767137</v>
      </c>
      <c r="C141" s="184" t="s">
        <v>317</v>
      </c>
      <c r="D141" s="91">
        <v>0</v>
      </c>
      <c r="E141" s="199">
        <v>1369.41</v>
      </c>
      <c r="F141" s="92">
        <v>0.05</v>
      </c>
      <c r="G141" s="92">
        <v>0.05</v>
      </c>
    </row>
    <row r="142" spans="1:7" ht="12.75" customHeight="1">
      <c r="A142" s="184">
        <v>847</v>
      </c>
      <c r="B142" s="185">
        <v>1700052610357</v>
      </c>
      <c r="C142" s="184" t="s">
        <v>318</v>
      </c>
      <c r="D142" s="91">
        <v>0</v>
      </c>
      <c r="E142" s="199">
        <v>957.81</v>
      </c>
      <c r="F142" s="92">
        <v>0.05</v>
      </c>
      <c r="G142" s="92">
        <v>0.05</v>
      </c>
    </row>
    <row r="143" spans="1:7" ht="12.75" customHeight="1">
      <c r="A143" s="184">
        <v>881</v>
      </c>
      <c r="B143" s="185">
        <v>1700052707963</v>
      </c>
      <c r="C143" s="184" t="s">
        <v>320</v>
      </c>
      <c r="D143" s="91">
        <v>0</v>
      </c>
      <c r="E143" s="199">
        <v>2459.41</v>
      </c>
      <c r="F143" s="92">
        <v>0.05</v>
      </c>
      <c r="G143" s="92">
        <v>0.05</v>
      </c>
    </row>
    <row r="144" spans="1:7" ht="12.75" customHeight="1">
      <c r="A144" s="184">
        <v>882</v>
      </c>
      <c r="B144" s="185">
        <v>1700052445738</v>
      </c>
      <c r="C144" s="184" t="s">
        <v>321</v>
      </c>
      <c r="D144" s="91">
        <v>0</v>
      </c>
      <c r="E144" s="199">
        <v>1255.93</v>
      </c>
      <c r="F144" s="92">
        <v>0.05</v>
      </c>
      <c r="G144" s="92">
        <v>0.05</v>
      </c>
    </row>
    <row r="145" spans="1:7" ht="12.75" customHeight="1">
      <c r="A145" s="184">
        <v>883</v>
      </c>
      <c r="B145" s="185">
        <v>1700052638548</v>
      </c>
      <c r="C145" s="184" t="s">
        <v>322</v>
      </c>
      <c r="D145" s="91">
        <v>0</v>
      </c>
      <c r="E145" s="199">
        <v>11293.1</v>
      </c>
      <c r="F145" s="92">
        <v>0.05</v>
      </c>
      <c r="G145" s="92">
        <v>0.05</v>
      </c>
    </row>
    <row r="146" spans="1:7" ht="12.75" customHeight="1">
      <c r="A146" s="184">
        <v>885</v>
      </c>
      <c r="B146" s="185">
        <v>1700052643938</v>
      </c>
      <c r="C146" s="184" t="s">
        <v>323</v>
      </c>
      <c r="D146" s="91">
        <v>0</v>
      </c>
      <c r="E146" s="199">
        <v>2151.54</v>
      </c>
      <c r="F146" s="92">
        <v>0.05</v>
      </c>
      <c r="G146" s="92">
        <v>0.05</v>
      </c>
    </row>
    <row r="147" spans="1:7" ht="12.75" customHeight="1">
      <c r="A147" s="184">
        <v>886</v>
      </c>
      <c r="B147" s="185">
        <v>1700052636160</v>
      </c>
      <c r="C147" s="184" t="s">
        <v>324</v>
      </c>
      <c r="D147" s="91">
        <v>0</v>
      </c>
      <c r="E147" s="199">
        <v>869.97</v>
      </c>
      <c r="F147" s="92">
        <v>0.05</v>
      </c>
      <c r="G147" s="92">
        <v>0.05</v>
      </c>
    </row>
    <row r="148" spans="1:7" ht="12.75" customHeight="1">
      <c r="A148" s="184">
        <v>887</v>
      </c>
      <c r="B148" s="185">
        <v>1700052601469</v>
      </c>
      <c r="C148" s="184" t="s">
        <v>325</v>
      </c>
      <c r="D148" s="91">
        <v>0</v>
      </c>
      <c r="E148" s="199">
        <v>0</v>
      </c>
      <c r="F148" s="92">
        <v>0</v>
      </c>
      <c r="G148" s="92">
        <v>0</v>
      </c>
    </row>
    <row r="149" spans="1:7" ht="12.75" customHeight="1">
      <c r="A149" s="184">
        <v>888</v>
      </c>
      <c r="B149" s="185">
        <v>1700052604576</v>
      </c>
      <c r="C149" s="184" t="s">
        <v>326</v>
      </c>
      <c r="D149" s="91">
        <v>0</v>
      </c>
      <c r="E149" s="199">
        <v>2186.19</v>
      </c>
      <c r="F149" s="92">
        <v>0.05</v>
      </c>
      <c r="G149" s="92">
        <v>0.05</v>
      </c>
    </row>
    <row r="150" spans="1:7" ht="12.75" customHeight="1">
      <c r="A150" s="184">
        <v>891</v>
      </c>
      <c r="B150" s="185">
        <v>1700052619448</v>
      </c>
      <c r="C150" s="184" t="s">
        <v>327</v>
      </c>
      <c r="D150" s="91">
        <v>0</v>
      </c>
      <c r="E150" s="199">
        <v>10463.09</v>
      </c>
      <c r="F150" s="92">
        <v>0.05</v>
      </c>
      <c r="G150" s="92">
        <v>0.05</v>
      </c>
    </row>
    <row r="151" spans="1:7" ht="12.75" customHeight="1">
      <c r="A151" s="184">
        <v>893</v>
      </c>
      <c r="B151" s="185">
        <v>1700052643609</v>
      </c>
      <c r="C151" s="184" t="s">
        <v>328</v>
      </c>
      <c r="D151" s="91">
        <v>0</v>
      </c>
      <c r="E151" s="199">
        <v>6461.44</v>
      </c>
      <c r="F151" s="92">
        <v>0.05</v>
      </c>
      <c r="G151" s="92">
        <v>0.05</v>
      </c>
    </row>
    <row r="152" spans="1:7" ht="13.2">
      <c r="A152" s="184">
        <v>8720</v>
      </c>
      <c r="B152" s="185">
        <v>8720</v>
      </c>
      <c r="C152" s="184" t="s">
        <v>329</v>
      </c>
      <c r="D152" s="91">
        <v>0</v>
      </c>
      <c r="E152" s="199">
        <v>10357.879999999999</v>
      </c>
      <c r="F152" s="92">
        <v>0.05</v>
      </c>
      <c r="G152" s="92">
        <v>0.05</v>
      </c>
    </row>
    <row r="153" spans="1:7" ht="13.2">
      <c r="A153" s="184">
        <v>895</v>
      </c>
      <c r="B153" s="185">
        <v>1700052667460</v>
      </c>
      <c r="C153" s="184" t="s">
        <v>330</v>
      </c>
      <c r="D153" s="91">
        <v>0</v>
      </c>
      <c r="E153" s="199">
        <v>1300.98</v>
      </c>
      <c r="F153" s="92">
        <v>0.05</v>
      </c>
      <c r="G153" s="92">
        <v>0.05</v>
      </c>
    </row>
    <row r="154" spans="1:7" ht="13.2">
      <c r="A154" s="184">
        <v>896</v>
      </c>
      <c r="B154" s="185">
        <v>1700052667432</v>
      </c>
      <c r="C154" s="184" t="s">
        <v>331</v>
      </c>
      <c r="D154" s="91">
        <v>0</v>
      </c>
      <c r="E154" s="199">
        <v>1302.1400000000001</v>
      </c>
      <c r="F154" s="92">
        <v>0.05</v>
      </c>
      <c r="G154" s="92">
        <v>0.05</v>
      </c>
    </row>
    <row r="155" spans="1:7" ht="13.2">
      <c r="A155" s="184">
        <v>856</v>
      </c>
      <c r="B155" s="185">
        <v>1700052613766</v>
      </c>
      <c r="C155" s="184" t="s">
        <v>332</v>
      </c>
      <c r="D155" s="91">
        <v>0</v>
      </c>
      <c r="E155" s="199">
        <v>7460.04</v>
      </c>
      <c r="F155" s="92">
        <v>0.05</v>
      </c>
      <c r="G155" s="92">
        <v>0.05</v>
      </c>
    </row>
    <row r="156" spans="1:7" ht="13.2">
      <c r="A156" s="184">
        <v>8719</v>
      </c>
      <c r="B156" s="185">
        <v>8719</v>
      </c>
      <c r="C156" s="184" t="s">
        <v>335</v>
      </c>
      <c r="D156" s="91">
        <v>0</v>
      </c>
      <c r="E156" s="199">
        <v>20623.84</v>
      </c>
      <c r="F156" s="92">
        <v>0.05</v>
      </c>
      <c r="G156" s="92">
        <v>0.05</v>
      </c>
    </row>
    <row r="157" spans="1:7" ht="13.2">
      <c r="A157" s="184">
        <v>908</v>
      </c>
      <c r="B157" s="185">
        <v>1700052632388</v>
      </c>
      <c r="C157" s="184" t="s">
        <v>336</v>
      </c>
      <c r="D157" s="91">
        <v>0</v>
      </c>
      <c r="E157" s="199">
        <v>3515.78</v>
      </c>
      <c r="F157" s="92">
        <v>0.05</v>
      </c>
      <c r="G157" s="92">
        <v>0.05</v>
      </c>
    </row>
    <row r="158" spans="1:7" ht="13.2">
      <c r="A158" s="184">
        <v>831</v>
      </c>
      <c r="B158" s="185">
        <v>1700052750694</v>
      </c>
      <c r="C158" s="184" t="s">
        <v>337</v>
      </c>
      <c r="D158" s="91">
        <v>0</v>
      </c>
      <c r="E158" s="199">
        <v>1032.32</v>
      </c>
      <c r="F158" s="92">
        <v>0.05</v>
      </c>
      <c r="G158" s="92">
        <v>0.05</v>
      </c>
    </row>
    <row r="159" spans="1:7" ht="13.2">
      <c r="A159" s="184">
        <v>836</v>
      </c>
      <c r="B159" s="185">
        <v>1700052757714</v>
      </c>
      <c r="C159" s="184" t="s">
        <v>338</v>
      </c>
      <c r="D159" s="91">
        <v>0</v>
      </c>
      <c r="E159" s="199">
        <v>1112.78</v>
      </c>
      <c r="F159" s="92">
        <v>0.05</v>
      </c>
      <c r="G159" s="92">
        <v>0.05</v>
      </c>
    </row>
    <row r="160" spans="1:7" ht="13.2">
      <c r="A160" s="184">
        <v>971</v>
      </c>
      <c r="B160" s="185">
        <v>1700052979809</v>
      </c>
      <c r="C160" s="184" t="s">
        <v>339</v>
      </c>
      <c r="D160" s="91">
        <v>0</v>
      </c>
      <c r="E160" s="199">
        <v>4401.84</v>
      </c>
      <c r="F160" s="92">
        <v>0.05</v>
      </c>
      <c r="G160" s="92">
        <v>0.05</v>
      </c>
    </row>
    <row r="161" spans="1:7" ht="13.2">
      <c r="A161" s="184">
        <v>8707</v>
      </c>
      <c r="B161" s="185">
        <v>8707</v>
      </c>
      <c r="C161" s="184" t="s">
        <v>340</v>
      </c>
      <c r="D161" s="91">
        <v>0</v>
      </c>
      <c r="E161" s="199">
        <v>0</v>
      </c>
      <c r="F161" s="92">
        <v>0</v>
      </c>
      <c r="G161" s="92">
        <v>0</v>
      </c>
    </row>
    <row r="162" spans="1:7" ht="13.2">
      <c r="A162" s="184">
        <v>828</v>
      </c>
      <c r="B162" s="185">
        <v>1700052708210</v>
      </c>
      <c r="C162" s="184" t="s">
        <v>342</v>
      </c>
      <c r="D162" s="91">
        <v>0</v>
      </c>
      <c r="E162" s="199">
        <v>0</v>
      </c>
      <c r="F162" s="92">
        <v>0</v>
      </c>
      <c r="G162" s="92">
        <v>0</v>
      </c>
    </row>
    <row r="163" spans="1:7" ht="13.2">
      <c r="A163" s="184">
        <v>981</v>
      </c>
      <c r="B163" s="185">
        <v>1700052765478</v>
      </c>
      <c r="C163" s="184" t="s">
        <v>343</v>
      </c>
      <c r="D163" s="91">
        <v>0</v>
      </c>
      <c r="E163" s="199">
        <v>12006.56</v>
      </c>
      <c r="F163" s="92">
        <v>0.05</v>
      </c>
      <c r="G163" s="92">
        <v>0.05</v>
      </c>
    </row>
    <row r="164" spans="1:7" ht="13.2">
      <c r="A164" s="184">
        <v>839</v>
      </c>
      <c r="B164" s="185">
        <v>1700052751340</v>
      </c>
      <c r="C164" s="184" t="s">
        <v>344</v>
      </c>
      <c r="D164" s="91">
        <v>0</v>
      </c>
      <c r="E164" s="199">
        <v>3996.7</v>
      </c>
      <c r="F164" s="92">
        <v>0.05</v>
      </c>
      <c r="G164" s="92">
        <v>0.05</v>
      </c>
    </row>
    <row r="165" spans="1:7" ht="13.2">
      <c r="A165" s="184">
        <v>8722</v>
      </c>
      <c r="B165" s="185">
        <v>8722</v>
      </c>
      <c r="C165" s="184" t="s">
        <v>345</v>
      </c>
      <c r="D165" s="91">
        <v>0</v>
      </c>
      <c r="E165" s="199">
        <v>47337.39</v>
      </c>
      <c r="F165" s="92">
        <v>0.05</v>
      </c>
      <c r="G165" s="92">
        <v>0.05</v>
      </c>
    </row>
    <row r="166" spans="1:7" ht="13.2">
      <c r="A166" s="184">
        <v>970</v>
      </c>
      <c r="B166" s="185">
        <v>1700052616925</v>
      </c>
      <c r="C166" s="184" t="s">
        <v>346</v>
      </c>
      <c r="D166" s="91">
        <v>0</v>
      </c>
      <c r="E166" s="199">
        <v>50583.14</v>
      </c>
      <c r="F166" s="92">
        <v>0.05</v>
      </c>
      <c r="G166" s="92">
        <v>0.05</v>
      </c>
    </row>
    <row r="167" spans="1:7" ht="13.2">
      <c r="A167" s="184">
        <v>876</v>
      </c>
      <c r="B167" s="185">
        <v>1700052791361</v>
      </c>
      <c r="C167" s="184" t="s">
        <v>347</v>
      </c>
      <c r="D167" s="91">
        <v>0</v>
      </c>
      <c r="E167" s="199">
        <v>2204.8200000000002</v>
      </c>
      <c r="F167" s="92">
        <v>0.05</v>
      </c>
      <c r="G167" s="92">
        <v>0.05</v>
      </c>
    </row>
    <row r="168" spans="1:7" ht="13.2">
      <c r="A168" s="184">
        <v>880</v>
      </c>
      <c r="B168" s="185">
        <v>1700052906953</v>
      </c>
      <c r="C168" s="184" t="s">
        <v>348</v>
      </c>
      <c r="D168" s="91">
        <v>0</v>
      </c>
      <c r="E168" s="199">
        <v>1809.41</v>
      </c>
      <c r="F168" s="92">
        <v>0.05</v>
      </c>
      <c r="G168" s="92">
        <v>0.05</v>
      </c>
    </row>
    <row r="169" spans="1:7" ht="13.2">
      <c r="A169" s="184">
        <v>840</v>
      </c>
      <c r="B169" s="185">
        <v>1700052750417</v>
      </c>
      <c r="C169" s="184" t="s">
        <v>349</v>
      </c>
      <c r="D169" s="91">
        <v>0</v>
      </c>
      <c r="E169" s="199">
        <v>1299.02</v>
      </c>
      <c r="F169" s="92">
        <v>0.05</v>
      </c>
      <c r="G169" s="92">
        <v>0.05</v>
      </c>
    </row>
    <row r="170" spans="1:7" ht="13.2">
      <c r="A170" s="184">
        <v>829</v>
      </c>
      <c r="B170" s="185">
        <v>1700052730865</v>
      </c>
      <c r="C170" s="184" t="s">
        <v>350</v>
      </c>
      <c r="D170" s="91">
        <v>0</v>
      </c>
      <c r="E170" s="199">
        <v>1197.6099999999999</v>
      </c>
      <c r="F170" s="92">
        <v>0.05</v>
      </c>
      <c r="G170" s="92">
        <v>0.05</v>
      </c>
    </row>
    <row r="171" spans="1:7" ht="13.2">
      <c r="A171" s="184">
        <v>8741</v>
      </c>
      <c r="B171" s="185">
        <v>8741</v>
      </c>
      <c r="C171" s="184" t="s">
        <v>351</v>
      </c>
      <c r="D171" s="91">
        <v>0</v>
      </c>
      <c r="E171" s="199">
        <v>52556.51</v>
      </c>
      <c r="F171" s="92">
        <v>0.05</v>
      </c>
      <c r="G171" s="92">
        <v>0.05</v>
      </c>
    </row>
    <row r="172" spans="1:7" ht="13.2">
      <c r="A172" s="184">
        <v>841</v>
      </c>
      <c r="B172" s="185">
        <v>1700052708595</v>
      </c>
      <c r="C172" s="184" t="s">
        <v>352</v>
      </c>
      <c r="D172" s="91">
        <v>0</v>
      </c>
      <c r="E172" s="199">
        <v>1951.41</v>
      </c>
      <c r="F172" s="92">
        <v>0.05</v>
      </c>
      <c r="G172" s="92">
        <v>0.05</v>
      </c>
    </row>
    <row r="173" spans="1:7" ht="13.2">
      <c r="A173" s="184">
        <v>982</v>
      </c>
      <c r="B173" s="185">
        <v>1700052966048</v>
      </c>
      <c r="C173" s="184" t="s">
        <v>353</v>
      </c>
      <c r="D173" s="91">
        <v>0</v>
      </c>
      <c r="E173" s="199">
        <v>8196.91</v>
      </c>
      <c r="F173" s="92">
        <v>0.05</v>
      </c>
      <c r="G173" s="92">
        <v>0.05</v>
      </c>
    </row>
    <row r="174" spans="1:7" ht="13.2">
      <c r="A174" s="184">
        <v>531</v>
      </c>
      <c r="B174" s="185">
        <v>1700053150084</v>
      </c>
      <c r="C174" s="184" t="s">
        <v>354</v>
      </c>
      <c r="D174" s="91">
        <v>0</v>
      </c>
      <c r="E174" s="199">
        <v>10246.790000000001</v>
      </c>
      <c r="F174" s="92">
        <v>0.05</v>
      </c>
      <c r="G174" s="92">
        <v>0.05</v>
      </c>
    </row>
    <row r="175" spans="1:7" ht="13.2">
      <c r="A175" s="184">
        <v>845</v>
      </c>
      <c r="B175" s="185">
        <v>1700052867523</v>
      </c>
      <c r="C175" s="184" t="s">
        <v>355</v>
      </c>
      <c r="D175" s="91">
        <v>0</v>
      </c>
      <c r="E175" s="199">
        <v>1411.8</v>
      </c>
      <c r="F175" s="92">
        <v>0.05</v>
      </c>
      <c r="G175" s="92">
        <v>0.05</v>
      </c>
    </row>
    <row r="176" spans="1:7" ht="13.2">
      <c r="A176" s="184">
        <v>849</v>
      </c>
      <c r="B176" s="185">
        <v>1700052944513</v>
      </c>
      <c r="C176" s="184" t="s">
        <v>356</v>
      </c>
      <c r="D176" s="91">
        <v>0</v>
      </c>
      <c r="E176" s="199">
        <v>1297.6099999999999</v>
      </c>
      <c r="F176" s="92">
        <v>0.05</v>
      </c>
      <c r="G176" s="92">
        <v>0.05</v>
      </c>
    </row>
    <row r="177" spans="1:7" ht="13.2">
      <c r="A177" s="184">
        <v>992</v>
      </c>
      <c r="B177" s="185">
        <v>1700053043276</v>
      </c>
      <c r="C177" s="184" t="s">
        <v>357</v>
      </c>
      <c r="D177" s="91">
        <v>0</v>
      </c>
      <c r="E177" s="199">
        <v>820.37</v>
      </c>
      <c r="F177" s="92">
        <v>0.05</v>
      </c>
      <c r="G177" s="92">
        <v>0.05</v>
      </c>
    </row>
    <row r="178" spans="1:7" ht="13.2">
      <c r="A178" s="184">
        <v>934</v>
      </c>
      <c r="B178" s="185">
        <v>1700052967246</v>
      </c>
      <c r="C178" s="184" t="s">
        <v>358</v>
      </c>
      <c r="D178" s="91">
        <v>0</v>
      </c>
      <c r="E178" s="199">
        <v>2653.22</v>
      </c>
      <c r="F178" s="92">
        <v>0.05</v>
      </c>
      <c r="G178" s="92">
        <v>0.05</v>
      </c>
    </row>
    <row r="179" spans="1:7" ht="13.2">
      <c r="A179" s="184">
        <v>933</v>
      </c>
      <c r="B179" s="185">
        <v>1700052810100</v>
      </c>
      <c r="C179" s="184" t="s">
        <v>359</v>
      </c>
      <c r="D179" s="91">
        <v>0</v>
      </c>
      <c r="E179" s="199">
        <v>1917.56</v>
      </c>
      <c r="F179" s="92">
        <v>0.05</v>
      </c>
      <c r="G179" s="92">
        <v>0.05</v>
      </c>
    </row>
    <row r="180" spans="1:7" ht="13.2">
      <c r="A180" s="184">
        <v>521</v>
      </c>
      <c r="B180" s="185">
        <v>1700053292285</v>
      </c>
      <c r="C180" s="184" t="s">
        <v>360</v>
      </c>
      <c r="D180" s="91">
        <v>0</v>
      </c>
      <c r="E180" s="199">
        <v>1260.1400000000001</v>
      </c>
      <c r="F180" s="92">
        <v>0.05</v>
      </c>
      <c r="G180" s="92">
        <v>0.05</v>
      </c>
    </row>
    <row r="181" spans="1:7" ht="13.2">
      <c r="A181" s="184">
        <v>995</v>
      </c>
      <c r="B181" s="185">
        <v>1700052348263</v>
      </c>
      <c r="C181" s="184" t="s">
        <v>361</v>
      </c>
      <c r="D181" s="91">
        <v>0</v>
      </c>
      <c r="E181" s="199">
        <v>24233.279999999999</v>
      </c>
      <c r="F181" s="92">
        <v>0.05</v>
      </c>
      <c r="G181" s="92">
        <v>0.05</v>
      </c>
    </row>
    <row r="182" spans="1:7" ht="13.2">
      <c r="A182" s="184">
        <v>964</v>
      </c>
      <c r="B182" s="185">
        <v>1700053001090</v>
      </c>
      <c r="C182" s="184" t="s">
        <v>362</v>
      </c>
      <c r="D182" s="91">
        <v>0</v>
      </c>
      <c r="E182" s="199">
        <v>28020.240000000002</v>
      </c>
      <c r="F182" s="92">
        <v>0.05</v>
      </c>
      <c r="G182" s="92">
        <v>0.05</v>
      </c>
    </row>
    <row r="183" spans="1:7" ht="13.2">
      <c r="A183" s="184">
        <v>827</v>
      </c>
      <c r="B183" s="185">
        <v>1700052434639</v>
      </c>
      <c r="C183" s="184" t="s">
        <v>363</v>
      </c>
      <c r="D183" s="91">
        <v>0</v>
      </c>
      <c r="E183" s="199">
        <v>4405.38</v>
      </c>
      <c r="F183" s="92">
        <v>0.05</v>
      </c>
      <c r="G183" s="92">
        <v>0.05</v>
      </c>
    </row>
    <row r="184" spans="1:7" ht="13.2">
      <c r="A184" s="184">
        <v>898</v>
      </c>
      <c r="B184" s="185">
        <v>1700052878010</v>
      </c>
      <c r="C184" s="184" t="s">
        <v>364</v>
      </c>
      <c r="D184" s="91">
        <v>0</v>
      </c>
      <c r="E184" s="199">
        <v>1311.45</v>
      </c>
      <c r="F184" s="92">
        <v>0.05</v>
      </c>
      <c r="G184" s="92">
        <v>0.05</v>
      </c>
    </row>
    <row r="185" spans="1:7" ht="13.2">
      <c r="A185" s="184">
        <v>996</v>
      </c>
      <c r="B185" s="185">
        <v>1700053065057</v>
      </c>
      <c r="C185" s="184" t="s">
        <v>365</v>
      </c>
      <c r="D185" s="91">
        <v>0</v>
      </c>
      <c r="E185" s="199">
        <v>1504.17</v>
      </c>
      <c r="F185" s="92">
        <v>0.05</v>
      </c>
      <c r="G185" s="92">
        <v>0.05</v>
      </c>
    </row>
    <row r="186" spans="1:7" ht="13.2">
      <c r="A186" s="184">
        <v>842</v>
      </c>
      <c r="B186" s="185">
        <v>1700052768390</v>
      </c>
      <c r="C186" s="184" t="s">
        <v>366</v>
      </c>
      <c r="D186" s="91">
        <v>0</v>
      </c>
      <c r="E186" s="199">
        <v>1171.73</v>
      </c>
      <c r="F186" s="92">
        <v>0.05</v>
      </c>
      <c r="G186" s="92">
        <v>0.05</v>
      </c>
    </row>
    <row r="187" spans="1:7" ht="13.2">
      <c r="A187" s="184">
        <v>899</v>
      </c>
      <c r="B187" s="185">
        <v>1700052826917</v>
      </c>
      <c r="C187" s="184" t="s">
        <v>367</v>
      </c>
      <c r="D187" s="91">
        <v>0</v>
      </c>
      <c r="E187" s="199">
        <v>3789.41</v>
      </c>
      <c r="F187" s="92">
        <v>0.05</v>
      </c>
      <c r="G187" s="92">
        <v>0.05</v>
      </c>
    </row>
    <row r="188" spans="1:7" ht="13.2">
      <c r="A188" s="184">
        <v>8727</v>
      </c>
      <c r="B188" s="185">
        <v>8727</v>
      </c>
      <c r="C188" s="184" t="s">
        <v>368</v>
      </c>
      <c r="D188" s="91">
        <v>0</v>
      </c>
      <c r="E188" s="199">
        <v>60093.09</v>
      </c>
      <c r="F188" s="92">
        <v>0.05</v>
      </c>
      <c r="G188" s="92">
        <v>0.05</v>
      </c>
    </row>
    <row r="189" spans="1:7" ht="13.2">
      <c r="A189" s="184">
        <v>902</v>
      </c>
      <c r="B189" s="185">
        <v>1700052857543</v>
      </c>
      <c r="C189" s="184" t="s">
        <v>369</v>
      </c>
      <c r="D189" s="91">
        <v>0</v>
      </c>
      <c r="E189" s="199">
        <v>1083.4100000000001</v>
      </c>
      <c r="F189" s="92">
        <v>0.05</v>
      </c>
      <c r="G189" s="92">
        <v>0.05</v>
      </c>
    </row>
    <row r="190" spans="1:7" ht="13.2">
      <c r="A190" s="184">
        <v>912</v>
      </c>
      <c r="B190" s="185">
        <v>1700052859912</v>
      </c>
      <c r="C190" s="184" t="s">
        <v>370</v>
      </c>
      <c r="D190" s="91">
        <v>0</v>
      </c>
      <c r="E190" s="199">
        <v>2052.12</v>
      </c>
      <c r="F190" s="92">
        <v>0.05</v>
      </c>
      <c r="G190" s="92">
        <v>0.05</v>
      </c>
    </row>
    <row r="191" spans="1:7" ht="13.2">
      <c r="A191" s="184">
        <v>994</v>
      </c>
      <c r="B191" s="185">
        <v>1700052887706</v>
      </c>
      <c r="C191" s="184" t="s">
        <v>371</v>
      </c>
      <c r="D191" s="91">
        <v>0</v>
      </c>
      <c r="E191" s="199">
        <v>1135.68</v>
      </c>
      <c r="F191" s="92">
        <v>0.05</v>
      </c>
      <c r="G191" s="92">
        <v>0.05</v>
      </c>
    </row>
    <row r="192" spans="1:7" ht="13.2">
      <c r="A192" s="184">
        <v>916</v>
      </c>
      <c r="B192" s="185">
        <v>1700052889730</v>
      </c>
      <c r="C192" s="184" t="s">
        <v>372</v>
      </c>
      <c r="D192" s="91">
        <v>0</v>
      </c>
      <c r="E192" s="199">
        <v>829.05</v>
      </c>
      <c r="F192" s="92">
        <v>0.05</v>
      </c>
      <c r="G192" s="92">
        <v>0.05</v>
      </c>
    </row>
    <row r="193" spans="1:7" ht="13.2">
      <c r="A193" s="184">
        <v>919</v>
      </c>
      <c r="B193" s="185">
        <v>1700052866742</v>
      </c>
      <c r="C193" s="184" t="s">
        <v>373</v>
      </c>
      <c r="D193" s="91">
        <v>0</v>
      </c>
      <c r="E193" s="199">
        <v>561.03</v>
      </c>
      <c r="F193" s="92">
        <v>0.05</v>
      </c>
      <c r="G193" s="92">
        <v>0.05</v>
      </c>
    </row>
    <row r="194" spans="1:7" ht="13.2">
      <c r="A194" s="184">
        <v>965</v>
      </c>
      <c r="B194" s="185">
        <v>1700052930023</v>
      </c>
      <c r="C194" s="184" t="s">
        <v>374</v>
      </c>
      <c r="D194" s="91">
        <v>0</v>
      </c>
      <c r="E194" s="199">
        <v>2307.17</v>
      </c>
      <c r="F194" s="92">
        <v>0.05</v>
      </c>
      <c r="G194" s="92">
        <v>0.05</v>
      </c>
    </row>
    <row r="195" spans="1:7" ht="13.2">
      <c r="A195" s="184">
        <v>8755</v>
      </c>
      <c r="B195" s="185">
        <v>8755</v>
      </c>
      <c r="C195" s="184" t="s">
        <v>375</v>
      </c>
      <c r="D195" s="91">
        <v>0</v>
      </c>
      <c r="E195" s="199">
        <v>823.57</v>
      </c>
      <c r="F195" s="92">
        <v>0.05</v>
      </c>
      <c r="G195" s="92">
        <v>0.05</v>
      </c>
    </row>
    <row r="196" spans="1:7" ht="13.2">
      <c r="A196" s="184">
        <v>535</v>
      </c>
      <c r="B196" s="185">
        <v>1700052918968</v>
      </c>
      <c r="C196" s="184" t="s">
        <v>376</v>
      </c>
      <c r="D196" s="91">
        <v>0</v>
      </c>
      <c r="E196" s="199">
        <v>1927.95</v>
      </c>
      <c r="F196" s="92">
        <v>0.05</v>
      </c>
      <c r="G196" s="92">
        <v>0.05</v>
      </c>
    </row>
    <row r="197" spans="1:7" ht="13.2">
      <c r="A197" s="184">
        <v>976</v>
      </c>
      <c r="B197" s="185">
        <v>1700052976700</v>
      </c>
      <c r="C197" s="184" t="s">
        <v>377</v>
      </c>
      <c r="D197" s="91">
        <v>0</v>
      </c>
      <c r="E197" s="199">
        <v>5191.53</v>
      </c>
      <c r="F197" s="92">
        <v>0.05</v>
      </c>
      <c r="G197" s="92">
        <v>0.05</v>
      </c>
    </row>
    <row r="198" spans="1:7" ht="13.2">
      <c r="A198" s="184">
        <v>857</v>
      </c>
      <c r="B198" s="185">
        <v>1700052983406</v>
      </c>
      <c r="C198" s="184" t="s">
        <v>378</v>
      </c>
      <c r="D198" s="91">
        <v>0</v>
      </c>
      <c r="E198" s="199">
        <v>1291.8800000000001</v>
      </c>
      <c r="F198" s="92">
        <v>0.05</v>
      </c>
      <c r="G198" s="92">
        <v>0.05</v>
      </c>
    </row>
    <row r="199" spans="1:7" ht="13.2">
      <c r="A199" s="184">
        <v>533</v>
      </c>
      <c r="B199" s="185">
        <v>1700053110685</v>
      </c>
      <c r="C199" s="184" t="s">
        <v>379</v>
      </c>
      <c r="D199" s="91">
        <v>0</v>
      </c>
      <c r="E199" s="199">
        <v>4636.2</v>
      </c>
      <c r="F199" s="92">
        <v>0.05</v>
      </c>
      <c r="G199" s="92">
        <v>0.05</v>
      </c>
    </row>
    <row r="200" spans="1:7" ht="13.2">
      <c r="A200" s="184">
        <v>947</v>
      </c>
      <c r="B200" s="185">
        <v>1700052947620</v>
      </c>
      <c r="C200" s="184" t="s">
        <v>380</v>
      </c>
      <c r="D200" s="91">
        <v>0</v>
      </c>
      <c r="E200" s="199">
        <v>1748.88</v>
      </c>
      <c r="F200" s="92">
        <v>0.05</v>
      </c>
      <c r="G200" s="92">
        <v>0.05</v>
      </c>
    </row>
    <row r="201" spans="1:7" ht="13.2">
      <c r="A201" s="184">
        <v>957</v>
      </c>
      <c r="B201" s="185">
        <v>1700052947807</v>
      </c>
      <c r="C201" s="184" t="s">
        <v>381</v>
      </c>
      <c r="D201" s="91">
        <v>0</v>
      </c>
      <c r="E201" s="199">
        <v>1271.8399999999999</v>
      </c>
      <c r="F201" s="92">
        <v>0.05</v>
      </c>
      <c r="G201" s="92">
        <v>0.05</v>
      </c>
    </row>
    <row r="202" spans="1:7" ht="13.2">
      <c r="A202" s="184">
        <v>960</v>
      </c>
      <c r="B202" s="185">
        <v>1700060138597</v>
      </c>
      <c r="C202" s="184" t="s">
        <v>382</v>
      </c>
      <c r="D202" s="91">
        <v>0</v>
      </c>
      <c r="E202" s="199">
        <v>1227.3</v>
      </c>
      <c r="F202" s="92">
        <v>0.05</v>
      </c>
      <c r="G202" s="92">
        <v>0.05</v>
      </c>
    </row>
    <row r="203" spans="1:7" ht="13.2">
      <c r="A203" s="184">
        <v>960</v>
      </c>
      <c r="B203" s="185">
        <v>1700060110884</v>
      </c>
      <c r="C203" s="184" t="s">
        <v>383</v>
      </c>
      <c r="D203" s="91">
        <v>0</v>
      </c>
      <c r="E203" s="199">
        <v>6824.78</v>
      </c>
      <c r="F203" s="92">
        <v>0.05</v>
      </c>
      <c r="G203" s="92">
        <v>0.05</v>
      </c>
    </row>
    <row r="204" spans="1:7" ht="13.2">
      <c r="A204" s="184">
        <v>872</v>
      </c>
      <c r="B204" s="185">
        <v>1700052944540</v>
      </c>
      <c r="C204" s="184" t="s">
        <v>384</v>
      </c>
      <c r="D204" s="91">
        <v>0</v>
      </c>
      <c r="E204" s="199">
        <v>1433.84</v>
      </c>
      <c r="F204" s="92">
        <v>0.05</v>
      </c>
      <c r="G204" s="92">
        <v>0.05</v>
      </c>
    </row>
    <row r="205" spans="1:7" ht="13.2">
      <c r="A205" s="184">
        <v>968</v>
      </c>
      <c r="B205" s="185">
        <v>1700052959227</v>
      </c>
      <c r="C205" s="184" t="s">
        <v>385</v>
      </c>
      <c r="D205" s="91">
        <v>0</v>
      </c>
      <c r="E205" s="199">
        <v>1137.9000000000001</v>
      </c>
      <c r="F205" s="92">
        <v>0.05</v>
      </c>
      <c r="G205" s="92">
        <v>0.05</v>
      </c>
    </row>
    <row r="206" spans="1:7" ht="13.2">
      <c r="A206" s="184">
        <v>894</v>
      </c>
      <c r="B206" s="185">
        <v>1700053106838</v>
      </c>
      <c r="C206" s="184" t="s">
        <v>386</v>
      </c>
      <c r="D206" s="91">
        <v>0</v>
      </c>
      <c r="E206" s="199">
        <v>825.25</v>
      </c>
      <c r="F206" s="92">
        <v>0.05</v>
      </c>
      <c r="G206" s="92">
        <v>0.05</v>
      </c>
    </row>
    <row r="207" spans="1:7" ht="13.2">
      <c r="A207" s="184">
        <v>878</v>
      </c>
      <c r="B207" s="185">
        <v>1700052988886</v>
      </c>
      <c r="C207" s="184" t="s">
        <v>387</v>
      </c>
      <c r="D207" s="91">
        <v>0</v>
      </c>
      <c r="E207" s="199">
        <v>808.77</v>
      </c>
      <c r="F207" s="92">
        <v>0.05</v>
      </c>
      <c r="G207" s="92">
        <v>0.05</v>
      </c>
    </row>
    <row r="208" spans="1:7" ht="13.2">
      <c r="A208" s="184">
        <v>911</v>
      </c>
      <c r="B208" s="185">
        <v>1700052988859</v>
      </c>
      <c r="C208" s="184" t="s">
        <v>388</v>
      </c>
      <c r="D208" s="91">
        <v>0</v>
      </c>
      <c r="E208" s="199">
        <v>1559.69</v>
      </c>
      <c r="F208" s="92">
        <v>0.05</v>
      </c>
      <c r="G208" s="92">
        <v>0.05</v>
      </c>
    </row>
    <row r="209" spans="1:7" ht="13.2">
      <c r="A209" s="184">
        <v>920</v>
      </c>
      <c r="B209" s="185">
        <v>1700052866770</v>
      </c>
      <c r="C209" s="184" t="s">
        <v>389</v>
      </c>
      <c r="D209" s="91">
        <v>0</v>
      </c>
      <c r="E209" s="199">
        <v>1439.09</v>
      </c>
      <c r="F209" s="92">
        <v>0.05</v>
      </c>
      <c r="G209" s="92">
        <v>0.05</v>
      </c>
    </row>
    <row r="210" spans="1:7" ht="13.2">
      <c r="A210" s="184">
        <v>8756</v>
      </c>
      <c r="B210" s="185">
        <v>8756</v>
      </c>
      <c r="C210" s="184" t="s">
        <v>390</v>
      </c>
      <c r="D210" s="91">
        <v>0</v>
      </c>
      <c r="E210" s="199">
        <v>2033.07</v>
      </c>
      <c r="F210" s="92">
        <v>0.05</v>
      </c>
      <c r="G210" s="92">
        <v>0.05</v>
      </c>
    </row>
    <row r="211" spans="1:7" ht="13.2">
      <c r="A211" s="184">
        <v>988</v>
      </c>
      <c r="B211" s="185">
        <v>1700053037529</v>
      </c>
      <c r="C211" s="184" t="s">
        <v>391</v>
      </c>
      <c r="D211" s="91">
        <v>0</v>
      </c>
      <c r="E211" s="199">
        <v>1211.8800000000001</v>
      </c>
      <c r="F211" s="92">
        <v>0.05</v>
      </c>
      <c r="G211" s="92">
        <v>0.05</v>
      </c>
    </row>
    <row r="212" spans="1:7" ht="13.2">
      <c r="A212" s="184">
        <v>960</v>
      </c>
      <c r="B212" s="185">
        <v>1700060123642</v>
      </c>
      <c r="C212" s="184" t="s">
        <v>392</v>
      </c>
      <c r="D212" s="91">
        <v>0</v>
      </c>
      <c r="E212" s="199">
        <v>6327.59</v>
      </c>
      <c r="F212" s="92">
        <v>0.05</v>
      </c>
      <c r="G212" s="92">
        <v>0.05</v>
      </c>
    </row>
    <row r="213" spans="1:7" ht="13.2">
      <c r="A213" s="184">
        <v>921</v>
      </c>
      <c r="B213" s="185">
        <v>1700052954664</v>
      </c>
      <c r="C213" s="184" t="s">
        <v>393</v>
      </c>
      <c r="D213" s="91">
        <v>0</v>
      </c>
      <c r="E213" s="199">
        <v>1029.01</v>
      </c>
      <c r="F213" s="92">
        <v>0.05</v>
      </c>
      <c r="G213" s="92">
        <v>0.05</v>
      </c>
    </row>
    <row r="214" spans="1:7" ht="13.2">
      <c r="A214" s="184">
        <v>998</v>
      </c>
      <c r="B214" s="185">
        <v>1700052963092</v>
      </c>
      <c r="C214" s="184" t="s">
        <v>394</v>
      </c>
      <c r="D214" s="91">
        <v>0</v>
      </c>
      <c r="E214" s="199">
        <v>772.27</v>
      </c>
      <c r="F214" s="92">
        <v>0.05</v>
      </c>
      <c r="G214" s="92">
        <v>0.05</v>
      </c>
    </row>
    <row r="215" spans="1:7" ht="13.2">
      <c r="A215" s="184">
        <v>8738</v>
      </c>
      <c r="B215" s="185">
        <v>8738</v>
      </c>
      <c r="C215" s="184" t="s">
        <v>395</v>
      </c>
      <c r="D215" s="91">
        <v>0</v>
      </c>
      <c r="E215" s="199">
        <v>3949.28</v>
      </c>
      <c r="F215" s="92">
        <v>0.05</v>
      </c>
      <c r="G215" s="92">
        <v>0.05</v>
      </c>
    </row>
    <row r="216" spans="1:7" ht="13.2">
      <c r="A216" s="184">
        <v>959</v>
      </c>
      <c r="B216" s="185">
        <v>1700052976808</v>
      </c>
      <c r="C216" s="184" t="s">
        <v>396</v>
      </c>
      <c r="D216" s="91">
        <v>0</v>
      </c>
      <c r="E216" s="199">
        <v>1123.05</v>
      </c>
      <c r="F216" s="92">
        <v>0.05</v>
      </c>
      <c r="G216" s="92">
        <v>0.05</v>
      </c>
    </row>
    <row r="217" spans="1:7" ht="13.2">
      <c r="A217" s="184">
        <v>901</v>
      </c>
      <c r="B217" s="185">
        <v>1700052982927</v>
      </c>
      <c r="C217" s="184" t="s">
        <v>397</v>
      </c>
      <c r="D217" s="91">
        <v>0</v>
      </c>
      <c r="E217" s="199">
        <v>561.03</v>
      </c>
      <c r="F217" s="92">
        <v>0.05</v>
      </c>
      <c r="G217" s="92">
        <v>0.05</v>
      </c>
    </row>
    <row r="218" spans="1:7" ht="13.2">
      <c r="A218" s="184">
        <v>905</v>
      </c>
      <c r="B218" s="185">
        <v>1700053058802</v>
      </c>
      <c r="C218" s="184" t="s">
        <v>398</v>
      </c>
      <c r="D218" s="91">
        <v>0</v>
      </c>
      <c r="E218" s="199">
        <v>20492.59</v>
      </c>
      <c r="F218" s="92">
        <v>0.05</v>
      </c>
      <c r="G218" s="92">
        <v>0.05</v>
      </c>
    </row>
    <row r="219" spans="1:7" ht="13.2">
      <c r="A219" s="184">
        <v>8737</v>
      </c>
      <c r="B219" s="185">
        <v>8737</v>
      </c>
      <c r="C219" s="184" t="s">
        <v>400</v>
      </c>
      <c r="D219" s="91">
        <v>0</v>
      </c>
      <c r="E219" s="199">
        <v>3119.26</v>
      </c>
      <c r="F219" s="92">
        <v>0.05</v>
      </c>
      <c r="G219" s="92">
        <v>0.05</v>
      </c>
    </row>
    <row r="220" spans="1:7" ht="13.2">
      <c r="A220" s="184">
        <v>862</v>
      </c>
      <c r="B220" s="185">
        <v>1700052996664</v>
      </c>
      <c r="C220" s="184" t="s">
        <v>401</v>
      </c>
      <c r="D220" s="91">
        <v>0</v>
      </c>
      <c r="E220" s="199">
        <v>1202.46</v>
      </c>
      <c r="F220" s="92">
        <v>0.05</v>
      </c>
      <c r="G220" s="92">
        <v>0.05</v>
      </c>
    </row>
    <row r="221" spans="1:7" ht="13.2">
      <c r="A221" s="184">
        <v>8743</v>
      </c>
      <c r="B221" s="185">
        <v>8743</v>
      </c>
      <c r="C221" s="184" t="s">
        <v>402</v>
      </c>
      <c r="D221" s="91">
        <v>0</v>
      </c>
      <c r="E221" s="199">
        <v>817.01</v>
      </c>
      <c r="F221" s="92">
        <v>0.05</v>
      </c>
      <c r="G221" s="92">
        <v>0.05</v>
      </c>
    </row>
    <row r="222" spans="1:7" ht="13.2">
      <c r="A222" s="184">
        <v>8757</v>
      </c>
      <c r="B222" s="185">
        <v>8757</v>
      </c>
      <c r="C222" s="184" t="s">
        <v>403</v>
      </c>
      <c r="D222" s="91">
        <v>0</v>
      </c>
      <c r="E222" s="199">
        <v>26640.31</v>
      </c>
      <c r="F222" s="92">
        <v>0.05</v>
      </c>
      <c r="G222" s="92">
        <v>0.05</v>
      </c>
    </row>
    <row r="223" spans="1:7" ht="13.2">
      <c r="A223" s="184">
        <v>897</v>
      </c>
      <c r="B223" s="185">
        <v>1700053029253</v>
      </c>
      <c r="C223" s="184" t="s">
        <v>404</v>
      </c>
      <c r="D223" s="91">
        <v>0</v>
      </c>
      <c r="E223" s="199">
        <v>14744.29</v>
      </c>
      <c r="F223" s="92">
        <v>0.05</v>
      </c>
      <c r="G223" s="92">
        <v>0.05</v>
      </c>
    </row>
    <row r="224" spans="1:7" ht="13.2">
      <c r="A224" s="184">
        <v>861</v>
      </c>
      <c r="B224" s="185">
        <v>1700053276200</v>
      </c>
      <c r="C224" s="184" t="s">
        <v>405</v>
      </c>
      <c r="D224" s="91">
        <v>0</v>
      </c>
      <c r="E224" s="199">
        <v>1198.72</v>
      </c>
      <c r="F224" s="92">
        <v>0.05</v>
      </c>
      <c r="G224" s="92">
        <v>0.05</v>
      </c>
    </row>
    <row r="225" spans="1:7" ht="39.6">
      <c r="A225" s="184">
        <v>907</v>
      </c>
      <c r="B225" s="185" t="s">
        <v>406</v>
      </c>
      <c r="C225" s="184" t="s">
        <v>407</v>
      </c>
      <c r="D225" s="91">
        <v>0</v>
      </c>
      <c r="E225" s="199">
        <v>1196.98</v>
      </c>
      <c r="F225" s="92">
        <v>0.05</v>
      </c>
      <c r="G225" s="92">
        <v>0.05</v>
      </c>
    </row>
    <row r="226" spans="1:7" ht="13.2">
      <c r="A226" s="184">
        <v>997</v>
      </c>
      <c r="B226" s="185">
        <v>1700053036250</v>
      </c>
      <c r="C226" s="184" t="s">
        <v>408</v>
      </c>
      <c r="D226" s="91">
        <v>0</v>
      </c>
      <c r="E226" s="199">
        <v>829.94</v>
      </c>
      <c r="F226" s="92">
        <v>0.05</v>
      </c>
      <c r="G226" s="92">
        <v>0.05</v>
      </c>
    </row>
    <row r="227" spans="1:7" ht="13.2">
      <c r="A227" s="184">
        <v>892</v>
      </c>
      <c r="B227" s="185">
        <v>1700053043294</v>
      </c>
      <c r="C227" s="184" t="s">
        <v>409</v>
      </c>
      <c r="D227" s="91">
        <v>0</v>
      </c>
      <c r="E227" s="199">
        <v>1802.89</v>
      </c>
      <c r="F227" s="92">
        <v>0.05</v>
      </c>
      <c r="G227" s="92">
        <v>0.05</v>
      </c>
    </row>
    <row r="228" spans="1:7" ht="13.2">
      <c r="A228" s="184">
        <v>993</v>
      </c>
      <c r="B228" s="185">
        <v>1700053043319</v>
      </c>
      <c r="C228" s="184" t="s">
        <v>410</v>
      </c>
      <c r="D228" s="91">
        <v>0</v>
      </c>
      <c r="E228" s="199">
        <v>820.37</v>
      </c>
      <c r="F228" s="92">
        <v>0.05</v>
      </c>
      <c r="G228" s="92">
        <v>0.05</v>
      </c>
    </row>
    <row r="229" spans="1:7" ht="13.2">
      <c r="A229" s="184">
        <v>858</v>
      </c>
      <c r="B229" s="185">
        <v>1700053104974</v>
      </c>
      <c r="C229" s="184" t="s">
        <v>413</v>
      </c>
      <c r="D229" s="91">
        <v>0</v>
      </c>
      <c r="E229" s="199">
        <v>755.12</v>
      </c>
      <c r="F229" s="92">
        <v>0.05</v>
      </c>
      <c r="G229" s="92">
        <v>0.05</v>
      </c>
    </row>
    <row r="230" spans="1:7" ht="13.2">
      <c r="A230" s="184">
        <v>532</v>
      </c>
      <c r="B230" s="185">
        <v>1700053187048</v>
      </c>
      <c r="C230" s="184" t="s">
        <v>414</v>
      </c>
      <c r="D230" s="91">
        <v>0</v>
      </c>
      <c r="E230" s="199">
        <v>50386.720000000001</v>
      </c>
      <c r="F230" s="92">
        <v>0.05</v>
      </c>
      <c r="G230" s="92">
        <v>0.05</v>
      </c>
    </row>
    <row r="231" spans="1:7" ht="13.2">
      <c r="A231" s="184">
        <v>536</v>
      </c>
      <c r="B231" s="185">
        <v>1700053289877</v>
      </c>
      <c r="C231" s="184" t="s">
        <v>415</v>
      </c>
      <c r="D231" s="91">
        <v>0</v>
      </c>
      <c r="E231" s="199">
        <v>1155.97</v>
      </c>
      <c r="F231" s="92">
        <v>0.05</v>
      </c>
      <c r="G231" s="92">
        <v>0.05</v>
      </c>
    </row>
    <row r="232" spans="1:7" ht="26.4">
      <c r="A232" s="184">
        <v>538</v>
      </c>
      <c r="B232" s="185" t="s">
        <v>417</v>
      </c>
      <c r="C232" s="184" t="s">
        <v>418</v>
      </c>
      <c r="D232" s="91">
        <v>0</v>
      </c>
      <c r="E232" s="199">
        <v>4055.18</v>
      </c>
      <c r="F232" s="92">
        <v>0.05</v>
      </c>
      <c r="G232" s="92">
        <v>0.05</v>
      </c>
    </row>
    <row r="233" spans="1:7" ht="13.2">
      <c r="A233" s="184">
        <v>8764</v>
      </c>
      <c r="B233" s="185">
        <v>8764</v>
      </c>
      <c r="C233" s="184" t="s">
        <v>419</v>
      </c>
      <c r="D233" s="91">
        <v>0</v>
      </c>
      <c r="E233" s="199">
        <v>13461.42</v>
      </c>
      <c r="F233" s="92">
        <v>0.05</v>
      </c>
      <c r="G233" s="92">
        <v>0.05</v>
      </c>
    </row>
    <row r="234" spans="1:7" ht="13.2">
      <c r="A234" s="184">
        <v>960</v>
      </c>
      <c r="B234" s="185">
        <v>1700060114736</v>
      </c>
      <c r="C234" s="184" t="s">
        <v>420</v>
      </c>
      <c r="D234" s="91">
        <v>0</v>
      </c>
      <c r="E234" s="199">
        <v>1090.3499999999999</v>
      </c>
      <c r="F234" s="92">
        <v>0.05</v>
      </c>
      <c r="G234" s="92">
        <v>0.05</v>
      </c>
    </row>
    <row r="235" spans="1:7" ht="13.2">
      <c r="A235" s="184">
        <v>960</v>
      </c>
      <c r="B235" s="185"/>
      <c r="C235" s="184" t="s">
        <v>421</v>
      </c>
      <c r="D235" s="91">
        <v>0</v>
      </c>
      <c r="E235" s="199">
        <v>368.61</v>
      </c>
      <c r="F235" s="92">
        <v>0.05</v>
      </c>
      <c r="G235" s="92">
        <v>0.05</v>
      </c>
    </row>
    <row r="236" spans="1:7" ht="13.2">
      <c r="A236" s="184">
        <v>534</v>
      </c>
      <c r="B236" s="185">
        <v>1700053240064</v>
      </c>
      <c r="C236" s="184" t="s">
        <v>422</v>
      </c>
      <c r="D236" s="91">
        <v>0</v>
      </c>
      <c r="E236" s="199">
        <v>1273.8699999999999</v>
      </c>
      <c r="F236" s="92">
        <v>0.05</v>
      </c>
      <c r="G236" s="92">
        <v>0.05</v>
      </c>
    </row>
    <row r="237" spans="1:7" ht="13.2">
      <c r="A237" s="184">
        <v>8771</v>
      </c>
      <c r="B237" s="185">
        <v>8771</v>
      </c>
      <c r="C237" s="184" t="s">
        <v>423</v>
      </c>
      <c r="D237" s="91">
        <v>0</v>
      </c>
      <c r="E237" s="199">
        <v>952.19</v>
      </c>
      <c r="F237" s="92">
        <v>0.05</v>
      </c>
      <c r="G237" s="92">
        <v>0.05</v>
      </c>
    </row>
    <row r="238" spans="1:7" ht="13.2">
      <c r="A238" s="184">
        <v>537</v>
      </c>
      <c r="B238" s="185">
        <v>1700053282134</v>
      </c>
      <c r="C238" s="184" t="s">
        <v>424</v>
      </c>
      <c r="D238" s="91">
        <v>0</v>
      </c>
      <c r="E238" s="199">
        <v>4139.1400000000003</v>
      </c>
      <c r="F238" s="92">
        <v>0.05</v>
      </c>
      <c r="G238" s="92">
        <v>0.05</v>
      </c>
    </row>
    <row r="239" spans="1:7" ht="13.2">
      <c r="A239" s="184">
        <v>8769</v>
      </c>
      <c r="B239" s="185">
        <v>8769</v>
      </c>
      <c r="C239" s="184" t="s">
        <v>425</v>
      </c>
      <c r="D239" s="91">
        <v>0</v>
      </c>
      <c r="E239" s="199">
        <v>946.21</v>
      </c>
      <c r="F239" s="92">
        <v>0.05</v>
      </c>
      <c r="G239" s="92">
        <v>0.05</v>
      </c>
    </row>
    <row r="240" spans="1:7" ht="13.2">
      <c r="A240" s="184">
        <v>960</v>
      </c>
      <c r="B240" s="185">
        <v>1700060087287</v>
      </c>
      <c r="C240" s="184" t="s">
        <v>426</v>
      </c>
      <c r="D240" s="91">
        <v>0</v>
      </c>
      <c r="E240" s="199">
        <v>1630.7</v>
      </c>
      <c r="F240" s="92">
        <v>0.05</v>
      </c>
      <c r="G240" s="92">
        <v>0.05</v>
      </c>
    </row>
    <row r="241" spans="1:7" ht="13.2">
      <c r="A241" s="184">
        <v>869</v>
      </c>
      <c r="B241" s="185">
        <v>1700053343433</v>
      </c>
      <c r="C241" s="184" t="s">
        <v>427</v>
      </c>
      <c r="D241" s="91">
        <v>0</v>
      </c>
      <c r="E241" s="199">
        <v>868.06</v>
      </c>
      <c r="F241" s="92">
        <v>0.05</v>
      </c>
      <c r="G241" s="92">
        <v>0.05</v>
      </c>
    </row>
    <row r="242" spans="1:7" ht="13.2">
      <c r="A242" s="184">
        <v>960</v>
      </c>
      <c r="B242" s="185">
        <v>1700060029684</v>
      </c>
      <c r="C242" s="184" t="s">
        <v>428</v>
      </c>
      <c r="D242" s="91">
        <v>0</v>
      </c>
      <c r="E242" s="199">
        <v>699.48</v>
      </c>
      <c r="F242" s="92">
        <v>0.05</v>
      </c>
      <c r="G242" s="92">
        <v>0.05</v>
      </c>
    </row>
    <row r="243" spans="1:7" ht="13.2">
      <c r="A243" s="184">
        <v>8760</v>
      </c>
      <c r="B243" s="185">
        <v>8760</v>
      </c>
      <c r="C243" s="184" t="s">
        <v>429</v>
      </c>
      <c r="D243" s="91">
        <v>0</v>
      </c>
      <c r="E243" s="199">
        <v>30220.87</v>
      </c>
      <c r="F243" s="92">
        <v>0.05</v>
      </c>
      <c r="G243" s="92">
        <v>0.05</v>
      </c>
    </row>
    <row r="244" spans="1:7" ht="13.2">
      <c r="A244" s="184">
        <v>540</v>
      </c>
      <c r="B244" s="185">
        <v>1700053298905</v>
      </c>
      <c r="C244" s="184" t="s">
        <v>430</v>
      </c>
      <c r="D244" s="91">
        <v>0</v>
      </c>
      <c r="E244" s="199">
        <v>4341.41</v>
      </c>
      <c r="F244" s="92">
        <v>0.05</v>
      </c>
      <c r="G244" s="92">
        <v>0.05</v>
      </c>
    </row>
    <row r="245" spans="1:7" ht="13.2">
      <c r="A245" s="184">
        <v>539</v>
      </c>
      <c r="B245" s="185">
        <v>1700053280191</v>
      </c>
      <c r="C245" s="184" t="s">
        <v>431</v>
      </c>
      <c r="D245" s="91">
        <v>0</v>
      </c>
      <c r="E245" s="199">
        <v>623.35</v>
      </c>
      <c r="F245" s="92">
        <v>0.05</v>
      </c>
      <c r="G245" s="92">
        <v>0.05</v>
      </c>
    </row>
    <row r="246" spans="1:7" ht="13.2">
      <c r="A246" s="184">
        <v>955</v>
      </c>
      <c r="B246" s="185">
        <v>1700060031860</v>
      </c>
      <c r="C246" s="184" t="s">
        <v>432</v>
      </c>
      <c r="D246" s="91">
        <v>0</v>
      </c>
      <c r="E246" s="199">
        <v>2013.51</v>
      </c>
      <c r="F246" s="92">
        <v>0.05</v>
      </c>
      <c r="G246" s="92">
        <v>0.05</v>
      </c>
    </row>
    <row r="247" spans="1:7" ht="13.2">
      <c r="A247" s="184">
        <v>889</v>
      </c>
      <c r="B247" s="185">
        <v>1700060004314</v>
      </c>
      <c r="C247" s="184" t="s">
        <v>433</v>
      </c>
      <c r="D247" s="91">
        <v>0</v>
      </c>
      <c r="E247" s="199">
        <v>2075.04</v>
      </c>
      <c r="F247" s="92">
        <v>0.05</v>
      </c>
      <c r="G247" s="92">
        <v>0.05</v>
      </c>
    </row>
    <row r="248" spans="1:7" ht="13.2">
      <c r="A248" s="184">
        <v>960</v>
      </c>
      <c r="B248" s="185"/>
      <c r="C248" s="184" t="s">
        <v>434</v>
      </c>
      <c r="D248" s="91">
        <v>0</v>
      </c>
      <c r="E248" s="199">
        <v>1099.18</v>
      </c>
      <c r="F248" s="92">
        <v>0.05</v>
      </c>
      <c r="G248" s="92">
        <v>0.05</v>
      </c>
    </row>
    <row r="249" spans="1:7" ht="13.2">
      <c r="A249" s="184">
        <v>877</v>
      </c>
      <c r="B249" s="185">
        <v>1700060022759</v>
      </c>
      <c r="C249" s="184" t="s">
        <v>435</v>
      </c>
      <c r="D249" s="91">
        <v>0</v>
      </c>
      <c r="E249" s="199">
        <v>1182.49</v>
      </c>
      <c r="F249" s="92">
        <v>0.05</v>
      </c>
      <c r="G249" s="92">
        <v>0.05</v>
      </c>
    </row>
    <row r="250" spans="1:7" ht="13.2">
      <c r="A250" s="184">
        <v>960</v>
      </c>
      <c r="B250" s="185">
        <v>1700060033281</v>
      </c>
      <c r="C250" s="184" t="s">
        <v>436</v>
      </c>
      <c r="D250" s="91">
        <v>0</v>
      </c>
      <c r="E250" s="199">
        <v>1145.08</v>
      </c>
      <c r="F250" s="92">
        <v>0.05</v>
      </c>
      <c r="G250" s="92">
        <v>0.05</v>
      </c>
    </row>
    <row r="251" spans="1:7" ht="13.2">
      <c r="A251" s="184">
        <v>960</v>
      </c>
      <c r="B251" s="185">
        <v>1700060175330</v>
      </c>
      <c r="C251" s="184" t="s">
        <v>439</v>
      </c>
      <c r="D251" s="91">
        <v>0</v>
      </c>
      <c r="E251" s="199">
        <v>3569.47</v>
      </c>
      <c r="F251" s="92">
        <v>0.05</v>
      </c>
      <c r="G251" s="92">
        <v>0.05</v>
      </c>
    </row>
    <row r="252" spans="1:7" ht="13.2">
      <c r="A252" s="184">
        <v>960</v>
      </c>
      <c r="B252" s="185">
        <v>1700060144935</v>
      </c>
      <c r="C252" s="184" t="s">
        <v>440</v>
      </c>
      <c r="D252" s="91">
        <v>0</v>
      </c>
      <c r="E252" s="199">
        <v>3285.66</v>
      </c>
      <c r="F252" s="92">
        <v>0.05</v>
      </c>
      <c r="G252" s="92">
        <v>0.05</v>
      </c>
    </row>
    <row r="253" spans="1:7" ht="13.2">
      <c r="A253" s="184">
        <v>960</v>
      </c>
      <c r="B253" s="185"/>
      <c r="C253" s="184" t="s">
        <v>441</v>
      </c>
      <c r="D253" s="91">
        <v>0</v>
      </c>
      <c r="E253" s="199">
        <v>1282.18</v>
      </c>
      <c r="F253" s="92">
        <v>0.05</v>
      </c>
      <c r="G253" s="92">
        <v>0.05</v>
      </c>
    </row>
    <row r="254" spans="1:7" ht="13.2">
      <c r="A254" s="184">
        <v>960</v>
      </c>
      <c r="B254" s="185">
        <v>1700060138579</v>
      </c>
      <c r="C254" s="184" t="s">
        <v>442</v>
      </c>
      <c r="D254" s="91">
        <v>0</v>
      </c>
      <c r="E254" s="199">
        <v>1140.45</v>
      </c>
      <c r="F254" s="92">
        <v>0.05</v>
      </c>
      <c r="G254" s="92">
        <v>0.05</v>
      </c>
    </row>
    <row r="255" spans="1:7" ht="13.2">
      <c r="A255" s="184">
        <v>960</v>
      </c>
      <c r="B255" s="185">
        <v>1700060058374</v>
      </c>
      <c r="C255" s="184" t="s">
        <v>443</v>
      </c>
      <c r="D255" s="91">
        <v>0</v>
      </c>
      <c r="E255" s="199">
        <v>2404.52</v>
      </c>
      <c r="F255" s="92">
        <v>0.05</v>
      </c>
      <c r="G255" s="92">
        <v>0.05</v>
      </c>
    </row>
    <row r="256" spans="1:7" ht="13.2">
      <c r="A256" s="184">
        <v>960</v>
      </c>
      <c r="B256" s="185"/>
      <c r="C256" s="184" t="s">
        <v>445</v>
      </c>
      <c r="D256" s="91">
        <v>0</v>
      </c>
      <c r="E256" s="199">
        <v>1476.6</v>
      </c>
      <c r="F256" s="92">
        <v>0.05</v>
      </c>
      <c r="G256" s="92">
        <v>0.05</v>
      </c>
    </row>
    <row r="257" spans="1:7" ht="13.2">
      <c r="A257" s="184">
        <v>960</v>
      </c>
      <c r="B257" s="185"/>
      <c r="C257" s="184" t="s">
        <v>446</v>
      </c>
      <c r="D257" s="91">
        <v>0</v>
      </c>
      <c r="E257" s="199">
        <v>829.08</v>
      </c>
      <c r="F257" s="92">
        <v>0.05</v>
      </c>
      <c r="G257" s="92">
        <v>0.05</v>
      </c>
    </row>
    <row r="258" spans="1:7" ht="13.2">
      <c r="A258" s="184">
        <v>960</v>
      </c>
      <c r="B258" s="185">
        <v>1700060113370</v>
      </c>
      <c r="C258" s="184" t="s">
        <v>448</v>
      </c>
      <c r="D258" s="91">
        <v>0</v>
      </c>
      <c r="E258" s="199">
        <v>914.99</v>
      </c>
      <c r="F258" s="92">
        <v>0.05</v>
      </c>
      <c r="G258" s="92">
        <v>0.05</v>
      </c>
    </row>
    <row r="259" spans="1:7" ht="13.2">
      <c r="A259" s="184">
        <v>8783</v>
      </c>
      <c r="B259" s="185">
        <v>8783</v>
      </c>
      <c r="C259" s="184" t="s">
        <v>449</v>
      </c>
      <c r="D259" s="91">
        <v>0</v>
      </c>
      <c r="E259" s="199">
        <v>378.06</v>
      </c>
      <c r="F259" s="92">
        <v>0.05</v>
      </c>
      <c r="G259" s="92">
        <v>0.05</v>
      </c>
    </row>
    <row r="260" spans="1:7" ht="13.2">
      <c r="A260" s="184">
        <v>8785</v>
      </c>
      <c r="B260" s="185">
        <v>8785</v>
      </c>
      <c r="C260" s="184" t="s">
        <v>450</v>
      </c>
      <c r="D260" s="91">
        <v>0</v>
      </c>
      <c r="E260" s="199">
        <v>1094.4000000000001</v>
      </c>
      <c r="F260" s="92">
        <v>0.05</v>
      </c>
      <c r="G260" s="92">
        <v>0.05</v>
      </c>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22"/>
  <sheetViews>
    <sheetView showGridLines="0" zoomScale="70" zoomScaleNormal="70" zoomScaleSheetLayoutView="100" workbookViewId="0">
      <selection activeCell="K2" sqref="K2"/>
    </sheetView>
  </sheetViews>
  <sheetFormatPr defaultColWidth="8.77734375" defaultRowHeight="13.2"/>
  <cols>
    <col min="1" max="1" width="27.44140625" customWidth="1"/>
    <col min="2" max="2" width="13.5546875" customWidth="1"/>
    <col min="3" max="3" width="9.21875"/>
    <col min="4" max="10" width="16.5546875" customWidth="1"/>
    <col min="11" max="16384" width="8.77734375" style="44"/>
  </cols>
  <sheetData>
    <row r="1" spans="1:12" s="70" customFormat="1" ht="27.75" customHeight="1">
      <c r="A1" s="45" t="s">
        <v>38</v>
      </c>
      <c r="B1" s="3"/>
      <c r="C1" s="2"/>
      <c r="D1" s="3"/>
      <c r="E1" s="3"/>
      <c r="F1" s="3"/>
      <c r="G1" s="8"/>
      <c r="H1" s="4"/>
      <c r="I1" s="4"/>
      <c r="J1" s="2"/>
    </row>
    <row r="2" spans="1:12" s="70" customFormat="1" ht="27" customHeight="1">
      <c r="A2" s="221" t="str">
        <f>Overview!B4&amp; " - Effective from "&amp;Overview!D4&amp;" - "&amp;Overview!E4&amp;" LV and HV tariffs"</f>
        <v>Scottish Hydro Electric Power Distribution plc - Effective from 1 April 2025 - Final LV and HV tariffs</v>
      </c>
      <c r="B2" s="221"/>
      <c r="C2" s="221"/>
      <c r="D2" s="221"/>
      <c r="E2" s="221"/>
      <c r="F2" s="221"/>
      <c r="G2" s="221"/>
      <c r="H2" s="221"/>
      <c r="I2" s="221"/>
      <c r="J2" s="221"/>
      <c r="K2" s="44"/>
      <c r="L2" s="44"/>
    </row>
    <row r="3" spans="1:12" s="70" customFormat="1" ht="27" customHeight="1">
      <c r="A3" s="247" t="s">
        <v>1561</v>
      </c>
      <c r="B3" s="247"/>
      <c r="C3" s="247"/>
      <c r="D3" s="247"/>
      <c r="E3" s="247"/>
      <c r="F3" s="247"/>
      <c r="G3" s="247"/>
      <c r="H3" s="247"/>
      <c r="I3" s="247"/>
      <c r="J3" s="247"/>
      <c r="K3" s="44"/>
      <c r="L3" s="44"/>
    </row>
    <row r="4" spans="1:12" s="70" customFormat="1" ht="71.25" customHeight="1">
      <c r="A4" s="13"/>
      <c r="B4" s="26" t="s">
        <v>1559</v>
      </c>
      <c r="C4" s="12" t="s">
        <v>63</v>
      </c>
      <c r="D4" s="48" t="s">
        <v>64</v>
      </c>
      <c r="E4" s="48" t="s">
        <v>65</v>
      </c>
      <c r="F4" s="48" t="s">
        <v>66</v>
      </c>
      <c r="G4" s="12" t="s">
        <v>67</v>
      </c>
      <c r="H4" s="12"/>
      <c r="I4" s="12"/>
      <c r="J4" s="12"/>
      <c r="K4" s="44"/>
      <c r="L4" s="44"/>
    </row>
    <row r="5" spans="1:12" s="70" customFormat="1" ht="32.25" customHeight="1">
      <c r="A5" s="14" t="s">
        <v>73</v>
      </c>
      <c r="B5" s="25" t="s">
        <v>75</v>
      </c>
      <c r="C5" s="211">
        <v>2</v>
      </c>
      <c r="D5" s="16">
        <v>11.552</v>
      </c>
      <c r="E5" s="16">
        <v>4.1289999999999996</v>
      </c>
      <c r="F5" s="16">
        <v>0.83599999999999997</v>
      </c>
      <c r="G5" s="24"/>
      <c r="H5" s="24"/>
      <c r="I5" s="24"/>
      <c r="J5" s="24"/>
      <c r="K5" s="44"/>
      <c r="L5" s="44"/>
    </row>
    <row r="6" spans="1:12" s="70" customFormat="1" ht="32.25" customHeight="1">
      <c r="A6" s="14" t="s">
        <v>76</v>
      </c>
      <c r="B6" s="25" t="s">
        <v>78</v>
      </c>
      <c r="C6" s="196" t="s">
        <v>77</v>
      </c>
      <c r="D6" s="16">
        <v>12.898</v>
      </c>
      <c r="E6" s="16">
        <v>4.6100000000000003</v>
      </c>
      <c r="F6" s="16">
        <v>0.93400000000000005</v>
      </c>
      <c r="G6" s="17">
        <v>21.99</v>
      </c>
      <c r="H6" s="24"/>
      <c r="I6" s="24"/>
      <c r="J6" s="24"/>
      <c r="K6" s="44"/>
      <c r="L6" s="44"/>
    </row>
    <row r="7" spans="1:12" s="70" customFormat="1" ht="32.25" customHeight="1">
      <c r="A7" s="14" t="s">
        <v>79</v>
      </c>
      <c r="B7" s="25" t="s">
        <v>80</v>
      </c>
      <c r="C7" s="196" t="s">
        <v>77</v>
      </c>
      <c r="D7" s="16">
        <v>12.898</v>
      </c>
      <c r="E7" s="16">
        <v>4.6100000000000003</v>
      </c>
      <c r="F7" s="16">
        <v>0.93400000000000005</v>
      </c>
      <c r="G7" s="17">
        <v>24.9</v>
      </c>
      <c r="H7" s="24"/>
      <c r="I7" s="24"/>
      <c r="J7" s="24"/>
      <c r="K7" s="44"/>
      <c r="L7" s="44"/>
    </row>
    <row r="8" spans="1:12" s="70" customFormat="1" ht="32.25" customHeight="1">
      <c r="A8" s="14" t="s">
        <v>81</v>
      </c>
      <c r="B8" s="25" t="s">
        <v>82</v>
      </c>
      <c r="C8" s="196" t="s">
        <v>77</v>
      </c>
      <c r="D8" s="16">
        <v>12.898</v>
      </c>
      <c r="E8" s="16">
        <v>4.6100000000000003</v>
      </c>
      <c r="F8" s="16">
        <v>0.93400000000000005</v>
      </c>
      <c r="G8" s="17">
        <v>28.68</v>
      </c>
      <c r="H8" s="24"/>
      <c r="I8" s="24"/>
      <c r="J8" s="24"/>
      <c r="K8" s="44"/>
      <c r="L8" s="44"/>
    </row>
    <row r="9" spans="1:12" s="70" customFormat="1" ht="32.25" customHeight="1">
      <c r="A9" s="14" t="s">
        <v>83</v>
      </c>
      <c r="B9" s="25" t="s">
        <v>84</v>
      </c>
      <c r="C9" s="196" t="s">
        <v>77</v>
      </c>
      <c r="D9" s="16">
        <v>12.898</v>
      </c>
      <c r="E9" s="16">
        <v>4.6100000000000003</v>
      </c>
      <c r="F9" s="16">
        <v>0.93400000000000005</v>
      </c>
      <c r="G9" s="17">
        <v>35.51</v>
      </c>
      <c r="H9" s="24"/>
      <c r="I9" s="24"/>
      <c r="J9" s="24"/>
      <c r="K9" s="44"/>
      <c r="L9" s="44"/>
    </row>
    <row r="10" spans="1:12" s="70" customFormat="1" ht="32.25" customHeight="1">
      <c r="A10" s="14" t="s">
        <v>85</v>
      </c>
      <c r="B10" s="25" t="s">
        <v>86</v>
      </c>
      <c r="C10" s="196" t="s">
        <v>77</v>
      </c>
      <c r="D10" s="16">
        <v>12.898</v>
      </c>
      <c r="E10" s="16">
        <v>4.6100000000000003</v>
      </c>
      <c r="F10" s="16">
        <v>0.93400000000000005</v>
      </c>
      <c r="G10" s="17">
        <v>51.78</v>
      </c>
      <c r="H10" s="24"/>
      <c r="I10" s="24"/>
      <c r="J10" s="24"/>
      <c r="K10" s="44"/>
      <c r="L10" s="44"/>
    </row>
    <row r="11" spans="1:12" s="70" customFormat="1" ht="32.25" customHeight="1">
      <c r="A11" s="14" t="s">
        <v>87</v>
      </c>
      <c r="B11" s="25" t="s">
        <v>89</v>
      </c>
      <c r="C11" s="211">
        <v>4</v>
      </c>
      <c r="D11" s="16">
        <v>12.898</v>
      </c>
      <c r="E11" s="16">
        <v>4.6100000000000003</v>
      </c>
      <c r="F11" s="16">
        <v>0.93400000000000005</v>
      </c>
      <c r="G11" s="24"/>
      <c r="H11" s="24"/>
      <c r="I11" s="24"/>
      <c r="J11" s="24"/>
      <c r="K11" s="44"/>
      <c r="L11" s="44"/>
    </row>
    <row r="12" spans="1:12" ht="12.6" customHeight="1">
      <c r="A12" s="186" t="s">
        <v>454</v>
      </c>
      <c r="B12" s="248" t="s">
        <v>455</v>
      </c>
      <c r="C12" s="248"/>
      <c r="D12" s="248"/>
      <c r="E12" s="248"/>
      <c r="F12" s="248"/>
      <c r="G12" s="248"/>
      <c r="H12" s="249"/>
      <c r="I12" s="249"/>
      <c r="J12" s="249"/>
    </row>
    <row r="13" spans="1:12">
      <c r="A13" s="44"/>
      <c r="B13" s="44"/>
      <c r="C13" s="44"/>
      <c r="D13" s="44"/>
      <c r="E13" s="44"/>
      <c r="F13" s="44"/>
      <c r="G13" s="44"/>
      <c r="H13" s="44"/>
      <c r="I13" s="44"/>
      <c r="J13" s="44"/>
    </row>
    <row r="14" spans="1:12">
      <c r="A14" s="44"/>
      <c r="B14" s="44"/>
      <c r="C14" s="44"/>
      <c r="D14" s="44"/>
      <c r="E14" s="44"/>
      <c r="F14" s="44"/>
      <c r="G14" s="44"/>
      <c r="H14" s="44"/>
      <c r="I14" s="44"/>
      <c r="J14" s="44"/>
    </row>
    <row r="15" spans="1:12" s="70" customFormat="1" ht="27" customHeight="1">
      <c r="A15" s="247" t="s">
        <v>1562</v>
      </c>
      <c r="B15" s="247"/>
      <c r="C15" s="247"/>
      <c r="D15" s="247"/>
      <c r="E15" s="247"/>
      <c r="F15" s="247"/>
      <c r="G15" s="247"/>
      <c r="H15" s="247"/>
      <c r="I15" s="247"/>
      <c r="J15" s="247"/>
      <c r="K15" s="44"/>
      <c r="L15" s="44"/>
    </row>
    <row r="16" spans="1:12" s="70" customFormat="1" ht="58.5" customHeight="1">
      <c r="A16" s="13"/>
      <c r="B16" s="26" t="s">
        <v>1559</v>
      </c>
      <c r="C16" s="12" t="s">
        <v>63</v>
      </c>
      <c r="D16" s="48" t="s">
        <v>64</v>
      </c>
      <c r="E16" s="48" t="s">
        <v>65</v>
      </c>
      <c r="F16" s="48" t="s">
        <v>66</v>
      </c>
      <c r="G16" s="12" t="s">
        <v>67</v>
      </c>
      <c r="H16" s="12" t="s">
        <v>68</v>
      </c>
      <c r="I16" s="26" t="s">
        <v>69</v>
      </c>
      <c r="J16" s="12" t="s">
        <v>70</v>
      </c>
      <c r="K16" s="44"/>
      <c r="L16" s="44"/>
    </row>
    <row r="17" spans="1:12" s="70" customFormat="1" ht="32.25" customHeight="1">
      <c r="A17" s="14"/>
      <c r="B17" s="25"/>
      <c r="C17" s="15">
        <v>0</v>
      </c>
      <c r="D17" s="16"/>
      <c r="E17" s="16"/>
      <c r="F17" s="16"/>
      <c r="G17" s="17"/>
      <c r="H17" s="17"/>
      <c r="I17" s="17"/>
      <c r="J17" s="16"/>
      <c r="K17" s="44"/>
      <c r="L17" s="44"/>
    </row>
    <row r="18" spans="1:12">
      <c r="A18" s="256" t="s">
        <v>454</v>
      </c>
      <c r="B18" s="254" t="s">
        <v>42</v>
      </c>
      <c r="C18" s="254"/>
      <c r="D18" s="254"/>
      <c r="E18" s="254"/>
      <c r="F18" s="254"/>
      <c r="G18" s="254"/>
      <c r="H18" s="255"/>
      <c r="I18" s="255"/>
      <c r="J18" s="255"/>
    </row>
    <row r="19" spans="1:12" ht="12.6" customHeight="1">
      <c r="A19" s="256"/>
      <c r="B19" s="245" t="s">
        <v>456</v>
      </c>
      <c r="C19" s="245"/>
      <c r="D19" s="245"/>
      <c r="E19" s="245"/>
      <c r="F19" s="245"/>
      <c r="G19" s="245"/>
      <c r="H19" s="246"/>
      <c r="I19" s="246"/>
      <c r="J19" s="246"/>
    </row>
    <row r="20" spans="1:12" ht="12.6" customHeight="1">
      <c r="A20" s="256"/>
      <c r="B20" s="245" t="s">
        <v>457</v>
      </c>
      <c r="C20" s="245"/>
      <c r="D20" s="245"/>
      <c r="E20" s="245"/>
      <c r="F20" s="245"/>
      <c r="G20" s="245"/>
      <c r="H20" s="246"/>
      <c r="I20" s="246"/>
      <c r="J20" s="246"/>
    </row>
    <row r="21" spans="1:12" ht="26.1" customHeight="1">
      <c r="A21" s="257"/>
      <c r="B21" s="250" t="s">
        <v>458</v>
      </c>
      <c r="C21" s="251"/>
      <c r="D21" s="251"/>
      <c r="E21" s="251"/>
      <c r="F21" s="251"/>
      <c r="G21" s="251"/>
      <c r="H21" s="252"/>
      <c r="I21" s="252"/>
      <c r="J21" s="253"/>
    </row>
    <row r="22" spans="1:12" ht="12.6" customHeight="1">
      <c r="A22" s="257"/>
      <c r="B22" s="245" t="s">
        <v>459</v>
      </c>
      <c r="C22" s="245"/>
      <c r="D22" s="245"/>
      <c r="E22" s="245"/>
      <c r="F22" s="245"/>
      <c r="G22" s="245"/>
      <c r="H22" s="246"/>
      <c r="I22" s="246"/>
      <c r="J22" s="246"/>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B22:J22"/>
    <mergeCell ref="A2:J2"/>
    <mergeCell ref="A3:J3"/>
    <mergeCell ref="B12:J12"/>
    <mergeCell ref="B21:J21"/>
    <mergeCell ref="A15:J15"/>
    <mergeCell ref="B18:J18"/>
    <mergeCell ref="B19:J19"/>
    <mergeCell ref="B20:J20"/>
    <mergeCell ref="A18:A22"/>
  </mergeCells>
  <phoneticPr fontId="13"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Classes&amp;C&amp;G</oddHeader>
    <oddFooter>&amp;C&amp;P of &amp;N</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80" zoomScaleNormal="80" zoomScaleSheetLayoutView="85" workbookViewId="0">
      <selection activeCell="K2" sqref="K2"/>
    </sheetView>
  </sheetViews>
  <sheetFormatPr defaultColWidth="9.21875" defaultRowHeight="27.75" customHeight="1"/>
  <cols>
    <col min="1" max="1" width="58" style="2" bestFit="1" customWidth="1"/>
    <col min="2" max="2" width="17.77734375" style="3" customWidth="1"/>
    <col min="3" max="4" width="17.77734375" style="2" customWidth="1"/>
    <col min="5" max="7" width="17.77734375" style="3" customWidth="1"/>
    <col min="8" max="9" width="17.77734375" style="7" customWidth="1"/>
    <col min="10" max="10" width="17.77734375" style="4" customWidth="1"/>
    <col min="11" max="11" width="15.5546875" style="4" customWidth="1"/>
    <col min="12" max="17" width="15.5546875" style="2" customWidth="1"/>
    <col min="18" max="16384" width="9.21875" style="2"/>
  </cols>
  <sheetData>
    <row r="1" spans="1:13" ht="27.75" customHeight="1">
      <c r="A1" s="45" t="s">
        <v>38</v>
      </c>
      <c r="B1" s="265" t="s">
        <v>460</v>
      </c>
      <c r="C1" s="266"/>
      <c r="D1" s="266"/>
      <c r="F1" s="267" t="s">
        <v>461</v>
      </c>
      <c r="G1" s="268"/>
      <c r="H1" s="269"/>
      <c r="I1" s="4"/>
      <c r="J1" s="2"/>
      <c r="K1" s="2"/>
    </row>
    <row r="2" spans="1:13" ht="31.5" customHeight="1">
      <c r="A2" s="270" t="str">
        <f>Overview!B4&amp; " - Effective from "&amp;Overview!D4&amp;" - "&amp;Overview!E4&amp;" LDNO tariffs"</f>
        <v>Scottish Hydro Electric Power Distribution plc - Effective from 1 April 2025 - Final LDNO tariffs</v>
      </c>
      <c r="B2" s="270"/>
      <c r="C2" s="270"/>
      <c r="D2" s="270"/>
      <c r="E2" s="270"/>
      <c r="F2" s="270"/>
      <c r="G2" s="270"/>
      <c r="H2" s="270"/>
      <c r="I2" s="270"/>
      <c r="J2" s="270"/>
    </row>
    <row r="3" spans="1:13" ht="8.25" customHeight="1">
      <c r="A3" s="80"/>
      <c r="B3" s="80"/>
      <c r="C3" s="80"/>
      <c r="D3" s="80"/>
      <c r="E3" s="80"/>
      <c r="F3" s="80"/>
      <c r="G3" s="80"/>
      <c r="H3" s="80"/>
      <c r="I3" s="80"/>
      <c r="J3" s="80"/>
    </row>
    <row r="4" spans="1:13" ht="27" customHeight="1">
      <c r="A4" s="221" t="s">
        <v>40</v>
      </c>
      <c r="B4" s="221"/>
      <c r="C4" s="221"/>
      <c r="D4" s="221"/>
      <c r="E4" s="82"/>
      <c r="F4" s="221" t="s">
        <v>41</v>
      </c>
      <c r="G4" s="221"/>
      <c r="H4" s="221"/>
      <c r="I4" s="221"/>
      <c r="J4" s="221"/>
      <c r="L4" s="4"/>
    </row>
    <row r="5" spans="1:13" ht="32.25" customHeight="1">
      <c r="A5" s="69" t="s">
        <v>42</v>
      </c>
      <c r="B5" s="74" t="s">
        <v>43</v>
      </c>
      <c r="C5" s="87" t="s">
        <v>44</v>
      </c>
      <c r="D5" s="71" t="s">
        <v>45</v>
      </c>
      <c r="E5" s="78"/>
      <c r="F5" s="233"/>
      <c r="G5" s="234"/>
      <c r="H5" s="75" t="s">
        <v>46</v>
      </c>
      <c r="I5" s="76" t="s">
        <v>47</v>
      </c>
      <c r="J5" s="71" t="s">
        <v>45</v>
      </c>
      <c r="K5" s="78"/>
      <c r="L5" s="4"/>
      <c r="M5" s="4"/>
    </row>
    <row r="6" spans="1:13" ht="56.25" customHeight="1">
      <c r="A6" s="72" t="s">
        <v>48</v>
      </c>
      <c r="B6" s="77" t="s">
        <v>49</v>
      </c>
      <c r="C6" s="19"/>
      <c r="D6" s="19"/>
      <c r="E6" s="78"/>
      <c r="F6" s="220" t="s">
        <v>50</v>
      </c>
      <c r="G6" s="220"/>
      <c r="H6" s="19"/>
      <c r="I6" s="77" t="s">
        <v>51</v>
      </c>
      <c r="J6" s="19"/>
      <c r="K6" s="78"/>
      <c r="L6" s="4"/>
      <c r="M6" s="4"/>
    </row>
    <row r="7" spans="1:13" ht="56.25" customHeight="1">
      <c r="A7" s="72" t="s">
        <v>48</v>
      </c>
      <c r="B7" s="19"/>
      <c r="C7" s="77" t="s">
        <v>52</v>
      </c>
      <c r="D7" s="19"/>
      <c r="E7" s="78"/>
      <c r="F7" s="220" t="s">
        <v>53</v>
      </c>
      <c r="G7" s="220"/>
      <c r="H7" s="21" t="s">
        <v>49</v>
      </c>
      <c r="I7" s="77" t="s">
        <v>52</v>
      </c>
      <c r="J7" s="19"/>
      <c r="K7" s="78"/>
      <c r="L7" s="4"/>
      <c r="M7" s="4"/>
    </row>
    <row r="8" spans="1:13" ht="55.5" customHeight="1">
      <c r="A8" s="72" t="s">
        <v>48</v>
      </c>
      <c r="B8" s="19"/>
      <c r="C8" s="19"/>
      <c r="D8" s="77" t="s">
        <v>54</v>
      </c>
      <c r="E8" s="78"/>
      <c r="F8" s="220" t="s">
        <v>55</v>
      </c>
      <c r="G8" s="220"/>
      <c r="H8" s="19"/>
      <c r="I8" s="19"/>
      <c r="J8" s="77" t="s">
        <v>54</v>
      </c>
      <c r="K8" s="78"/>
      <c r="L8" s="4"/>
      <c r="M8" s="4"/>
    </row>
    <row r="9" spans="1:13" s="70" customFormat="1" ht="55.5" customHeight="1">
      <c r="A9" s="72" t="s">
        <v>56</v>
      </c>
      <c r="B9" s="19"/>
      <c r="C9" s="77" t="s">
        <v>57</v>
      </c>
      <c r="D9" s="77" t="s">
        <v>58</v>
      </c>
      <c r="E9" s="81"/>
      <c r="F9" s="263" t="s">
        <v>56</v>
      </c>
      <c r="G9" s="264"/>
      <c r="H9" s="19"/>
      <c r="I9" s="77" t="s">
        <v>57</v>
      </c>
      <c r="J9" s="77" t="s">
        <v>58</v>
      </c>
      <c r="K9" s="78"/>
      <c r="L9" s="44"/>
      <c r="M9" s="44"/>
    </row>
    <row r="10" spans="1:13" ht="27.75" customHeight="1">
      <c r="A10" s="73" t="s">
        <v>60</v>
      </c>
      <c r="B10" s="260" t="s">
        <v>61</v>
      </c>
      <c r="C10" s="261"/>
      <c r="D10" s="262"/>
      <c r="F10" s="258" t="s">
        <v>60</v>
      </c>
      <c r="G10" s="259"/>
      <c r="H10" s="260" t="s">
        <v>61</v>
      </c>
      <c r="I10" s="261"/>
      <c r="J10" s="262"/>
    </row>
    <row r="13" spans="1:13" ht="39.6">
      <c r="A13" s="26" t="s">
        <v>62</v>
      </c>
      <c r="B13" s="26" t="s">
        <v>462</v>
      </c>
      <c r="C13" s="12" t="s">
        <v>63</v>
      </c>
      <c r="D13" s="48" t="s">
        <v>64</v>
      </c>
      <c r="E13" s="48" t="s">
        <v>65</v>
      </c>
      <c r="F13" s="48" t="s">
        <v>66</v>
      </c>
      <c r="G13" s="12" t="s">
        <v>67</v>
      </c>
      <c r="H13" s="12" t="s">
        <v>68</v>
      </c>
      <c r="I13" s="12" t="s">
        <v>69</v>
      </c>
      <c r="J13" s="12" t="s">
        <v>70</v>
      </c>
    </row>
    <row r="14" spans="1:13" ht="27.75" customHeight="1">
      <c r="A14" s="158" t="s">
        <v>463</v>
      </c>
      <c r="B14" s="25"/>
      <c r="C14" s="159" t="s">
        <v>72</v>
      </c>
      <c r="D14" s="130">
        <v>8.0500000000000007</v>
      </c>
      <c r="E14" s="131">
        <v>2.8769999999999998</v>
      </c>
      <c r="F14" s="132">
        <v>0.58299999999999996</v>
      </c>
      <c r="G14" s="160">
        <v>13.26</v>
      </c>
      <c r="H14" s="161"/>
      <c r="I14" s="163"/>
      <c r="J14" s="38"/>
    </row>
    <row r="15" spans="1:13" ht="27.75" customHeight="1">
      <c r="A15" s="158" t="s">
        <v>464</v>
      </c>
      <c r="B15" s="25"/>
      <c r="C15" s="159">
        <v>2</v>
      </c>
      <c r="D15" s="130">
        <v>8.0500000000000007</v>
      </c>
      <c r="E15" s="131">
        <v>2.8769999999999998</v>
      </c>
      <c r="F15" s="132">
        <v>0.58299999999999996</v>
      </c>
      <c r="G15" s="161"/>
      <c r="H15" s="161"/>
      <c r="I15" s="163"/>
      <c r="J15" s="38"/>
    </row>
    <row r="16" spans="1:13" ht="27.75" customHeight="1">
      <c r="A16" s="158" t="s">
        <v>465</v>
      </c>
      <c r="B16" s="25"/>
      <c r="C16" s="159" t="s">
        <v>77</v>
      </c>
      <c r="D16" s="130">
        <v>8.9890000000000008</v>
      </c>
      <c r="E16" s="131">
        <v>3.2120000000000002</v>
      </c>
      <c r="F16" s="132">
        <v>0.65100000000000002</v>
      </c>
      <c r="G16" s="160">
        <v>15.32</v>
      </c>
      <c r="H16" s="161"/>
      <c r="I16" s="163"/>
      <c r="J16" s="38"/>
    </row>
    <row r="17" spans="1:10" ht="27.75" customHeight="1">
      <c r="A17" s="158" t="s">
        <v>466</v>
      </c>
      <c r="B17" s="25"/>
      <c r="C17" s="159" t="s">
        <v>77</v>
      </c>
      <c r="D17" s="130">
        <v>8.9890000000000008</v>
      </c>
      <c r="E17" s="131">
        <v>3.2120000000000002</v>
      </c>
      <c r="F17" s="132">
        <v>0.65100000000000002</v>
      </c>
      <c r="G17" s="160">
        <v>17.350000000000001</v>
      </c>
      <c r="H17" s="161"/>
      <c r="I17" s="163"/>
      <c r="J17" s="38"/>
    </row>
    <row r="18" spans="1:10" ht="27.75" customHeight="1">
      <c r="A18" s="158" t="s">
        <v>467</v>
      </c>
      <c r="B18" s="25"/>
      <c r="C18" s="159" t="s">
        <v>77</v>
      </c>
      <c r="D18" s="130">
        <v>8.9890000000000008</v>
      </c>
      <c r="E18" s="131">
        <v>3.2120000000000002</v>
      </c>
      <c r="F18" s="132">
        <v>0.65100000000000002</v>
      </c>
      <c r="G18" s="160">
        <v>19.989999999999998</v>
      </c>
      <c r="H18" s="161"/>
      <c r="I18" s="163"/>
      <c r="J18" s="38"/>
    </row>
    <row r="19" spans="1:10" ht="27.75" customHeight="1">
      <c r="A19" s="158" t="s">
        <v>468</v>
      </c>
      <c r="B19" s="25"/>
      <c r="C19" s="159" t="s">
        <v>77</v>
      </c>
      <c r="D19" s="130">
        <v>8.9890000000000008</v>
      </c>
      <c r="E19" s="131">
        <v>3.2120000000000002</v>
      </c>
      <c r="F19" s="132">
        <v>0.65100000000000002</v>
      </c>
      <c r="G19" s="160">
        <v>24.75</v>
      </c>
      <c r="H19" s="161"/>
      <c r="I19" s="163"/>
      <c r="J19" s="38"/>
    </row>
    <row r="20" spans="1:10" ht="27.75" customHeight="1">
      <c r="A20" s="158" t="s">
        <v>469</v>
      </c>
      <c r="B20" s="25"/>
      <c r="C20" s="159" t="s">
        <v>77</v>
      </c>
      <c r="D20" s="130">
        <v>8.9890000000000008</v>
      </c>
      <c r="E20" s="131">
        <v>3.2120000000000002</v>
      </c>
      <c r="F20" s="132">
        <v>0.65100000000000002</v>
      </c>
      <c r="G20" s="160">
        <v>36.08</v>
      </c>
      <c r="H20" s="161"/>
      <c r="I20" s="163"/>
      <c r="J20" s="38"/>
    </row>
    <row r="21" spans="1:10" ht="27.75" customHeight="1">
      <c r="A21" s="158" t="s">
        <v>470</v>
      </c>
      <c r="B21" s="25"/>
      <c r="C21" s="159">
        <v>4</v>
      </c>
      <c r="D21" s="130">
        <v>8.9890000000000008</v>
      </c>
      <c r="E21" s="131">
        <v>3.2120000000000002</v>
      </c>
      <c r="F21" s="132">
        <v>0.65100000000000002</v>
      </c>
      <c r="G21" s="161"/>
      <c r="H21" s="161"/>
      <c r="I21" s="163"/>
      <c r="J21" s="38"/>
    </row>
    <row r="22" spans="1:10" ht="27.75" customHeight="1">
      <c r="A22" s="158" t="s">
        <v>471</v>
      </c>
      <c r="B22" s="25"/>
      <c r="C22" s="159">
        <v>0</v>
      </c>
      <c r="D22" s="130">
        <v>5.5060000000000002</v>
      </c>
      <c r="E22" s="131">
        <v>1.87</v>
      </c>
      <c r="F22" s="132">
        <v>0.41699999999999998</v>
      </c>
      <c r="G22" s="160">
        <v>34.86</v>
      </c>
      <c r="H22" s="160">
        <v>9.41</v>
      </c>
      <c r="I22" s="164">
        <v>9.41</v>
      </c>
      <c r="J22" s="37">
        <v>0.28799999999999998</v>
      </c>
    </row>
    <row r="23" spans="1:10" ht="27.75" customHeight="1">
      <c r="A23" s="158" t="s">
        <v>472</v>
      </c>
      <c r="B23" s="25"/>
      <c r="C23" s="159">
        <v>0</v>
      </c>
      <c r="D23" s="130">
        <v>5.5060000000000002</v>
      </c>
      <c r="E23" s="131">
        <v>1.87</v>
      </c>
      <c r="F23" s="132">
        <v>0.41699999999999998</v>
      </c>
      <c r="G23" s="160">
        <v>75.8</v>
      </c>
      <c r="H23" s="160">
        <v>9.41</v>
      </c>
      <c r="I23" s="164">
        <v>9.41</v>
      </c>
      <c r="J23" s="37">
        <v>0.28799999999999998</v>
      </c>
    </row>
    <row r="24" spans="1:10" ht="27.75" customHeight="1">
      <c r="A24" s="158" t="s">
        <v>473</v>
      </c>
      <c r="B24" s="25"/>
      <c r="C24" s="159">
        <v>0</v>
      </c>
      <c r="D24" s="130">
        <v>5.5060000000000002</v>
      </c>
      <c r="E24" s="131">
        <v>1.87</v>
      </c>
      <c r="F24" s="132">
        <v>0.41699999999999998</v>
      </c>
      <c r="G24" s="160">
        <v>106.06</v>
      </c>
      <c r="H24" s="160">
        <v>9.41</v>
      </c>
      <c r="I24" s="164">
        <v>9.41</v>
      </c>
      <c r="J24" s="37">
        <v>0.28799999999999998</v>
      </c>
    </row>
    <row r="25" spans="1:10" ht="27.75" customHeight="1">
      <c r="A25" s="158" t="s">
        <v>474</v>
      </c>
      <c r="B25" s="25"/>
      <c r="C25" s="159">
        <v>0</v>
      </c>
      <c r="D25" s="130">
        <v>5.5060000000000002</v>
      </c>
      <c r="E25" s="131">
        <v>1.87</v>
      </c>
      <c r="F25" s="132">
        <v>0.41699999999999998</v>
      </c>
      <c r="G25" s="160">
        <v>151.16</v>
      </c>
      <c r="H25" s="160">
        <v>9.41</v>
      </c>
      <c r="I25" s="164">
        <v>9.41</v>
      </c>
      <c r="J25" s="37">
        <v>0.28799999999999998</v>
      </c>
    </row>
    <row r="26" spans="1:10" ht="27.75" customHeight="1">
      <c r="A26" s="158" t="s">
        <v>475</v>
      </c>
      <c r="B26" s="25"/>
      <c r="C26" s="159">
        <v>0</v>
      </c>
      <c r="D26" s="130">
        <v>5.5060000000000002</v>
      </c>
      <c r="E26" s="131">
        <v>1.87</v>
      </c>
      <c r="F26" s="132">
        <v>0.41699999999999998</v>
      </c>
      <c r="G26" s="160">
        <v>308.54000000000002</v>
      </c>
      <c r="H26" s="160">
        <v>9.41</v>
      </c>
      <c r="I26" s="164">
        <v>9.41</v>
      </c>
      <c r="J26" s="37">
        <v>0.28799999999999998</v>
      </c>
    </row>
    <row r="27" spans="1:10" ht="27.75" customHeight="1">
      <c r="A27" s="158" t="s">
        <v>476</v>
      </c>
      <c r="B27" s="25"/>
      <c r="C27" s="165" t="s">
        <v>122</v>
      </c>
      <c r="D27" s="133">
        <v>18.823</v>
      </c>
      <c r="E27" s="134">
        <v>5.274</v>
      </c>
      <c r="F27" s="132">
        <v>3.7709999999999999</v>
      </c>
      <c r="G27" s="161"/>
      <c r="H27" s="161"/>
      <c r="I27" s="163"/>
      <c r="J27" s="38"/>
    </row>
    <row r="28" spans="1:10" ht="27.75" customHeight="1">
      <c r="A28" s="158" t="s">
        <v>477</v>
      </c>
      <c r="B28" s="25"/>
      <c r="C28" s="165" t="s">
        <v>478</v>
      </c>
      <c r="D28" s="130">
        <v>-7.9340000000000002</v>
      </c>
      <c r="E28" s="131">
        <v>-2.8359999999999999</v>
      </c>
      <c r="F28" s="132">
        <v>-0.57499999999999996</v>
      </c>
      <c r="G28" s="160">
        <v>0</v>
      </c>
      <c r="H28" s="161"/>
      <c r="I28" s="163"/>
      <c r="J28" s="38"/>
    </row>
    <row r="29" spans="1:10" ht="27.75" customHeight="1">
      <c r="A29" s="158" t="s">
        <v>479</v>
      </c>
      <c r="B29" s="25"/>
      <c r="C29" s="165">
        <v>0</v>
      </c>
      <c r="D29" s="130">
        <v>-7.9340000000000002</v>
      </c>
      <c r="E29" s="131">
        <v>-2.8359999999999999</v>
      </c>
      <c r="F29" s="132">
        <v>-0.57499999999999996</v>
      </c>
      <c r="G29" s="160">
        <v>0</v>
      </c>
      <c r="H29" s="161"/>
      <c r="I29" s="163"/>
      <c r="J29" s="37">
        <v>0.48399999999999999</v>
      </c>
    </row>
    <row r="30" spans="1:10" ht="27.75" customHeight="1">
      <c r="A30" s="162" t="s">
        <v>480</v>
      </c>
      <c r="B30" s="25"/>
      <c r="C30" s="165" t="s">
        <v>72</v>
      </c>
      <c r="D30" s="130">
        <v>5.2930000000000001</v>
      </c>
      <c r="E30" s="131">
        <v>1.8919999999999999</v>
      </c>
      <c r="F30" s="132">
        <v>0.38300000000000001</v>
      </c>
      <c r="G30" s="160">
        <v>8.7100000000000009</v>
      </c>
      <c r="H30" s="161"/>
      <c r="I30" s="163"/>
      <c r="J30" s="38"/>
    </row>
    <row r="31" spans="1:10" ht="27.75" customHeight="1">
      <c r="A31" s="162" t="s">
        <v>481</v>
      </c>
      <c r="B31" s="25"/>
      <c r="C31" s="165">
        <v>2</v>
      </c>
      <c r="D31" s="130">
        <v>5.2930000000000001</v>
      </c>
      <c r="E31" s="131">
        <v>1.8919999999999999</v>
      </c>
      <c r="F31" s="132">
        <v>0.38300000000000001</v>
      </c>
      <c r="G31" s="161"/>
      <c r="H31" s="161"/>
      <c r="I31" s="163"/>
      <c r="J31" s="38"/>
    </row>
    <row r="32" spans="1:10" ht="27.75" customHeight="1">
      <c r="A32" s="162" t="s">
        <v>482</v>
      </c>
      <c r="B32" s="25"/>
      <c r="C32" s="165" t="s">
        <v>77</v>
      </c>
      <c r="D32" s="130">
        <v>5.91</v>
      </c>
      <c r="E32" s="131">
        <v>2.1120000000000001</v>
      </c>
      <c r="F32" s="132">
        <v>0.42799999999999999</v>
      </c>
      <c r="G32" s="160">
        <v>10.07</v>
      </c>
      <c r="H32" s="161"/>
      <c r="I32" s="163"/>
      <c r="J32" s="38"/>
    </row>
    <row r="33" spans="1:10" ht="27.75" customHeight="1">
      <c r="A33" s="162" t="s">
        <v>483</v>
      </c>
      <c r="B33" s="25"/>
      <c r="C33" s="165" t="s">
        <v>77</v>
      </c>
      <c r="D33" s="130">
        <v>5.91</v>
      </c>
      <c r="E33" s="131">
        <v>2.1120000000000001</v>
      </c>
      <c r="F33" s="132">
        <v>0.42799999999999999</v>
      </c>
      <c r="G33" s="160">
        <v>11.41</v>
      </c>
      <c r="H33" s="161"/>
      <c r="I33" s="163"/>
      <c r="J33" s="38"/>
    </row>
    <row r="34" spans="1:10" ht="27.75" customHeight="1">
      <c r="A34" s="162" t="s">
        <v>484</v>
      </c>
      <c r="B34" s="25"/>
      <c r="C34" s="165" t="s">
        <v>77</v>
      </c>
      <c r="D34" s="130">
        <v>5.91</v>
      </c>
      <c r="E34" s="131">
        <v>2.1120000000000001</v>
      </c>
      <c r="F34" s="132">
        <v>0.42799999999999999</v>
      </c>
      <c r="G34" s="160">
        <v>13.14</v>
      </c>
      <c r="H34" s="161"/>
      <c r="I34" s="163"/>
      <c r="J34" s="38"/>
    </row>
    <row r="35" spans="1:10" ht="27.75" customHeight="1">
      <c r="A35" s="162" t="s">
        <v>485</v>
      </c>
      <c r="B35" s="25"/>
      <c r="C35" s="165" t="s">
        <v>77</v>
      </c>
      <c r="D35" s="130">
        <v>5.91</v>
      </c>
      <c r="E35" s="131">
        <v>2.1120000000000001</v>
      </c>
      <c r="F35" s="132">
        <v>0.42799999999999999</v>
      </c>
      <c r="G35" s="160">
        <v>16.27</v>
      </c>
      <c r="H35" s="161"/>
      <c r="I35" s="163"/>
      <c r="J35" s="38"/>
    </row>
    <row r="36" spans="1:10" ht="27.75" customHeight="1">
      <c r="A36" s="162" t="s">
        <v>486</v>
      </c>
      <c r="B36" s="25"/>
      <c r="C36" s="165" t="s">
        <v>77</v>
      </c>
      <c r="D36" s="130">
        <v>5.91</v>
      </c>
      <c r="E36" s="131">
        <v>2.1120000000000001</v>
      </c>
      <c r="F36" s="132">
        <v>0.42799999999999999</v>
      </c>
      <c r="G36" s="160">
        <v>23.72</v>
      </c>
      <c r="H36" s="161"/>
      <c r="I36" s="163"/>
      <c r="J36" s="38"/>
    </row>
    <row r="37" spans="1:10" ht="27.75" customHeight="1">
      <c r="A37" s="162" t="s">
        <v>487</v>
      </c>
      <c r="B37" s="25"/>
      <c r="C37" s="165">
        <v>4</v>
      </c>
      <c r="D37" s="130">
        <v>5.91</v>
      </c>
      <c r="E37" s="131">
        <v>2.1120000000000001</v>
      </c>
      <c r="F37" s="132">
        <v>0.42799999999999999</v>
      </c>
      <c r="G37" s="161"/>
      <c r="H37" s="161"/>
      <c r="I37" s="163"/>
      <c r="J37" s="38"/>
    </row>
    <row r="38" spans="1:10" ht="27.75" customHeight="1">
      <c r="A38" s="162" t="s">
        <v>488</v>
      </c>
      <c r="B38" s="25"/>
      <c r="C38" s="165">
        <v>0</v>
      </c>
      <c r="D38" s="130">
        <v>3.62</v>
      </c>
      <c r="E38" s="131">
        <v>1.23</v>
      </c>
      <c r="F38" s="132">
        <v>0.27400000000000002</v>
      </c>
      <c r="G38" s="160">
        <v>22.92</v>
      </c>
      <c r="H38" s="160">
        <v>6.19</v>
      </c>
      <c r="I38" s="164">
        <v>6.19</v>
      </c>
      <c r="J38" s="37">
        <v>0.19</v>
      </c>
    </row>
    <row r="39" spans="1:10" ht="27.75" customHeight="1">
      <c r="A39" s="162" t="s">
        <v>489</v>
      </c>
      <c r="B39" s="25"/>
      <c r="C39" s="165">
        <v>0</v>
      </c>
      <c r="D39" s="130">
        <v>3.62</v>
      </c>
      <c r="E39" s="131">
        <v>1.23</v>
      </c>
      <c r="F39" s="132">
        <v>0.27400000000000002</v>
      </c>
      <c r="G39" s="160">
        <v>49.83</v>
      </c>
      <c r="H39" s="160">
        <v>6.19</v>
      </c>
      <c r="I39" s="164">
        <v>6.19</v>
      </c>
      <c r="J39" s="37">
        <v>0.19</v>
      </c>
    </row>
    <row r="40" spans="1:10" ht="27.75" customHeight="1">
      <c r="A40" s="162" t="s">
        <v>490</v>
      </c>
      <c r="B40" s="25"/>
      <c r="C40" s="165">
        <v>0</v>
      </c>
      <c r="D40" s="130">
        <v>3.62</v>
      </c>
      <c r="E40" s="131">
        <v>1.23</v>
      </c>
      <c r="F40" s="132">
        <v>0.27400000000000002</v>
      </c>
      <c r="G40" s="160">
        <v>69.73</v>
      </c>
      <c r="H40" s="160">
        <v>6.19</v>
      </c>
      <c r="I40" s="164">
        <v>6.19</v>
      </c>
      <c r="J40" s="37">
        <v>0.19</v>
      </c>
    </row>
    <row r="41" spans="1:10" ht="27.75" customHeight="1">
      <c r="A41" s="162" t="s">
        <v>491</v>
      </c>
      <c r="B41" s="25"/>
      <c r="C41" s="165">
        <v>0</v>
      </c>
      <c r="D41" s="130">
        <v>3.62</v>
      </c>
      <c r="E41" s="131">
        <v>1.23</v>
      </c>
      <c r="F41" s="132">
        <v>0.27400000000000002</v>
      </c>
      <c r="G41" s="160">
        <v>99.38</v>
      </c>
      <c r="H41" s="160">
        <v>6.19</v>
      </c>
      <c r="I41" s="164">
        <v>6.19</v>
      </c>
      <c r="J41" s="37">
        <v>0.19</v>
      </c>
    </row>
    <row r="42" spans="1:10" ht="27.75" customHeight="1">
      <c r="A42" s="162" t="s">
        <v>492</v>
      </c>
      <c r="B42" s="25"/>
      <c r="C42" s="165">
        <v>0</v>
      </c>
      <c r="D42" s="130">
        <v>3.62</v>
      </c>
      <c r="E42" s="131">
        <v>1.23</v>
      </c>
      <c r="F42" s="132">
        <v>0.27400000000000002</v>
      </c>
      <c r="G42" s="160">
        <v>202.86</v>
      </c>
      <c r="H42" s="160">
        <v>6.19</v>
      </c>
      <c r="I42" s="164">
        <v>6.19</v>
      </c>
      <c r="J42" s="37">
        <v>0.19</v>
      </c>
    </row>
    <row r="43" spans="1:10" ht="27.75" customHeight="1">
      <c r="A43" s="162" t="s">
        <v>493</v>
      </c>
      <c r="B43" s="25"/>
      <c r="C43" s="165">
        <v>0</v>
      </c>
      <c r="D43" s="130">
        <v>2.4279999999999999</v>
      </c>
      <c r="E43" s="131">
        <v>0.63800000000000001</v>
      </c>
      <c r="F43" s="132">
        <v>0.22</v>
      </c>
      <c r="G43" s="160">
        <v>97.7</v>
      </c>
      <c r="H43" s="160">
        <v>11.05</v>
      </c>
      <c r="I43" s="164">
        <v>11.05</v>
      </c>
      <c r="J43" s="37">
        <v>0.108</v>
      </c>
    </row>
    <row r="44" spans="1:10" ht="27.75" customHeight="1">
      <c r="A44" s="162" t="s">
        <v>494</v>
      </c>
      <c r="B44" s="25"/>
      <c r="C44" s="165">
        <v>0</v>
      </c>
      <c r="D44" s="130">
        <v>2.4279999999999999</v>
      </c>
      <c r="E44" s="131">
        <v>0.63800000000000001</v>
      </c>
      <c r="F44" s="132">
        <v>0.22</v>
      </c>
      <c r="G44" s="160">
        <v>136.94999999999999</v>
      </c>
      <c r="H44" s="160">
        <v>11.05</v>
      </c>
      <c r="I44" s="164">
        <v>11.05</v>
      </c>
      <c r="J44" s="37">
        <v>0.108</v>
      </c>
    </row>
    <row r="45" spans="1:10" ht="27.75" customHeight="1">
      <c r="A45" s="162" t="s">
        <v>495</v>
      </c>
      <c r="B45" s="25"/>
      <c r="C45" s="165">
        <v>0</v>
      </c>
      <c r="D45" s="130">
        <v>2.4279999999999999</v>
      </c>
      <c r="E45" s="131">
        <v>0.63800000000000001</v>
      </c>
      <c r="F45" s="132">
        <v>0.22</v>
      </c>
      <c r="G45" s="160">
        <v>165.97</v>
      </c>
      <c r="H45" s="160">
        <v>11.05</v>
      </c>
      <c r="I45" s="164">
        <v>11.05</v>
      </c>
      <c r="J45" s="37">
        <v>0.108</v>
      </c>
    </row>
    <row r="46" spans="1:10" ht="27.75" customHeight="1">
      <c r="A46" s="162" t="s">
        <v>496</v>
      </c>
      <c r="B46" s="25"/>
      <c r="C46" s="165">
        <v>0</v>
      </c>
      <c r="D46" s="130">
        <v>2.4279999999999999</v>
      </c>
      <c r="E46" s="131">
        <v>0.63800000000000001</v>
      </c>
      <c r="F46" s="132">
        <v>0.22</v>
      </c>
      <c r="G46" s="160">
        <v>209.22</v>
      </c>
      <c r="H46" s="160">
        <v>11.05</v>
      </c>
      <c r="I46" s="164">
        <v>11.05</v>
      </c>
      <c r="J46" s="37">
        <v>0.108</v>
      </c>
    </row>
    <row r="47" spans="1:10" ht="27.75" customHeight="1">
      <c r="A47" s="162" t="s">
        <v>497</v>
      </c>
      <c r="B47" s="25"/>
      <c r="C47" s="165">
        <v>0</v>
      </c>
      <c r="D47" s="130">
        <v>2.4279999999999999</v>
      </c>
      <c r="E47" s="131">
        <v>0.63800000000000001</v>
      </c>
      <c r="F47" s="132">
        <v>0.22</v>
      </c>
      <c r="G47" s="160">
        <v>360.13</v>
      </c>
      <c r="H47" s="160">
        <v>11.05</v>
      </c>
      <c r="I47" s="164">
        <v>11.05</v>
      </c>
      <c r="J47" s="37">
        <v>0.108</v>
      </c>
    </row>
    <row r="48" spans="1:10" ht="27.75" customHeight="1">
      <c r="A48" s="162" t="s">
        <v>498</v>
      </c>
      <c r="B48" s="25"/>
      <c r="C48" s="165">
        <v>0</v>
      </c>
      <c r="D48" s="130">
        <v>1.258</v>
      </c>
      <c r="E48" s="131">
        <v>0.35499999999999998</v>
      </c>
      <c r="F48" s="132">
        <v>0.19</v>
      </c>
      <c r="G48" s="160">
        <v>423.74</v>
      </c>
      <c r="H48" s="160">
        <v>14.13</v>
      </c>
      <c r="I48" s="164">
        <v>14.13</v>
      </c>
      <c r="J48" s="37">
        <v>6.8000000000000005E-2</v>
      </c>
    </row>
    <row r="49" spans="1:10" ht="27.75" customHeight="1">
      <c r="A49" s="162" t="s">
        <v>499</v>
      </c>
      <c r="B49" s="25"/>
      <c r="C49" s="165">
        <v>0</v>
      </c>
      <c r="D49" s="130">
        <v>1.258</v>
      </c>
      <c r="E49" s="131">
        <v>0.35499999999999998</v>
      </c>
      <c r="F49" s="132">
        <v>0.19</v>
      </c>
      <c r="G49" s="160">
        <v>559.69000000000005</v>
      </c>
      <c r="H49" s="160">
        <v>14.13</v>
      </c>
      <c r="I49" s="164">
        <v>14.13</v>
      </c>
      <c r="J49" s="37">
        <v>6.8000000000000005E-2</v>
      </c>
    </row>
    <row r="50" spans="1:10" ht="27.75" customHeight="1">
      <c r="A50" s="162" t="s">
        <v>500</v>
      </c>
      <c r="B50" s="25"/>
      <c r="C50" s="165">
        <v>0</v>
      </c>
      <c r="D50" s="130">
        <v>1.258</v>
      </c>
      <c r="E50" s="131">
        <v>0.35499999999999998</v>
      </c>
      <c r="F50" s="132">
        <v>0.19</v>
      </c>
      <c r="G50" s="160">
        <v>1053.1199999999999</v>
      </c>
      <c r="H50" s="160">
        <v>14.13</v>
      </c>
      <c r="I50" s="164">
        <v>14.13</v>
      </c>
      <c r="J50" s="37">
        <v>6.8000000000000005E-2</v>
      </c>
    </row>
    <row r="51" spans="1:10" ht="27.75" customHeight="1">
      <c r="A51" s="162" t="s">
        <v>501</v>
      </c>
      <c r="B51" s="25"/>
      <c r="C51" s="165">
        <v>0</v>
      </c>
      <c r="D51" s="130">
        <v>1.258</v>
      </c>
      <c r="E51" s="131">
        <v>0.35499999999999998</v>
      </c>
      <c r="F51" s="132">
        <v>0.19</v>
      </c>
      <c r="G51" s="160">
        <v>1689.61</v>
      </c>
      <c r="H51" s="160">
        <v>14.13</v>
      </c>
      <c r="I51" s="164">
        <v>14.13</v>
      </c>
      <c r="J51" s="37">
        <v>6.8000000000000005E-2</v>
      </c>
    </row>
    <row r="52" spans="1:10" ht="27.75" customHeight="1">
      <c r="A52" s="162" t="s">
        <v>502</v>
      </c>
      <c r="B52" s="25"/>
      <c r="C52" s="165">
        <v>0</v>
      </c>
      <c r="D52" s="130">
        <v>1.258</v>
      </c>
      <c r="E52" s="131">
        <v>0.35499999999999998</v>
      </c>
      <c r="F52" s="132">
        <v>0.19</v>
      </c>
      <c r="G52" s="160">
        <v>3009.55</v>
      </c>
      <c r="H52" s="160">
        <v>14.13</v>
      </c>
      <c r="I52" s="164">
        <v>14.13</v>
      </c>
      <c r="J52" s="37">
        <v>6.8000000000000005E-2</v>
      </c>
    </row>
    <row r="53" spans="1:10" ht="27.75" customHeight="1">
      <c r="A53" s="162" t="s">
        <v>503</v>
      </c>
      <c r="B53" s="25"/>
      <c r="C53" s="165" t="s">
        <v>122</v>
      </c>
      <c r="D53" s="133">
        <v>12.375999999999999</v>
      </c>
      <c r="E53" s="134">
        <v>3.468</v>
      </c>
      <c r="F53" s="132">
        <v>2.4790000000000001</v>
      </c>
      <c r="G53" s="161"/>
      <c r="H53" s="161"/>
      <c r="I53" s="163"/>
      <c r="J53" s="38"/>
    </row>
    <row r="54" spans="1:10" ht="27.75" customHeight="1">
      <c r="A54" s="162" t="s">
        <v>504</v>
      </c>
      <c r="B54" s="25"/>
      <c r="C54" s="165" t="s">
        <v>124</v>
      </c>
      <c r="D54" s="130">
        <v>-7.9340000000000002</v>
      </c>
      <c r="E54" s="131">
        <v>-2.8359999999999999</v>
      </c>
      <c r="F54" s="132">
        <v>-0.57499999999999996</v>
      </c>
      <c r="G54" s="160">
        <v>0</v>
      </c>
      <c r="H54" s="161"/>
      <c r="I54" s="163"/>
      <c r="J54" s="38"/>
    </row>
    <row r="55" spans="1:10" ht="27.75" customHeight="1">
      <c r="A55" s="162" t="s">
        <v>505</v>
      </c>
      <c r="B55" s="25"/>
      <c r="C55" s="165" t="s">
        <v>124</v>
      </c>
      <c r="D55" s="130">
        <v>-6.84</v>
      </c>
      <c r="E55" s="131">
        <v>-2.3849999999999998</v>
      </c>
      <c r="F55" s="132">
        <v>-0.50700000000000001</v>
      </c>
      <c r="G55" s="160">
        <v>0</v>
      </c>
      <c r="H55" s="161"/>
      <c r="I55" s="163"/>
      <c r="J55" s="38"/>
    </row>
    <row r="56" spans="1:10" ht="27.75" customHeight="1">
      <c r="A56" s="162" t="s">
        <v>506</v>
      </c>
      <c r="B56" s="25"/>
      <c r="C56" s="165">
        <v>0</v>
      </c>
      <c r="D56" s="130">
        <v>-7.9340000000000002</v>
      </c>
      <c r="E56" s="131">
        <v>-2.8359999999999999</v>
      </c>
      <c r="F56" s="132">
        <v>-0.57499999999999996</v>
      </c>
      <c r="G56" s="160">
        <v>0</v>
      </c>
      <c r="H56" s="161"/>
      <c r="I56" s="163"/>
      <c r="J56" s="37">
        <v>0.48399999999999999</v>
      </c>
    </row>
    <row r="57" spans="1:10" ht="27.75" customHeight="1">
      <c r="A57" s="162" t="s">
        <v>507</v>
      </c>
      <c r="B57" s="25"/>
      <c r="C57" s="165">
        <v>0</v>
      </c>
      <c r="D57" s="130">
        <v>-6.84</v>
      </c>
      <c r="E57" s="131">
        <v>-2.3849999999999998</v>
      </c>
      <c r="F57" s="132">
        <v>-0.50700000000000001</v>
      </c>
      <c r="G57" s="160">
        <v>0</v>
      </c>
      <c r="H57" s="161"/>
      <c r="I57" s="163"/>
      <c r="J57" s="37">
        <v>0.36599999999999999</v>
      </c>
    </row>
    <row r="58" spans="1:10" ht="27.75" customHeight="1">
      <c r="A58" s="162" t="s">
        <v>508</v>
      </c>
      <c r="B58" s="25"/>
      <c r="C58" s="165">
        <v>0</v>
      </c>
      <c r="D58" s="130">
        <v>-3.1429999999999998</v>
      </c>
      <c r="E58" s="131">
        <v>-0.82599999999999996</v>
      </c>
      <c r="F58" s="132">
        <v>-0.28399999999999997</v>
      </c>
      <c r="G58" s="160">
        <v>0</v>
      </c>
      <c r="H58" s="161"/>
      <c r="I58" s="163"/>
      <c r="J58" s="37">
        <v>0.313</v>
      </c>
    </row>
    <row r="59" spans="1:10" ht="27.75" customHeight="1">
      <c r="A59" s="158" t="s">
        <v>509</v>
      </c>
      <c r="B59" s="25"/>
      <c r="C59" s="165" t="s">
        <v>72</v>
      </c>
      <c r="D59" s="130">
        <v>3.4820000000000002</v>
      </c>
      <c r="E59" s="131">
        <v>1.244</v>
      </c>
      <c r="F59" s="132">
        <v>0.252</v>
      </c>
      <c r="G59" s="160">
        <v>5.73</v>
      </c>
      <c r="H59" s="161"/>
      <c r="I59" s="163"/>
      <c r="J59" s="38"/>
    </row>
    <row r="60" spans="1:10" ht="27.75" customHeight="1">
      <c r="A60" s="158" t="s">
        <v>510</v>
      </c>
      <c r="B60" s="25"/>
      <c r="C60" s="165">
        <v>2</v>
      </c>
      <c r="D60" s="130">
        <v>3.4820000000000002</v>
      </c>
      <c r="E60" s="131">
        <v>1.244</v>
      </c>
      <c r="F60" s="132">
        <v>0.252</v>
      </c>
      <c r="G60" s="161"/>
      <c r="H60" s="161"/>
      <c r="I60" s="163"/>
      <c r="J60" s="38"/>
    </row>
    <row r="61" spans="1:10" ht="27.75" customHeight="1">
      <c r="A61" s="158" t="s">
        <v>511</v>
      </c>
      <c r="B61" s="25"/>
      <c r="C61" s="165" t="s">
        <v>77</v>
      </c>
      <c r="D61" s="130">
        <v>3.887</v>
      </c>
      <c r="E61" s="131">
        <v>1.389</v>
      </c>
      <c r="F61" s="132">
        <v>0.28100000000000003</v>
      </c>
      <c r="G61" s="160">
        <v>6.62</v>
      </c>
      <c r="H61" s="161"/>
      <c r="I61" s="163"/>
      <c r="J61" s="38"/>
    </row>
    <row r="62" spans="1:10" ht="27.75" customHeight="1">
      <c r="A62" s="158" t="s">
        <v>512</v>
      </c>
      <c r="B62" s="25"/>
      <c r="C62" s="165" t="s">
        <v>77</v>
      </c>
      <c r="D62" s="130">
        <v>3.887</v>
      </c>
      <c r="E62" s="131">
        <v>1.389</v>
      </c>
      <c r="F62" s="132">
        <v>0.28100000000000003</v>
      </c>
      <c r="G62" s="160">
        <v>7.5</v>
      </c>
      <c r="H62" s="161"/>
      <c r="I62" s="163"/>
      <c r="J62" s="38"/>
    </row>
    <row r="63" spans="1:10" ht="27.75" customHeight="1">
      <c r="A63" s="158" t="s">
        <v>513</v>
      </c>
      <c r="B63" s="25"/>
      <c r="C63" s="165" t="s">
        <v>77</v>
      </c>
      <c r="D63" s="130">
        <v>3.887</v>
      </c>
      <c r="E63" s="131">
        <v>1.389</v>
      </c>
      <c r="F63" s="132">
        <v>0.28100000000000003</v>
      </c>
      <c r="G63" s="160">
        <v>8.64</v>
      </c>
      <c r="H63" s="161"/>
      <c r="I63" s="163"/>
      <c r="J63" s="38"/>
    </row>
    <row r="64" spans="1:10" ht="27.75" customHeight="1">
      <c r="A64" s="158" t="s">
        <v>514</v>
      </c>
      <c r="B64" s="25"/>
      <c r="C64" s="165" t="s">
        <v>77</v>
      </c>
      <c r="D64" s="130">
        <v>3.887</v>
      </c>
      <c r="E64" s="131">
        <v>1.389</v>
      </c>
      <c r="F64" s="132">
        <v>0.28100000000000003</v>
      </c>
      <c r="G64" s="160">
        <v>10.7</v>
      </c>
      <c r="H64" s="161"/>
      <c r="I64" s="163"/>
      <c r="J64" s="38"/>
    </row>
    <row r="65" spans="1:10" ht="27.75" customHeight="1">
      <c r="A65" s="158" t="s">
        <v>515</v>
      </c>
      <c r="B65" s="25"/>
      <c r="C65" s="165" t="s">
        <v>77</v>
      </c>
      <c r="D65" s="130">
        <v>3.887</v>
      </c>
      <c r="E65" s="131">
        <v>1.389</v>
      </c>
      <c r="F65" s="132">
        <v>0.28100000000000003</v>
      </c>
      <c r="G65" s="160">
        <v>15.6</v>
      </c>
      <c r="H65" s="161"/>
      <c r="I65" s="163"/>
      <c r="J65" s="38"/>
    </row>
    <row r="66" spans="1:10" ht="27.75" customHeight="1">
      <c r="A66" s="158" t="s">
        <v>516</v>
      </c>
      <c r="B66" s="25"/>
      <c r="C66" s="165">
        <v>4</v>
      </c>
      <c r="D66" s="130">
        <v>3.887</v>
      </c>
      <c r="E66" s="131">
        <v>1.389</v>
      </c>
      <c r="F66" s="132">
        <v>0.28100000000000003</v>
      </c>
      <c r="G66" s="161"/>
      <c r="H66" s="161"/>
      <c r="I66" s="163"/>
      <c r="J66" s="38"/>
    </row>
    <row r="67" spans="1:10" ht="27.75" customHeight="1">
      <c r="A67" s="158" t="s">
        <v>517</v>
      </c>
      <c r="B67" s="25"/>
      <c r="C67" s="165">
        <v>0</v>
      </c>
      <c r="D67" s="130">
        <v>2.3809999999999998</v>
      </c>
      <c r="E67" s="131">
        <v>0.80900000000000005</v>
      </c>
      <c r="F67" s="132">
        <v>0.18</v>
      </c>
      <c r="G67" s="160">
        <v>15.07</v>
      </c>
      <c r="H67" s="160">
        <v>4.07</v>
      </c>
      <c r="I67" s="164">
        <v>4.07</v>
      </c>
      <c r="J67" s="37">
        <v>0.125</v>
      </c>
    </row>
    <row r="68" spans="1:10" ht="27.75" customHeight="1">
      <c r="A68" s="158" t="s">
        <v>518</v>
      </c>
      <c r="B68" s="25"/>
      <c r="C68" s="165">
        <v>0</v>
      </c>
      <c r="D68" s="130">
        <v>2.3809999999999998</v>
      </c>
      <c r="E68" s="131">
        <v>0.80900000000000005</v>
      </c>
      <c r="F68" s="132">
        <v>0.18</v>
      </c>
      <c r="G68" s="160">
        <v>32.78</v>
      </c>
      <c r="H68" s="160">
        <v>4.07</v>
      </c>
      <c r="I68" s="164">
        <v>4.07</v>
      </c>
      <c r="J68" s="37">
        <v>0.125</v>
      </c>
    </row>
    <row r="69" spans="1:10" ht="27.75" customHeight="1">
      <c r="A69" s="158" t="s">
        <v>519</v>
      </c>
      <c r="B69" s="25"/>
      <c r="C69" s="165">
        <v>0</v>
      </c>
      <c r="D69" s="130">
        <v>2.3809999999999998</v>
      </c>
      <c r="E69" s="131">
        <v>0.80900000000000005</v>
      </c>
      <c r="F69" s="132">
        <v>0.18</v>
      </c>
      <c r="G69" s="160">
        <v>45.87</v>
      </c>
      <c r="H69" s="160">
        <v>4.07</v>
      </c>
      <c r="I69" s="164">
        <v>4.07</v>
      </c>
      <c r="J69" s="37">
        <v>0.125</v>
      </c>
    </row>
    <row r="70" spans="1:10" ht="27.75" customHeight="1">
      <c r="A70" s="158" t="s">
        <v>520</v>
      </c>
      <c r="B70" s="25"/>
      <c r="C70" s="165">
        <v>0</v>
      </c>
      <c r="D70" s="130">
        <v>2.3809999999999998</v>
      </c>
      <c r="E70" s="131">
        <v>0.80900000000000005</v>
      </c>
      <c r="F70" s="132">
        <v>0.18</v>
      </c>
      <c r="G70" s="160">
        <v>65.37</v>
      </c>
      <c r="H70" s="160">
        <v>4.07</v>
      </c>
      <c r="I70" s="164">
        <v>4.07</v>
      </c>
      <c r="J70" s="37">
        <v>0.125</v>
      </c>
    </row>
    <row r="71" spans="1:10" ht="27.75" customHeight="1">
      <c r="A71" s="158" t="s">
        <v>521</v>
      </c>
      <c r="B71" s="25"/>
      <c r="C71" s="165">
        <v>0</v>
      </c>
      <c r="D71" s="130">
        <v>2.3809999999999998</v>
      </c>
      <c r="E71" s="131">
        <v>0.80900000000000005</v>
      </c>
      <c r="F71" s="132">
        <v>0.18</v>
      </c>
      <c r="G71" s="160">
        <v>133.43</v>
      </c>
      <c r="H71" s="160">
        <v>4.07</v>
      </c>
      <c r="I71" s="164">
        <v>4.07</v>
      </c>
      <c r="J71" s="37">
        <v>0.125</v>
      </c>
    </row>
    <row r="72" spans="1:10" ht="27.75" customHeight="1">
      <c r="A72" s="158" t="s">
        <v>522</v>
      </c>
      <c r="B72" s="25"/>
      <c r="C72" s="165">
        <v>0</v>
      </c>
      <c r="D72" s="130">
        <v>1.5429999999999999</v>
      </c>
      <c r="E72" s="131">
        <v>0.40500000000000003</v>
      </c>
      <c r="F72" s="132">
        <v>0.14000000000000001</v>
      </c>
      <c r="G72" s="160">
        <v>62.09</v>
      </c>
      <c r="H72" s="160">
        <v>7.03</v>
      </c>
      <c r="I72" s="164">
        <v>7.03</v>
      </c>
      <c r="J72" s="37">
        <v>6.9000000000000006E-2</v>
      </c>
    </row>
    <row r="73" spans="1:10" ht="27.75" customHeight="1">
      <c r="A73" s="158" t="s">
        <v>523</v>
      </c>
      <c r="B73" s="25"/>
      <c r="C73" s="165">
        <v>0</v>
      </c>
      <c r="D73" s="130">
        <v>1.5429999999999999</v>
      </c>
      <c r="E73" s="131">
        <v>0.40500000000000003</v>
      </c>
      <c r="F73" s="132">
        <v>0.14000000000000001</v>
      </c>
      <c r="G73" s="160">
        <v>87.05</v>
      </c>
      <c r="H73" s="160">
        <v>7.03</v>
      </c>
      <c r="I73" s="164">
        <v>7.03</v>
      </c>
      <c r="J73" s="37">
        <v>6.9000000000000006E-2</v>
      </c>
    </row>
    <row r="74" spans="1:10" ht="27.75" customHeight="1">
      <c r="A74" s="158" t="s">
        <v>524</v>
      </c>
      <c r="B74" s="25"/>
      <c r="C74" s="165">
        <v>0</v>
      </c>
      <c r="D74" s="130">
        <v>1.5429999999999999</v>
      </c>
      <c r="E74" s="131">
        <v>0.40500000000000003</v>
      </c>
      <c r="F74" s="132">
        <v>0.14000000000000001</v>
      </c>
      <c r="G74" s="160">
        <v>105.49</v>
      </c>
      <c r="H74" s="160">
        <v>7.03</v>
      </c>
      <c r="I74" s="164">
        <v>7.03</v>
      </c>
      <c r="J74" s="37">
        <v>6.9000000000000006E-2</v>
      </c>
    </row>
    <row r="75" spans="1:10" ht="27.75" customHeight="1">
      <c r="A75" s="158" t="s">
        <v>525</v>
      </c>
      <c r="B75" s="25"/>
      <c r="C75" s="165">
        <v>0</v>
      </c>
      <c r="D75" s="130">
        <v>1.5429999999999999</v>
      </c>
      <c r="E75" s="131">
        <v>0.40500000000000003</v>
      </c>
      <c r="F75" s="132">
        <v>0.14000000000000001</v>
      </c>
      <c r="G75" s="160">
        <v>132.97999999999999</v>
      </c>
      <c r="H75" s="160">
        <v>7.03</v>
      </c>
      <c r="I75" s="164">
        <v>7.03</v>
      </c>
      <c r="J75" s="37">
        <v>6.9000000000000006E-2</v>
      </c>
    </row>
    <row r="76" spans="1:10" ht="27.75" customHeight="1">
      <c r="A76" s="158" t="s">
        <v>526</v>
      </c>
      <c r="B76" s="25"/>
      <c r="C76" s="165">
        <v>0</v>
      </c>
      <c r="D76" s="130">
        <v>1.5429999999999999</v>
      </c>
      <c r="E76" s="131">
        <v>0.40500000000000003</v>
      </c>
      <c r="F76" s="132">
        <v>0.14000000000000001</v>
      </c>
      <c r="G76" s="160">
        <v>228.9</v>
      </c>
      <c r="H76" s="160">
        <v>7.03</v>
      </c>
      <c r="I76" s="164">
        <v>7.03</v>
      </c>
      <c r="J76" s="37">
        <v>6.9000000000000006E-2</v>
      </c>
    </row>
    <row r="77" spans="1:10" ht="27.75" customHeight="1">
      <c r="A77" s="158" t="s">
        <v>527</v>
      </c>
      <c r="B77" s="25"/>
      <c r="C77" s="165">
        <v>0</v>
      </c>
      <c r="D77" s="130">
        <v>0.79200000000000004</v>
      </c>
      <c r="E77" s="131">
        <v>0.224</v>
      </c>
      <c r="F77" s="132">
        <v>0.12</v>
      </c>
      <c r="G77" s="160">
        <v>266.77999999999997</v>
      </c>
      <c r="H77" s="160">
        <v>8.9</v>
      </c>
      <c r="I77" s="164">
        <v>8.9</v>
      </c>
      <c r="J77" s="37">
        <v>4.2999999999999997E-2</v>
      </c>
    </row>
    <row r="78" spans="1:10" ht="27.75" customHeight="1">
      <c r="A78" s="158" t="s">
        <v>528</v>
      </c>
      <c r="B78" s="25"/>
      <c r="C78" s="165">
        <v>0</v>
      </c>
      <c r="D78" s="130">
        <v>0.79200000000000004</v>
      </c>
      <c r="E78" s="131">
        <v>0.224</v>
      </c>
      <c r="F78" s="132">
        <v>0.12</v>
      </c>
      <c r="G78" s="160">
        <v>352.36</v>
      </c>
      <c r="H78" s="160">
        <v>8.9</v>
      </c>
      <c r="I78" s="164">
        <v>8.9</v>
      </c>
      <c r="J78" s="37">
        <v>4.2999999999999997E-2</v>
      </c>
    </row>
    <row r="79" spans="1:10" ht="27.75" customHeight="1">
      <c r="A79" s="158" t="s">
        <v>529</v>
      </c>
      <c r="B79" s="25"/>
      <c r="C79" s="165">
        <v>0</v>
      </c>
      <c r="D79" s="130">
        <v>0.79200000000000004</v>
      </c>
      <c r="E79" s="131">
        <v>0.224</v>
      </c>
      <c r="F79" s="132">
        <v>0.12</v>
      </c>
      <c r="G79" s="160">
        <v>663.02</v>
      </c>
      <c r="H79" s="160">
        <v>8.9</v>
      </c>
      <c r="I79" s="164">
        <v>8.9</v>
      </c>
      <c r="J79" s="37">
        <v>4.2999999999999997E-2</v>
      </c>
    </row>
    <row r="80" spans="1:10" ht="27.75" customHeight="1">
      <c r="A80" s="158" t="s">
        <v>530</v>
      </c>
      <c r="B80" s="25"/>
      <c r="C80" s="165">
        <v>0</v>
      </c>
      <c r="D80" s="130">
        <v>0.79200000000000004</v>
      </c>
      <c r="E80" s="131">
        <v>0.224</v>
      </c>
      <c r="F80" s="132">
        <v>0.12</v>
      </c>
      <c r="G80" s="160">
        <v>1063.73</v>
      </c>
      <c r="H80" s="160">
        <v>8.9</v>
      </c>
      <c r="I80" s="164">
        <v>8.9</v>
      </c>
      <c r="J80" s="37">
        <v>4.2999999999999997E-2</v>
      </c>
    </row>
    <row r="81" spans="1:10" ht="27.75" customHeight="1">
      <c r="A81" s="158" t="s">
        <v>531</v>
      </c>
      <c r="B81" s="25"/>
      <c r="C81" s="165">
        <v>0</v>
      </c>
      <c r="D81" s="130">
        <v>0.79200000000000004</v>
      </c>
      <c r="E81" s="131">
        <v>0.224</v>
      </c>
      <c r="F81" s="132">
        <v>0.12</v>
      </c>
      <c r="G81" s="160">
        <v>1894.74</v>
      </c>
      <c r="H81" s="160">
        <v>8.9</v>
      </c>
      <c r="I81" s="164">
        <v>8.9</v>
      </c>
      <c r="J81" s="37">
        <v>4.2999999999999997E-2</v>
      </c>
    </row>
    <row r="82" spans="1:10" ht="27.75" customHeight="1">
      <c r="A82" s="158" t="s">
        <v>532</v>
      </c>
      <c r="B82" s="25"/>
      <c r="C82" s="165" t="s">
        <v>122</v>
      </c>
      <c r="D82" s="133">
        <v>8.141</v>
      </c>
      <c r="E82" s="134">
        <v>2.2810000000000001</v>
      </c>
      <c r="F82" s="132">
        <v>1.631</v>
      </c>
      <c r="G82" s="161"/>
      <c r="H82" s="161"/>
      <c r="I82" s="163"/>
      <c r="J82" s="38"/>
    </row>
    <row r="83" spans="1:10" ht="27.75" customHeight="1">
      <c r="A83" s="158" t="s">
        <v>533</v>
      </c>
      <c r="B83" s="25"/>
      <c r="C83" s="165" t="s">
        <v>124</v>
      </c>
      <c r="D83" s="130">
        <v>-3.37</v>
      </c>
      <c r="E83" s="131">
        <v>-1.204</v>
      </c>
      <c r="F83" s="132">
        <v>-0.24399999999999999</v>
      </c>
      <c r="G83" s="160">
        <v>0</v>
      </c>
      <c r="H83" s="161"/>
      <c r="I83" s="163"/>
      <c r="J83" s="38"/>
    </row>
    <row r="84" spans="1:10" ht="27.75" customHeight="1">
      <c r="A84" s="158" t="s">
        <v>534</v>
      </c>
      <c r="B84" s="25"/>
      <c r="C84" s="165" t="s">
        <v>124</v>
      </c>
      <c r="D84" s="130">
        <v>-3.149</v>
      </c>
      <c r="E84" s="131">
        <v>-1.0980000000000001</v>
      </c>
      <c r="F84" s="132">
        <v>-0.23300000000000001</v>
      </c>
      <c r="G84" s="160">
        <v>0</v>
      </c>
      <c r="H84" s="161"/>
      <c r="I84" s="163"/>
      <c r="J84" s="38"/>
    </row>
    <row r="85" spans="1:10" ht="27.75" customHeight="1">
      <c r="A85" s="158" t="s">
        <v>535</v>
      </c>
      <c r="B85" s="25"/>
      <c r="C85" s="165">
        <v>0</v>
      </c>
      <c r="D85" s="130">
        <v>-3.37</v>
      </c>
      <c r="E85" s="131">
        <v>-1.204</v>
      </c>
      <c r="F85" s="132">
        <v>-0.24399999999999999</v>
      </c>
      <c r="G85" s="160">
        <v>0</v>
      </c>
      <c r="H85" s="161"/>
      <c r="I85" s="163"/>
      <c r="J85" s="37">
        <v>0.20599999999999999</v>
      </c>
    </row>
    <row r="86" spans="1:10" ht="27.75" customHeight="1">
      <c r="A86" s="158" t="s">
        <v>536</v>
      </c>
      <c r="B86" s="25"/>
      <c r="C86" s="165">
        <v>0</v>
      </c>
      <c r="D86" s="130">
        <v>-3.149</v>
      </c>
      <c r="E86" s="131">
        <v>-1.0980000000000001</v>
      </c>
      <c r="F86" s="132">
        <v>-0.23300000000000001</v>
      </c>
      <c r="G86" s="160">
        <v>0</v>
      </c>
      <c r="H86" s="161"/>
      <c r="I86" s="163"/>
      <c r="J86" s="37">
        <v>0.16800000000000001</v>
      </c>
    </row>
    <row r="87" spans="1:10" ht="27.75" customHeight="1">
      <c r="A87" s="158" t="s">
        <v>537</v>
      </c>
      <c r="B87" s="25"/>
      <c r="C87" s="165">
        <v>0</v>
      </c>
      <c r="D87" s="130">
        <v>-3.1429999999999998</v>
      </c>
      <c r="E87" s="131">
        <v>-0.82599999999999996</v>
      </c>
      <c r="F87" s="132">
        <v>-0.28399999999999997</v>
      </c>
      <c r="G87" s="160">
        <v>827.42</v>
      </c>
      <c r="H87" s="161"/>
      <c r="I87" s="163"/>
      <c r="J87" s="37">
        <v>0.313</v>
      </c>
    </row>
    <row r="88" spans="1:10" ht="27.75" customHeight="1">
      <c r="A88" s="158" t="s">
        <v>538</v>
      </c>
      <c r="B88" s="25"/>
      <c r="C88" s="165" t="s">
        <v>72</v>
      </c>
      <c r="D88" s="130">
        <v>2.157</v>
      </c>
      <c r="E88" s="131">
        <v>0.77100000000000002</v>
      </c>
      <c r="F88" s="132">
        <v>0.156</v>
      </c>
      <c r="G88" s="160">
        <v>3.55</v>
      </c>
      <c r="H88" s="161"/>
      <c r="I88" s="163"/>
      <c r="J88" s="38"/>
    </row>
    <row r="89" spans="1:10" ht="27.75" customHeight="1">
      <c r="A89" s="158" t="s">
        <v>539</v>
      </c>
      <c r="B89" s="25"/>
      <c r="C89" s="165">
        <v>2</v>
      </c>
      <c r="D89" s="130">
        <v>2.157</v>
      </c>
      <c r="E89" s="131">
        <v>0.77100000000000002</v>
      </c>
      <c r="F89" s="132">
        <v>0.156</v>
      </c>
      <c r="G89" s="161"/>
      <c r="H89" s="161"/>
      <c r="I89" s="163"/>
      <c r="J89" s="38"/>
    </row>
    <row r="90" spans="1:10" ht="27.75" customHeight="1">
      <c r="A90" s="158" t="s">
        <v>540</v>
      </c>
      <c r="B90" s="25"/>
      <c r="C90" s="165" t="s">
        <v>77</v>
      </c>
      <c r="D90" s="130">
        <v>2.4079999999999999</v>
      </c>
      <c r="E90" s="131">
        <v>0.86099999999999999</v>
      </c>
      <c r="F90" s="132">
        <v>0.17399999999999999</v>
      </c>
      <c r="G90" s="160">
        <v>4.0999999999999996</v>
      </c>
      <c r="H90" s="161"/>
      <c r="I90" s="163"/>
      <c r="J90" s="38"/>
    </row>
    <row r="91" spans="1:10" ht="27.75" customHeight="1">
      <c r="A91" s="158" t="s">
        <v>541</v>
      </c>
      <c r="B91" s="25"/>
      <c r="C91" s="165" t="s">
        <v>77</v>
      </c>
      <c r="D91" s="130">
        <v>2.4079999999999999</v>
      </c>
      <c r="E91" s="131">
        <v>0.86099999999999999</v>
      </c>
      <c r="F91" s="132">
        <v>0.17399999999999999</v>
      </c>
      <c r="G91" s="160">
        <v>4.6500000000000004</v>
      </c>
      <c r="H91" s="161"/>
      <c r="I91" s="163"/>
      <c r="J91" s="38"/>
    </row>
    <row r="92" spans="1:10" ht="27.75" customHeight="1">
      <c r="A92" s="158" t="s">
        <v>542</v>
      </c>
      <c r="B92" s="25"/>
      <c r="C92" s="165" t="s">
        <v>77</v>
      </c>
      <c r="D92" s="130">
        <v>2.4079999999999999</v>
      </c>
      <c r="E92" s="131">
        <v>0.86099999999999999</v>
      </c>
      <c r="F92" s="132">
        <v>0.17399999999999999</v>
      </c>
      <c r="G92" s="160">
        <v>5.35</v>
      </c>
      <c r="H92" s="161"/>
      <c r="I92" s="163"/>
      <c r="J92" s="38"/>
    </row>
    <row r="93" spans="1:10" ht="27.75" customHeight="1">
      <c r="A93" s="158" t="s">
        <v>543</v>
      </c>
      <c r="B93" s="25"/>
      <c r="C93" s="165" t="s">
        <v>77</v>
      </c>
      <c r="D93" s="130">
        <v>2.4079999999999999</v>
      </c>
      <c r="E93" s="131">
        <v>0.86099999999999999</v>
      </c>
      <c r="F93" s="132">
        <v>0.17399999999999999</v>
      </c>
      <c r="G93" s="160">
        <v>6.63</v>
      </c>
      <c r="H93" s="161"/>
      <c r="I93" s="163"/>
      <c r="J93" s="38"/>
    </row>
    <row r="94" spans="1:10" ht="27.75" customHeight="1">
      <c r="A94" s="158" t="s">
        <v>544</v>
      </c>
      <c r="B94" s="25"/>
      <c r="C94" s="165" t="s">
        <v>77</v>
      </c>
      <c r="D94" s="130">
        <v>2.4079999999999999</v>
      </c>
      <c r="E94" s="131">
        <v>0.86099999999999999</v>
      </c>
      <c r="F94" s="132">
        <v>0.17399999999999999</v>
      </c>
      <c r="G94" s="160">
        <v>9.66</v>
      </c>
      <c r="H94" s="161"/>
      <c r="I94" s="163"/>
      <c r="J94" s="38"/>
    </row>
    <row r="95" spans="1:10" ht="27.75" customHeight="1">
      <c r="A95" s="158" t="s">
        <v>545</v>
      </c>
      <c r="B95" s="25"/>
      <c r="C95" s="165">
        <v>4</v>
      </c>
      <c r="D95" s="130">
        <v>2.4079999999999999</v>
      </c>
      <c r="E95" s="131">
        <v>0.86099999999999999</v>
      </c>
      <c r="F95" s="132">
        <v>0.17399999999999999</v>
      </c>
      <c r="G95" s="161"/>
      <c r="H95" s="161"/>
      <c r="I95" s="163"/>
      <c r="J95" s="38"/>
    </row>
    <row r="96" spans="1:10" ht="27.75" customHeight="1">
      <c r="A96" s="158" t="s">
        <v>546</v>
      </c>
      <c r="B96" s="25"/>
      <c r="C96" s="165">
        <v>0</v>
      </c>
      <c r="D96" s="130">
        <v>1.4750000000000001</v>
      </c>
      <c r="E96" s="131">
        <v>0.501</v>
      </c>
      <c r="F96" s="132">
        <v>0.112</v>
      </c>
      <c r="G96" s="160">
        <v>9.34</v>
      </c>
      <c r="H96" s="160">
        <v>2.52</v>
      </c>
      <c r="I96" s="164">
        <v>2.52</v>
      </c>
      <c r="J96" s="37">
        <v>7.6999999999999999E-2</v>
      </c>
    </row>
    <row r="97" spans="1:10" ht="27.75" customHeight="1">
      <c r="A97" s="158" t="s">
        <v>547</v>
      </c>
      <c r="B97" s="25"/>
      <c r="C97" s="165">
        <v>0</v>
      </c>
      <c r="D97" s="130">
        <v>1.4750000000000001</v>
      </c>
      <c r="E97" s="131">
        <v>0.501</v>
      </c>
      <c r="F97" s="132">
        <v>0.112</v>
      </c>
      <c r="G97" s="160">
        <v>20.309999999999999</v>
      </c>
      <c r="H97" s="160">
        <v>2.52</v>
      </c>
      <c r="I97" s="164">
        <v>2.52</v>
      </c>
      <c r="J97" s="37">
        <v>7.6999999999999999E-2</v>
      </c>
    </row>
    <row r="98" spans="1:10" ht="27.75" customHeight="1">
      <c r="A98" s="158" t="s">
        <v>548</v>
      </c>
      <c r="B98" s="25"/>
      <c r="C98" s="165">
        <v>0</v>
      </c>
      <c r="D98" s="130">
        <v>1.4750000000000001</v>
      </c>
      <c r="E98" s="131">
        <v>0.501</v>
      </c>
      <c r="F98" s="132">
        <v>0.112</v>
      </c>
      <c r="G98" s="160">
        <v>28.41</v>
      </c>
      <c r="H98" s="160">
        <v>2.52</v>
      </c>
      <c r="I98" s="164">
        <v>2.52</v>
      </c>
      <c r="J98" s="37">
        <v>7.6999999999999999E-2</v>
      </c>
    </row>
    <row r="99" spans="1:10" ht="27.75" customHeight="1">
      <c r="A99" s="158" t="s">
        <v>549</v>
      </c>
      <c r="B99" s="25"/>
      <c r="C99" s="165">
        <v>0</v>
      </c>
      <c r="D99" s="130">
        <v>1.4750000000000001</v>
      </c>
      <c r="E99" s="131">
        <v>0.501</v>
      </c>
      <c r="F99" s="132">
        <v>0.112</v>
      </c>
      <c r="G99" s="160">
        <v>40.5</v>
      </c>
      <c r="H99" s="160">
        <v>2.52</v>
      </c>
      <c r="I99" s="164">
        <v>2.52</v>
      </c>
      <c r="J99" s="37">
        <v>7.6999999999999999E-2</v>
      </c>
    </row>
    <row r="100" spans="1:10" ht="27.75" customHeight="1">
      <c r="A100" s="158" t="s">
        <v>550</v>
      </c>
      <c r="B100" s="25"/>
      <c r="C100" s="165">
        <v>0</v>
      </c>
      <c r="D100" s="130">
        <v>1.4750000000000001</v>
      </c>
      <c r="E100" s="131">
        <v>0.501</v>
      </c>
      <c r="F100" s="132">
        <v>0.112</v>
      </c>
      <c r="G100" s="160">
        <v>82.67</v>
      </c>
      <c r="H100" s="160">
        <v>2.52</v>
      </c>
      <c r="I100" s="164">
        <v>2.52</v>
      </c>
      <c r="J100" s="37">
        <v>7.6999999999999999E-2</v>
      </c>
    </row>
    <row r="101" spans="1:10" ht="27.75" customHeight="1">
      <c r="A101" s="158" t="s">
        <v>551</v>
      </c>
      <c r="B101" s="25"/>
      <c r="C101" s="165">
        <v>0</v>
      </c>
      <c r="D101" s="130">
        <v>0.95599999999999996</v>
      </c>
      <c r="E101" s="131">
        <v>0.251</v>
      </c>
      <c r="F101" s="132">
        <v>8.5999999999999993E-2</v>
      </c>
      <c r="G101" s="160">
        <v>38.47</v>
      </c>
      <c r="H101" s="160">
        <v>4.3499999999999996</v>
      </c>
      <c r="I101" s="164">
        <v>4.3499999999999996</v>
      </c>
      <c r="J101" s="37">
        <v>4.2000000000000003E-2</v>
      </c>
    </row>
    <row r="102" spans="1:10" ht="27.75" customHeight="1">
      <c r="A102" s="158" t="s">
        <v>552</v>
      </c>
      <c r="B102" s="25"/>
      <c r="C102" s="165">
        <v>0</v>
      </c>
      <c r="D102" s="130">
        <v>0.95599999999999996</v>
      </c>
      <c r="E102" s="131">
        <v>0.251</v>
      </c>
      <c r="F102" s="132">
        <v>8.5999999999999993E-2</v>
      </c>
      <c r="G102" s="160">
        <v>53.93</v>
      </c>
      <c r="H102" s="160">
        <v>4.3499999999999996</v>
      </c>
      <c r="I102" s="164">
        <v>4.3499999999999996</v>
      </c>
      <c r="J102" s="37">
        <v>4.2000000000000003E-2</v>
      </c>
    </row>
    <row r="103" spans="1:10" ht="27.75" customHeight="1">
      <c r="A103" s="158" t="s">
        <v>553</v>
      </c>
      <c r="B103" s="25"/>
      <c r="C103" s="165">
        <v>0</v>
      </c>
      <c r="D103" s="130">
        <v>0.95599999999999996</v>
      </c>
      <c r="E103" s="131">
        <v>0.251</v>
      </c>
      <c r="F103" s="132">
        <v>8.5999999999999993E-2</v>
      </c>
      <c r="G103" s="160">
        <v>65.36</v>
      </c>
      <c r="H103" s="160">
        <v>4.3499999999999996</v>
      </c>
      <c r="I103" s="164">
        <v>4.3499999999999996</v>
      </c>
      <c r="J103" s="37">
        <v>4.2000000000000003E-2</v>
      </c>
    </row>
    <row r="104" spans="1:10" ht="27.75" customHeight="1">
      <c r="A104" s="158" t="s">
        <v>554</v>
      </c>
      <c r="B104" s="25"/>
      <c r="C104" s="165">
        <v>0</v>
      </c>
      <c r="D104" s="130">
        <v>0.95599999999999996</v>
      </c>
      <c r="E104" s="131">
        <v>0.251</v>
      </c>
      <c r="F104" s="132">
        <v>8.5999999999999993E-2</v>
      </c>
      <c r="G104" s="160">
        <v>82.39</v>
      </c>
      <c r="H104" s="160">
        <v>4.3499999999999996</v>
      </c>
      <c r="I104" s="164">
        <v>4.3499999999999996</v>
      </c>
      <c r="J104" s="37">
        <v>4.2000000000000003E-2</v>
      </c>
    </row>
    <row r="105" spans="1:10" ht="27.75" customHeight="1">
      <c r="A105" s="158" t="s">
        <v>555</v>
      </c>
      <c r="B105" s="25"/>
      <c r="C105" s="165">
        <v>0</v>
      </c>
      <c r="D105" s="130">
        <v>0.95599999999999996</v>
      </c>
      <c r="E105" s="131">
        <v>0.251</v>
      </c>
      <c r="F105" s="132">
        <v>8.5999999999999993E-2</v>
      </c>
      <c r="G105" s="160">
        <v>141.82</v>
      </c>
      <c r="H105" s="160">
        <v>4.3499999999999996</v>
      </c>
      <c r="I105" s="164">
        <v>4.3499999999999996</v>
      </c>
      <c r="J105" s="37">
        <v>4.2000000000000003E-2</v>
      </c>
    </row>
    <row r="106" spans="1:10" ht="27.75" customHeight="1">
      <c r="A106" s="158" t="s">
        <v>556</v>
      </c>
      <c r="B106" s="25"/>
      <c r="C106" s="165">
        <v>0</v>
      </c>
      <c r="D106" s="130">
        <v>0.49099999999999999</v>
      </c>
      <c r="E106" s="131">
        <v>0.13900000000000001</v>
      </c>
      <c r="F106" s="132">
        <v>7.3999999999999996E-2</v>
      </c>
      <c r="G106" s="160">
        <v>165.28</v>
      </c>
      <c r="H106" s="160">
        <v>5.51</v>
      </c>
      <c r="I106" s="164">
        <v>5.51</v>
      </c>
      <c r="J106" s="37">
        <v>2.7E-2</v>
      </c>
    </row>
    <row r="107" spans="1:10" ht="27.75" customHeight="1">
      <c r="A107" s="158" t="s">
        <v>557</v>
      </c>
      <c r="B107" s="25"/>
      <c r="C107" s="165">
        <v>0</v>
      </c>
      <c r="D107" s="130">
        <v>0.49099999999999999</v>
      </c>
      <c r="E107" s="131">
        <v>0.13900000000000001</v>
      </c>
      <c r="F107" s="132">
        <v>7.3999999999999996E-2</v>
      </c>
      <c r="G107" s="160">
        <v>218.31</v>
      </c>
      <c r="H107" s="160">
        <v>5.51</v>
      </c>
      <c r="I107" s="164">
        <v>5.51</v>
      </c>
      <c r="J107" s="37">
        <v>2.7E-2</v>
      </c>
    </row>
    <row r="108" spans="1:10" ht="27.75" customHeight="1">
      <c r="A108" s="158" t="s">
        <v>558</v>
      </c>
      <c r="B108" s="25"/>
      <c r="C108" s="165">
        <v>0</v>
      </c>
      <c r="D108" s="130">
        <v>0.49099999999999999</v>
      </c>
      <c r="E108" s="131">
        <v>0.13900000000000001</v>
      </c>
      <c r="F108" s="132">
        <v>7.3999999999999996E-2</v>
      </c>
      <c r="G108" s="160">
        <v>410.77</v>
      </c>
      <c r="H108" s="160">
        <v>5.51</v>
      </c>
      <c r="I108" s="164">
        <v>5.51</v>
      </c>
      <c r="J108" s="37">
        <v>2.7E-2</v>
      </c>
    </row>
    <row r="109" spans="1:10" ht="27.75" customHeight="1">
      <c r="A109" s="158" t="s">
        <v>559</v>
      </c>
      <c r="B109" s="25"/>
      <c r="C109" s="165">
        <v>0</v>
      </c>
      <c r="D109" s="130">
        <v>0.49099999999999999</v>
      </c>
      <c r="E109" s="131">
        <v>0.13900000000000001</v>
      </c>
      <c r="F109" s="132">
        <v>7.3999999999999996E-2</v>
      </c>
      <c r="G109" s="160">
        <v>659.04</v>
      </c>
      <c r="H109" s="160">
        <v>5.51</v>
      </c>
      <c r="I109" s="164">
        <v>5.51</v>
      </c>
      <c r="J109" s="37">
        <v>2.7E-2</v>
      </c>
    </row>
    <row r="110" spans="1:10" ht="27.75" customHeight="1">
      <c r="A110" s="158" t="s">
        <v>560</v>
      </c>
      <c r="B110" s="25"/>
      <c r="C110" s="165">
        <v>0</v>
      </c>
      <c r="D110" s="130">
        <v>0.49099999999999999</v>
      </c>
      <c r="E110" s="131">
        <v>0.13900000000000001</v>
      </c>
      <c r="F110" s="132">
        <v>7.3999999999999996E-2</v>
      </c>
      <c r="G110" s="160">
        <v>1173.8900000000001</v>
      </c>
      <c r="H110" s="160">
        <v>5.51</v>
      </c>
      <c r="I110" s="164">
        <v>5.51</v>
      </c>
      <c r="J110" s="37">
        <v>2.7E-2</v>
      </c>
    </row>
    <row r="111" spans="1:10" ht="27.75" customHeight="1">
      <c r="A111" s="158" t="s">
        <v>561</v>
      </c>
      <c r="B111" s="25"/>
      <c r="C111" s="165" t="s">
        <v>122</v>
      </c>
      <c r="D111" s="133">
        <v>5.0439999999999996</v>
      </c>
      <c r="E111" s="134">
        <v>1.413</v>
      </c>
      <c r="F111" s="132">
        <v>1.01</v>
      </c>
      <c r="G111" s="161"/>
      <c r="H111" s="161"/>
      <c r="I111" s="163"/>
      <c r="J111" s="38"/>
    </row>
    <row r="112" spans="1:10" ht="27.75" customHeight="1">
      <c r="A112" s="158" t="s">
        <v>562</v>
      </c>
      <c r="B112" s="25"/>
      <c r="C112" s="165" t="s">
        <v>124</v>
      </c>
      <c r="D112" s="130">
        <v>-2.0880000000000001</v>
      </c>
      <c r="E112" s="131">
        <v>-0.746</v>
      </c>
      <c r="F112" s="132">
        <v>-0.151</v>
      </c>
      <c r="G112" s="160">
        <v>0</v>
      </c>
      <c r="H112" s="161"/>
      <c r="I112" s="163"/>
      <c r="J112" s="38"/>
    </row>
    <row r="113" spans="1:10" ht="27.75" customHeight="1">
      <c r="A113" s="158" t="s">
        <v>563</v>
      </c>
      <c r="B113" s="25"/>
      <c r="C113" s="165" t="s">
        <v>124</v>
      </c>
      <c r="D113" s="130">
        <v>-1.9510000000000001</v>
      </c>
      <c r="E113" s="131">
        <v>-0.68</v>
      </c>
      <c r="F113" s="132">
        <v>-0.14399999999999999</v>
      </c>
      <c r="G113" s="160">
        <v>0</v>
      </c>
      <c r="H113" s="161"/>
      <c r="I113" s="163"/>
      <c r="J113" s="38"/>
    </row>
    <row r="114" spans="1:10" ht="27.75" customHeight="1">
      <c r="A114" s="158" t="s">
        <v>564</v>
      </c>
      <c r="B114" s="25"/>
      <c r="C114" s="165">
        <v>0</v>
      </c>
      <c r="D114" s="130">
        <v>-2.0880000000000001</v>
      </c>
      <c r="E114" s="131">
        <v>-0.746</v>
      </c>
      <c r="F114" s="132">
        <v>-0.151</v>
      </c>
      <c r="G114" s="160">
        <v>0</v>
      </c>
      <c r="H114" s="161"/>
      <c r="I114" s="163"/>
      <c r="J114" s="37">
        <v>0.127</v>
      </c>
    </row>
    <row r="115" spans="1:10" ht="27.75" customHeight="1">
      <c r="A115" s="158" t="s">
        <v>565</v>
      </c>
      <c r="B115" s="25"/>
      <c r="C115" s="165">
        <v>0</v>
      </c>
      <c r="D115" s="130">
        <v>-1.9510000000000001</v>
      </c>
      <c r="E115" s="131">
        <v>-0.68</v>
      </c>
      <c r="F115" s="132">
        <v>-0.14399999999999999</v>
      </c>
      <c r="G115" s="160">
        <v>0</v>
      </c>
      <c r="H115" s="161"/>
      <c r="I115" s="163"/>
      <c r="J115" s="37">
        <v>0.104</v>
      </c>
    </row>
    <row r="116" spans="1:10" ht="27.75" customHeight="1">
      <c r="A116" s="158" t="s">
        <v>566</v>
      </c>
      <c r="B116" s="25"/>
      <c r="C116" s="165">
        <v>0</v>
      </c>
      <c r="D116" s="130">
        <v>-1.9470000000000001</v>
      </c>
      <c r="E116" s="131">
        <v>-0.51200000000000001</v>
      </c>
      <c r="F116" s="132">
        <v>-0.17599999999999999</v>
      </c>
      <c r="G116" s="160">
        <v>512.63</v>
      </c>
      <c r="H116" s="161"/>
      <c r="I116" s="163"/>
      <c r="J116" s="37">
        <v>0.19400000000000001</v>
      </c>
    </row>
    <row r="117" spans="1:10" ht="27.75" customHeight="1">
      <c r="A117" s="158" t="s">
        <v>567</v>
      </c>
      <c r="B117" s="25"/>
      <c r="C117" s="165" t="s">
        <v>72</v>
      </c>
      <c r="D117" s="130">
        <v>0.81799999999999995</v>
      </c>
      <c r="E117" s="131">
        <v>0.29199999999999998</v>
      </c>
      <c r="F117" s="132">
        <v>5.8999999999999997E-2</v>
      </c>
      <c r="G117" s="160">
        <v>1.34</v>
      </c>
      <c r="H117" s="161"/>
      <c r="I117" s="163"/>
      <c r="J117" s="38"/>
    </row>
    <row r="118" spans="1:10" ht="27.75" customHeight="1">
      <c r="A118" s="158" t="s">
        <v>568</v>
      </c>
      <c r="B118" s="25"/>
      <c r="C118" s="165">
        <v>2</v>
      </c>
      <c r="D118" s="130">
        <v>0.81799999999999995</v>
      </c>
      <c r="E118" s="131">
        <v>0.29199999999999998</v>
      </c>
      <c r="F118" s="132">
        <v>5.8999999999999997E-2</v>
      </c>
      <c r="G118" s="161"/>
      <c r="H118" s="161"/>
      <c r="I118" s="163"/>
      <c r="J118" s="38"/>
    </row>
    <row r="119" spans="1:10" ht="27.75" customHeight="1">
      <c r="A119" s="158" t="s">
        <v>569</v>
      </c>
      <c r="B119" s="25"/>
      <c r="C119" s="165" t="s">
        <v>77</v>
      </c>
      <c r="D119" s="130">
        <v>0.91300000000000003</v>
      </c>
      <c r="E119" s="131">
        <v>0.32600000000000001</v>
      </c>
      <c r="F119" s="132">
        <v>6.6000000000000003E-2</v>
      </c>
      <c r="G119" s="160">
        <v>1.55</v>
      </c>
      <c r="H119" s="161"/>
      <c r="I119" s="163"/>
      <c r="J119" s="38"/>
    </row>
    <row r="120" spans="1:10" ht="27.75" customHeight="1">
      <c r="A120" s="158" t="s">
        <v>570</v>
      </c>
      <c r="B120" s="25"/>
      <c r="C120" s="165" t="s">
        <v>77</v>
      </c>
      <c r="D120" s="130">
        <v>0.91300000000000003</v>
      </c>
      <c r="E120" s="131">
        <v>0.32600000000000001</v>
      </c>
      <c r="F120" s="132">
        <v>6.6000000000000003E-2</v>
      </c>
      <c r="G120" s="160">
        <v>1.76</v>
      </c>
      <c r="H120" s="161"/>
      <c r="I120" s="163"/>
      <c r="J120" s="38"/>
    </row>
    <row r="121" spans="1:10" ht="27.75" customHeight="1">
      <c r="A121" s="158" t="s">
        <v>571</v>
      </c>
      <c r="B121" s="25"/>
      <c r="C121" s="165" t="s">
        <v>77</v>
      </c>
      <c r="D121" s="130">
        <v>0.91300000000000003</v>
      </c>
      <c r="E121" s="131">
        <v>0.32600000000000001</v>
      </c>
      <c r="F121" s="132">
        <v>6.6000000000000003E-2</v>
      </c>
      <c r="G121" s="160">
        <v>2.0299999999999998</v>
      </c>
      <c r="H121" s="161"/>
      <c r="I121" s="163"/>
      <c r="J121" s="38"/>
    </row>
    <row r="122" spans="1:10" ht="27.75" customHeight="1">
      <c r="A122" s="158" t="s">
        <v>572</v>
      </c>
      <c r="B122" s="25"/>
      <c r="C122" s="165" t="s">
        <v>77</v>
      </c>
      <c r="D122" s="130">
        <v>0.91300000000000003</v>
      </c>
      <c r="E122" s="131">
        <v>0.32600000000000001</v>
      </c>
      <c r="F122" s="132">
        <v>6.6000000000000003E-2</v>
      </c>
      <c r="G122" s="160">
        <v>2.5099999999999998</v>
      </c>
      <c r="H122" s="161"/>
      <c r="I122" s="163"/>
      <c r="J122" s="38"/>
    </row>
    <row r="123" spans="1:10" ht="27.75" customHeight="1">
      <c r="A123" s="158" t="s">
        <v>573</v>
      </c>
      <c r="B123" s="25"/>
      <c r="C123" s="165" t="s">
        <v>77</v>
      </c>
      <c r="D123" s="130">
        <v>0.91300000000000003</v>
      </c>
      <c r="E123" s="131">
        <v>0.32600000000000001</v>
      </c>
      <c r="F123" s="132">
        <v>6.6000000000000003E-2</v>
      </c>
      <c r="G123" s="160">
        <v>3.66</v>
      </c>
      <c r="H123" s="161"/>
      <c r="I123" s="163"/>
      <c r="J123" s="38"/>
    </row>
    <row r="124" spans="1:10" ht="27.75" customHeight="1">
      <c r="A124" s="158" t="s">
        <v>574</v>
      </c>
      <c r="B124" s="25"/>
      <c r="C124" s="165">
        <v>4</v>
      </c>
      <c r="D124" s="130">
        <v>0.91300000000000003</v>
      </c>
      <c r="E124" s="131">
        <v>0.32600000000000001</v>
      </c>
      <c r="F124" s="132">
        <v>6.6000000000000003E-2</v>
      </c>
      <c r="G124" s="161">
        <v>0</v>
      </c>
      <c r="H124" s="161"/>
      <c r="I124" s="163"/>
      <c r="J124" s="38"/>
    </row>
    <row r="125" spans="1:10" ht="27.75" customHeight="1">
      <c r="A125" s="158" t="s">
        <v>575</v>
      </c>
      <c r="B125" s="25"/>
      <c r="C125" s="165">
        <v>0</v>
      </c>
      <c r="D125" s="130">
        <v>0.55900000000000005</v>
      </c>
      <c r="E125" s="131">
        <v>0.19</v>
      </c>
      <c r="F125" s="132">
        <v>4.2000000000000003E-2</v>
      </c>
      <c r="G125" s="160">
        <v>3.54</v>
      </c>
      <c r="H125" s="160">
        <v>0.96</v>
      </c>
      <c r="I125" s="164">
        <v>0.96</v>
      </c>
      <c r="J125" s="37">
        <v>2.9000000000000001E-2</v>
      </c>
    </row>
    <row r="126" spans="1:10" ht="27.75" customHeight="1">
      <c r="A126" s="158" t="s">
        <v>576</v>
      </c>
      <c r="B126" s="25"/>
      <c r="C126" s="165">
        <v>0</v>
      </c>
      <c r="D126" s="130">
        <v>0.55900000000000005</v>
      </c>
      <c r="E126" s="131">
        <v>0.19</v>
      </c>
      <c r="F126" s="132">
        <v>4.2000000000000003E-2</v>
      </c>
      <c r="G126" s="160">
        <v>7.69</v>
      </c>
      <c r="H126" s="160">
        <v>0.96</v>
      </c>
      <c r="I126" s="164">
        <v>0.96</v>
      </c>
      <c r="J126" s="37">
        <v>2.9000000000000001E-2</v>
      </c>
    </row>
    <row r="127" spans="1:10" ht="27.75" customHeight="1">
      <c r="A127" s="158" t="s">
        <v>577</v>
      </c>
      <c r="B127" s="25"/>
      <c r="C127" s="165">
        <v>0</v>
      </c>
      <c r="D127" s="130">
        <v>0.55900000000000005</v>
      </c>
      <c r="E127" s="131">
        <v>0.19</v>
      </c>
      <c r="F127" s="132">
        <v>4.2000000000000003E-2</v>
      </c>
      <c r="G127" s="160">
        <v>10.77</v>
      </c>
      <c r="H127" s="160">
        <v>0.96</v>
      </c>
      <c r="I127" s="164">
        <v>0.96</v>
      </c>
      <c r="J127" s="37">
        <v>2.9000000000000001E-2</v>
      </c>
    </row>
    <row r="128" spans="1:10" ht="27.75" customHeight="1">
      <c r="A128" s="158" t="s">
        <v>578</v>
      </c>
      <c r="B128" s="25"/>
      <c r="C128" s="165">
        <v>0</v>
      </c>
      <c r="D128" s="130">
        <v>0.55900000000000005</v>
      </c>
      <c r="E128" s="131">
        <v>0.19</v>
      </c>
      <c r="F128" s="132">
        <v>4.2000000000000003E-2</v>
      </c>
      <c r="G128" s="160">
        <v>15.35</v>
      </c>
      <c r="H128" s="160">
        <v>0.96</v>
      </c>
      <c r="I128" s="164">
        <v>0.96</v>
      </c>
      <c r="J128" s="37">
        <v>2.9000000000000001E-2</v>
      </c>
    </row>
    <row r="129" spans="1:10" ht="27.75" customHeight="1">
      <c r="A129" s="158" t="s">
        <v>579</v>
      </c>
      <c r="B129" s="25"/>
      <c r="C129" s="165">
        <v>0</v>
      </c>
      <c r="D129" s="130">
        <v>0.55900000000000005</v>
      </c>
      <c r="E129" s="131">
        <v>0.19</v>
      </c>
      <c r="F129" s="132">
        <v>4.2000000000000003E-2</v>
      </c>
      <c r="G129" s="160">
        <v>31.33</v>
      </c>
      <c r="H129" s="160">
        <v>0.96</v>
      </c>
      <c r="I129" s="164">
        <v>0.96</v>
      </c>
      <c r="J129" s="37">
        <v>2.9000000000000001E-2</v>
      </c>
    </row>
    <row r="130" spans="1:10" ht="27.75" customHeight="1">
      <c r="A130" s="158" t="s">
        <v>580</v>
      </c>
      <c r="B130" s="25"/>
      <c r="C130" s="165">
        <v>0</v>
      </c>
      <c r="D130" s="130">
        <v>0.36199999999999999</v>
      </c>
      <c r="E130" s="131">
        <v>9.5000000000000001E-2</v>
      </c>
      <c r="F130" s="132">
        <v>3.3000000000000002E-2</v>
      </c>
      <c r="G130" s="160">
        <v>14.58</v>
      </c>
      <c r="H130" s="160">
        <v>1.65</v>
      </c>
      <c r="I130" s="164">
        <v>1.65</v>
      </c>
      <c r="J130" s="37">
        <v>1.6E-2</v>
      </c>
    </row>
    <row r="131" spans="1:10" ht="27.75" customHeight="1">
      <c r="A131" s="158" t="s">
        <v>581</v>
      </c>
      <c r="B131" s="25"/>
      <c r="C131" s="165">
        <v>0</v>
      </c>
      <c r="D131" s="130">
        <v>0.36199999999999999</v>
      </c>
      <c r="E131" s="131">
        <v>9.5000000000000001E-2</v>
      </c>
      <c r="F131" s="132">
        <v>3.3000000000000002E-2</v>
      </c>
      <c r="G131" s="160">
        <v>20.440000000000001</v>
      </c>
      <c r="H131" s="160">
        <v>1.65</v>
      </c>
      <c r="I131" s="164">
        <v>1.65</v>
      </c>
      <c r="J131" s="37">
        <v>1.6E-2</v>
      </c>
    </row>
    <row r="132" spans="1:10" ht="27.75" customHeight="1">
      <c r="A132" s="158" t="s">
        <v>582</v>
      </c>
      <c r="B132" s="25"/>
      <c r="C132" s="165">
        <v>0</v>
      </c>
      <c r="D132" s="130">
        <v>0.36199999999999999</v>
      </c>
      <c r="E132" s="131">
        <v>9.5000000000000001E-2</v>
      </c>
      <c r="F132" s="132">
        <v>3.3000000000000002E-2</v>
      </c>
      <c r="G132" s="160">
        <v>24.77</v>
      </c>
      <c r="H132" s="160">
        <v>1.65</v>
      </c>
      <c r="I132" s="164">
        <v>1.65</v>
      </c>
      <c r="J132" s="37">
        <v>1.6E-2</v>
      </c>
    </row>
    <row r="133" spans="1:10" ht="27.75" customHeight="1">
      <c r="A133" s="158" t="s">
        <v>583</v>
      </c>
      <c r="B133" s="25"/>
      <c r="C133" s="165">
        <v>0</v>
      </c>
      <c r="D133" s="130">
        <v>0.36199999999999999</v>
      </c>
      <c r="E133" s="131">
        <v>9.5000000000000001E-2</v>
      </c>
      <c r="F133" s="132">
        <v>3.3000000000000002E-2</v>
      </c>
      <c r="G133" s="160">
        <v>31.23</v>
      </c>
      <c r="H133" s="160">
        <v>1.65</v>
      </c>
      <c r="I133" s="164">
        <v>1.65</v>
      </c>
      <c r="J133" s="37">
        <v>1.6E-2</v>
      </c>
    </row>
    <row r="134" spans="1:10" ht="27.75" customHeight="1">
      <c r="A134" s="158" t="s">
        <v>584</v>
      </c>
      <c r="B134" s="25"/>
      <c r="C134" s="165">
        <v>0</v>
      </c>
      <c r="D134" s="130">
        <v>0.36199999999999999</v>
      </c>
      <c r="E134" s="131">
        <v>9.5000000000000001E-2</v>
      </c>
      <c r="F134" s="132">
        <v>3.3000000000000002E-2</v>
      </c>
      <c r="G134" s="160">
        <v>53.75</v>
      </c>
      <c r="H134" s="160">
        <v>1.65</v>
      </c>
      <c r="I134" s="164">
        <v>1.65</v>
      </c>
      <c r="J134" s="37">
        <v>1.6E-2</v>
      </c>
    </row>
    <row r="135" spans="1:10" ht="27.75" customHeight="1">
      <c r="A135" s="158" t="s">
        <v>585</v>
      </c>
      <c r="B135" s="25"/>
      <c r="C135" s="165">
        <v>0</v>
      </c>
      <c r="D135" s="130">
        <v>0.186</v>
      </c>
      <c r="E135" s="131">
        <v>5.2999999999999999E-2</v>
      </c>
      <c r="F135" s="132">
        <v>2.8000000000000001E-2</v>
      </c>
      <c r="G135" s="160">
        <v>62.65</v>
      </c>
      <c r="H135" s="160">
        <v>2.09</v>
      </c>
      <c r="I135" s="164">
        <v>2.09</v>
      </c>
      <c r="J135" s="37">
        <v>0.01</v>
      </c>
    </row>
    <row r="136" spans="1:10" ht="27.75" customHeight="1">
      <c r="A136" s="158" t="s">
        <v>586</v>
      </c>
      <c r="B136" s="25"/>
      <c r="C136" s="165">
        <v>0</v>
      </c>
      <c r="D136" s="130">
        <v>0.186</v>
      </c>
      <c r="E136" s="131">
        <v>5.2999999999999999E-2</v>
      </c>
      <c r="F136" s="132">
        <v>2.8000000000000001E-2</v>
      </c>
      <c r="G136" s="160">
        <v>82.75</v>
      </c>
      <c r="H136" s="160">
        <v>2.09</v>
      </c>
      <c r="I136" s="164">
        <v>2.09</v>
      </c>
      <c r="J136" s="37">
        <v>0.01</v>
      </c>
    </row>
    <row r="137" spans="1:10" ht="27.75" customHeight="1">
      <c r="A137" s="158" t="s">
        <v>587</v>
      </c>
      <c r="B137" s="25"/>
      <c r="C137" s="165">
        <v>0</v>
      </c>
      <c r="D137" s="130">
        <v>0.186</v>
      </c>
      <c r="E137" s="131">
        <v>5.2999999999999999E-2</v>
      </c>
      <c r="F137" s="132">
        <v>2.8000000000000001E-2</v>
      </c>
      <c r="G137" s="160">
        <v>155.71</v>
      </c>
      <c r="H137" s="160">
        <v>2.09</v>
      </c>
      <c r="I137" s="164">
        <v>2.09</v>
      </c>
      <c r="J137" s="37">
        <v>0.01</v>
      </c>
    </row>
    <row r="138" spans="1:10" ht="27.75" customHeight="1">
      <c r="A138" s="158" t="s">
        <v>588</v>
      </c>
      <c r="B138" s="25"/>
      <c r="C138" s="165">
        <v>0</v>
      </c>
      <c r="D138" s="130">
        <v>0.186</v>
      </c>
      <c r="E138" s="131">
        <v>5.2999999999999999E-2</v>
      </c>
      <c r="F138" s="132">
        <v>2.8000000000000001E-2</v>
      </c>
      <c r="G138" s="160">
        <v>249.82</v>
      </c>
      <c r="H138" s="160">
        <v>2.09</v>
      </c>
      <c r="I138" s="164">
        <v>2.09</v>
      </c>
      <c r="J138" s="37">
        <v>0.01</v>
      </c>
    </row>
    <row r="139" spans="1:10" ht="27.75" customHeight="1">
      <c r="A139" s="158" t="s">
        <v>589</v>
      </c>
      <c r="B139" s="25"/>
      <c r="C139" s="165">
        <v>0</v>
      </c>
      <c r="D139" s="130">
        <v>0.186</v>
      </c>
      <c r="E139" s="131">
        <v>5.2999999999999999E-2</v>
      </c>
      <c r="F139" s="132">
        <v>2.8000000000000001E-2</v>
      </c>
      <c r="G139" s="160">
        <v>444.98</v>
      </c>
      <c r="H139" s="160">
        <v>2.09</v>
      </c>
      <c r="I139" s="164">
        <v>2.09</v>
      </c>
      <c r="J139" s="37">
        <v>0.01</v>
      </c>
    </row>
    <row r="140" spans="1:10" ht="27.75" customHeight="1">
      <c r="A140" s="158" t="s">
        <v>590</v>
      </c>
      <c r="B140" s="25"/>
      <c r="C140" s="165" t="s">
        <v>122</v>
      </c>
      <c r="D140" s="133">
        <v>1.9119999999999999</v>
      </c>
      <c r="E140" s="134">
        <v>0.53600000000000003</v>
      </c>
      <c r="F140" s="132">
        <v>0.38300000000000001</v>
      </c>
      <c r="G140" s="161"/>
      <c r="H140" s="161"/>
      <c r="I140" s="163"/>
      <c r="J140" s="38"/>
    </row>
    <row r="141" spans="1:10" ht="27.75" customHeight="1">
      <c r="A141" s="158" t="s">
        <v>591</v>
      </c>
      <c r="B141" s="25"/>
      <c r="C141" s="165" t="s">
        <v>124</v>
      </c>
      <c r="D141" s="130">
        <v>-0.79100000000000004</v>
      </c>
      <c r="E141" s="131">
        <v>-0.28299999999999997</v>
      </c>
      <c r="F141" s="132">
        <v>-5.7000000000000002E-2</v>
      </c>
      <c r="G141" s="160">
        <v>0</v>
      </c>
      <c r="H141" s="161"/>
      <c r="I141" s="163"/>
      <c r="J141" s="38"/>
    </row>
    <row r="142" spans="1:10" ht="27.75" customHeight="1">
      <c r="A142" s="158" t="s">
        <v>592</v>
      </c>
      <c r="B142" s="25"/>
      <c r="C142" s="165" t="s">
        <v>124</v>
      </c>
      <c r="D142" s="130">
        <v>-0.73899999999999999</v>
      </c>
      <c r="E142" s="131">
        <v>-0.25800000000000001</v>
      </c>
      <c r="F142" s="132">
        <v>-5.5E-2</v>
      </c>
      <c r="G142" s="160">
        <v>0</v>
      </c>
      <c r="H142" s="161"/>
      <c r="I142" s="163"/>
      <c r="J142" s="38"/>
    </row>
    <row r="143" spans="1:10" ht="27.75" customHeight="1">
      <c r="A143" s="158" t="s">
        <v>593</v>
      </c>
      <c r="B143" s="25"/>
      <c r="C143" s="165">
        <v>0</v>
      </c>
      <c r="D143" s="130">
        <v>-0.79100000000000004</v>
      </c>
      <c r="E143" s="131">
        <v>-0.28299999999999997</v>
      </c>
      <c r="F143" s="132">
        <v>-5.7000000000000002E-2</v>
      </c>
      <c r="G143" s="160">
        <v>0</v>
      </c>
      <c r="H143" s="161"/>
      <c r="I143" s="163"/>
      <c r="J143" s="37">
        <v>4.8000000000000001E-2</v>
      </c>
    </row>
    <row r="144" spans="1:10" ht="27.75" customHeight="1">
      <c r="A144" s="158" t="s">
        <v>594</v>
      </c>
      <c r="B144" s="25"/>
      <c r="C144" s="165">
        <v>0</v>
      </c>
      <c r="D144" s="130">
        <v>-0.73899999999999999</v>
      </c>
      <c r="E144" s="131">
        <v>-0.25800000000000001</v>
      </c>
      <c r="F144" s="132">
        <v>-5.5E-2</v>
      </c>
      <c r="G144" s="160">
        <v>0</v>
      </c>
      <c r="H144" s="161"/>
      <c r="I144" s="163"/>
      <c r="J144" s="37">
        <v>0.04</v>
      </c>
    </row>
    <row r="145" spans="1:10" ht="27.75" customHeight="1">
      <c r="A145" s="158" t="s">
        <v>595</v>
      </c>
      <c r="B145" s="25"/>
      <c r="C145" s="165">
        <v>0</v>
      </c>
      <c r="D145" s="130">
        <v>-0.73799999999999999</v>
      </c>
      <c r="E145" s="131">
        <v>-0.19400000000000001</v>
      </c>
      <c r="F145" s="132">
        <v>-6.7000000000000004E-2</v>
      </c>
      <c r="G145" s="160">
        <v>194.32</v>
      </c>
      <c r="H145" s="161"/>
      <c r="I145" s="163"/>
      <c r="J145" s="37">
        <v>7.3999999999999996E-2</v>
      </c>
    </row>
    <row r="146" spans="1:10" ht="27.75" customHeight="1">
      <c r="A146" s="158" t="s">
        <v>596</v>
      </c>
      <c r="B146" s="25"/>
      <c r="C146" s="165" t="s">
        <v>72</v>
      </c>
      <c r="D146" s="130">
        <v>0.69299999999999995</v>
      </c>
      <c r="E146" s="131">
        <v>0.248</v>
      </c>
      <c r="F146" s="132">
        <v>0.05</v>
      </c>
      <c r="G146" s="160">
        <v>1.1399999999999999</v>
      </c>
      <c r="H146" s="161"/>
      <c r="I146" s="163"/>
      <c r="J146" s="38"/>
    </row>
    <row r="147" spans="1:10" ht="27.75" customHeight="1">
      <c r="A147" s="158" t="s">
        <v>597</v>
      </c>
      <c r="B147" s="25"/>
      <c r="C147" s="165">
        <v>2</v>
      </c>
      <c r="D147" s="130">
        <v>0.69299999999999995</v>
      </c>
      <c r="E147" s="131">
        <v>0.248</v>
      </c>
      <c r="F147" s="132">
        <v>0.05</v>
      </c>
      <c r="G147" s="161"/>
      <c r="H147" s="161"/>
      <c r="I147" s="163"/>
      <c r="J147" s="38"/>
    </row>
    <row r="148" spans="1:10" ht="27.75" customHeight="1">
      <c r="A148" s="158" t="s">
        <v>598</v>
      </c>
      <c r="B148" s="25"/>
      <c r="C148" s="165" t="s">
        <v>77</v>
      </c>
      <c r="D148" s="130">
        <v>0.77400000000000002</v>
      </c>
      <c r="E148" s="131">
        <v>0.27700000000000002</v>
      </c>
      <c r="F148" s="132">
        <v>5.6000000000000001E-2</v>
      </c>
      <c r="G148" s="160">
        <v>1.31</v>
      </c>
      <c r="H148" s="161"/>
      <c r="I148" s="163"/>
      <c r="J148" s="38"/>
    </row>
    <row r="149" spans="1:10" ht="27.75" customHeight="1">
      <c r="A149" s="158" t="s">
        <v>599</v>
      </c>
      <c r="B149" s="25"/>
      <c r="C149" s="165" t="s">
        <v>77</v>
      </c>
      <c r="D149" s="130">
        <v>0.77400000000000002</v>
      </c>
      <c r="E149" s="131">
        <v>0.27700000000000002</v>
      </c>
      <c r="F149" s="132">
        <v>5.6000000000000001E-2</v>
      </c>
      <c r="G149" s="160">
        <v>1.49</v>
      </c>
      <c r="H149" s="161"/>
      <c r="I149" s="163"/>
      <c r="J149" s="38"/>
    </row>
    <row r="150" spans="1:10" ht="27.75" customHeight="1">
      <c r="A150" s="158" t="s">
        <v>600</v>
      </c>
      <c r="B150" s="25"/>
      <c r="C150" s="165" t="s">
        <v>77</v>
      </c>
      <c r="D150" s="130">
        <v>0.77400000000000002</v>
      </c>
      <c r="E150" s="131">
        <v>0.27700000000000002</v>
      </c>
      <c r="F150" s="132">
        <v>5.6000000000000001E-2</v>
      </c>
      <c r="G150" s="160">
        <v>1.72</v>
      </c>
      <c r="H150" s="161"/>
      <c r="I150" s="163"/>
      <c r="J150" s="38"/>
    </row>
    <row r="151" spans="1:10" ht="27.75" customHeight="1">
      <c r="A151" s="158" t="s">
        <v>601</v>
      </c>
      <c r="B151" s="25"/>
      <c r="C151" s="165" t="s">
        <v>77</v>
      </c>
      <c r="D151" s="130">
        <v>0.77400000000000002</v>
      </c>
      <c r="E151" s="131">
        <v>0.27700000000000002</v>
      </c>
      <c r="F151" s="132">
        <v>5.6000000000000001E-2</v>
      </c>
      <c r="G151" s="160">
        <v>2.13</v>
      </c>
      <c r="H151" s="161"/>
      <c r="I151" s="163"/>
      <c r="J151" s="38"/>
    </row>
    <row r="152" spans="1:10" ht="27.75" customHeight="1">
      <c r="A152" s="158" t="s">
        <v>602</v>
      </c>
      <c r="B152" s="25"/>
      <c r="C152" s="165" t="s">
        <v>77</v>
      </c>
      <c r="D152" s="130">
        <v>0.77400000000000002</v>
      </c>
      <c r="E152" s="131">
        <v>0.27700000000000002</v>
      </c>
      <c r="F152" s="132">
        <v>5.6000000000000001E-2</v>
      </c>
      <c r="G152" s="160">
        <v>3.1</v>
      </c>
      <c r="H152" s="161"/>
      <c r="I152" s="163"/>
      <c r="J152" s="38"/>
    </row>
    <row r="153" spans="1:10" ht="27.75" customHeight="1">
      <c r="A153" s="158" t="s">
        <v>603</v>
      </c>
      <c r="B153" s="25"/>
      <c r="C153" s="165">
        <v>4</v>
      </c>
      <c r="D153" s="130">
        <v>0.77400000000000002</v>
      </c>
      <c r="E153" s="131">
        <v>0.27700000000000002</v>
      </c>
      <c r="F153" s="132">
        <v>5.6000000000000001E-2</v>
      </c>
      <c r="G153" s="161"/>
      <c r="H153" s="161"/>
      <c r="I153" s="163"/>
      <c r="J153" s="38"/>
    </row>
    <row r="154" spans="1:10" ht="27.75" customHeight="1">
      <c r="A154" s="158" t="s">
        <v>604</v>
      </c>
      <c r="B154" s="25"/>
      <c r="C154" s="165">
        <v>0</v>
      </c>
      <c r="D154" s="130">
        <v>0.47399999999999998</v>
      </c>
      <c r="E154" s="131">
        <v>0.161</v>
      </c>
      <c r="F154" s="132">
        <v>3.5999999999999997E-2</v>
      </c>
      <c r="G154" s="160">
        <v>3</v>
      </c>
      <c r="H154" s="160">
        <v>0.81</v>
      </c>
      <c r="I154" s="164">
        <v>0.81</v>
      </c>
      <c r="J154" s="37">
        <v>2.5000000000000001E-2</v>
      </c>
    </row>
    <row r="155" spans="1:10" ht="27.75" customHeight="1">
      <c r="A155" s="158" t="s">
        <v>605</v>
      </c>
      <c r="B155" s="25"/>
      <c r="C155" s="165">
        <v>0</v>
      </c>
      <c r="D155" s="130">
        <v>0.47399999999999998</v>
      </c>
      <c r="E155" s="131">
        <v>0.161</v>
      </c>
      <c r="F155" s="132">
        <v>3.5999999999999997E-2</v>
      </c>
      <c r="G155" s="160">
        <v>6.52</v>
      </c>
      <c r="H155" s="160">
        <v>0.81</v>
      </c>
      <c r="I155" s="164">
        <v>0.81</v>
      </c>
      <c r="J155" s="37">
        <v>2.5000000000000001E-2</v>
      </c>
    </row>
    <row r="156" spans="1:10" ht="27.75" customHeight="1">
      <c r="A156" s="158" t="s">
        <v>606</v>
      </c>
      <c r="B156" s="25"/>
      <c r="C156" s="165">
        <v>0</v>
      </c>
      <c r="D156" s="130">
        <v>0.47399999999999998</v>
      </c>
      <c r="E156" s="131">
        <v>0.161</v>
      </c>
      <c r="F156" s="132">
        <v>3.5999999999999997E-2</v>
      </c>
      <c r="G156" s="160">
        <v>9.1300000000000008</v>
      </c>
      <c r="H156" s="160">
        <v>0.81</v>
      </c>
      <c r="I156" s="164">
        <v>0.81</v>
      </c>
      <c r="J156" s="37">
        <v>2.5000000000000001E-2</v>
      </c>
    </row>
    <row r="157" spans="1:10" ht="27.75" customHeight="1">
      <c r="A157" s="158" t="s">
        <v>607</v>
      </c>
      <c r="B157" s="25"/>
      <c r="C157" s="165">
        <v>0</v>
      </c>
      <c r="D157" s="130">
        <v>0.47399999999999998</v>
      </c>
      <c r="E157" s="131">
        <v>0.161</v>
      </c>
      <c r="F157" s="132">
        <v>3.5999999999999997E-2</v>
      </c>
      <c r="G157" s="160">
        <v>13.01</v>
      </c>
      <c r="H157" s="160">
        <v>0.81</v>
      </c>
      <c r="I157" s="164">
        <v>0.81</v>
      </c>
      <c r="J157" s="37">
        <v>2.5000000000000001E-2</v>
      </c>
    </row>
    <row r="158" spans="1:10" ht="27.75" customHeight="1">
      <c r="A158" s="158" t="s">
        <v>608</v>
      </c>
      <c r="B158" s="25"/>
      <c r="C158" s="165">
        <v>0</v>
      </c>
      <c r="D158" s="130">
        <v>0.47399999999999998</v>
      </c>
      <c r="E158" s="131">
        <v>0.161</v>
      </c>
      <c r="F158" s="132">
        <v>3.5999999999999997E-2</v>
      </c>
      <c r="G158" s="160">
        <v>26.55</v>
      </c>
      <c r="H158" s="160">
        <v>0.81</v>
      </c>
      <c r="I158" s="164">
        <v>0.81</v>
      </c>
      <c r="J158" s="37">
        <v>2.5000000000000001E-2</v>
      </c>
    </row>
    <row r="159" spans="1:10" ht="27.75" customHeight="1">
      <c r="A159" s="158" t="s">
        <v>609</v>
      </c>
      <c r="B159" s="25"/>
      <c r="C159" s="165">
        <v>0</v>
      </c>
      <c r="D159" s="130">
        <v>0.307</v>
      </c>
      <c r="E159" s="131">
        <v>8.1000000000000003E-2</v>
      </c>
      <c r="F159" s="132">
        <v>2.8000000000000001E-2</v>
      </c>
      <c r="G159" s="160">
        <v>12.36</v>
      </c>
      <c r="H159" s="160">
        <v>1.4</v>
      </c>
      <c r="I159" s="164">
        <v>1.4</v>
      </c>
      <c r="J159" s="37">
        <v>1.4E-2</v>
      </c>
    </row>
    <row r="160" spans="1:10" ht="27.75" customHeight="1">
      <c r="A160" s="158" t="s">
        <v>610</v>
      </c>
      <c r="B160" s="25"/>
      <c r="C160" s="165">
        <v>0</v>
      </c>
      <c r="D160" s="130">
        <v>0.307</v>
      </c>
      <c r="E160" s="131">
        <v>8.1000000000000003E-2</v>
      </c>
      <c r="F160" s="132">
        <v>2.8000000000000001E-2</v>
      </c>
      <c r="G160" s="160">
        <v>17.32</v>
      </c>
      <c r="H160" s="160">
        <v>1.4</v>
      </c>
      <c r="I160" s="164">
        <v>1.4</v>
      </c>
      <c r="J160" s="37">
        <v>1.4E-2</v>
      </c>
    </row>
    <row r="161" spans="1:10" ht="27.75" customHeight="1">
      <c r="A161" s="158" t="s">
        <v>611</v>
      </c>
      <c r="B161" s="25"/>
      <c r="C161" s="165">
        <v>0</v>
      </c>
      <c r="D161" s="130">
        <v>0.307</v>
      </c>
      <c r="E161" s="131">
        <v>8.1000000000000003E-2</v>
      </c>
      <c r="F161" s="132">
        <v>2.8000000000000001E-2</v>
      </c>
      <c r="G161" s="160">
        <v>20.99</v>
      </c>
      <c r="H161" s="160">
        <v>1.4</v>
      </c>
      <c r="I161" s="164">
        <v>1.4</v>
      </c>
      <c r="J161" s="37">
        <v>1.4E-2</v>
      </c>
    </row>
    <row r="162" spans="1:10" ht="27.75" customHeight="1">
      <c r="A162" s="158" t="s">
        <v>612</v>
      </c>
      <c r="B162" s="25"/>
      <c r="C162" s="165">
        <v>0</v>
      </c>
      <c r="D162" s="130">
        <v>0.307</v>
      </c>
      <c r="E162" s="131">
        <v>8.1000000000000003E-2</v>
      </c>
      <c r="F162" s="132">
        <v>2.8000000000000001E-2</v>
      </c>
      <c r="G162" s="160">
        <v>26.46</v>
      </c>
      <c r="H162" s="160">
        <v>1.4</v>
      </c>
      <c r="I162" s="164">
        <v>1.4</v>
      </c>
      <c r="J162" s="37">
        <v>1.4E-2</v>
      </c>
    </row>
    <row r="163" spans="1:10" ht="27.75" customHeight="1">
      <c r="A163" s="158" t="s">
        <v>613</v>
      </c>
      <c r="B163" s="25"/>
      <c r="C163" s="165">
        <v>0</v>
      </c>
      <c r="D163" s="130">
        <v>0.307</v>
      </c>
      <c r="E163" s="131">
        <v>8.1000000000000003E-2</v>
      </c>
      <c r="F163" s="132">
        <v>2.8000000000000001E-2</v>
      </c>
      <c r="G163" s="160">
        <v>45.56</v>
      </c>
      <c r="H163" s="160">
        <v>1.4</v>
      </c>
      <c r="I163" s="164">
        <v>1.4</v>
      </c>
      <c r="J163" s="37">
        <v>1.4E-2</v>
      </c>
    </row>
    <row r="164" spans="1:10" ht="27.75" customHeight="1">
      <c r="A164" s="158" t="s">
        <v>614</v>
      </c>
      <c r="B164" s="25"/>
      <c r="C164" s="165">
        <v>0</v>
      </c>
      <c r="D164" s="130">
        <v>0.158</v>
      </c>
      <c r="E164" s="131">
        <v>4.4999999999999998E-2</v>
      </c>
      <c r="F164" s="132">
        <v>2.4E-2</v>
      </c>
      <c r="G164" s="160">
        <v>53.09</v>
      </c>
      <c r="H164" s="160">
        <v>1.77</v>
      </c>
      <c r="I164" s="164">
        <v>1.77</v>
      </c>
      <c r="J164" s="37">
        <v>8.9999999999999993E-3</v>
      </c>
    </row>
    <row r="165" spans="1:10" ht="27.75" customHeight="1">
      <c r="A165" s="158" t="s">
        <v>615</v>
      </c>
      <c r="B165" s="25"/>
      <c r="C165" s="165">
        <v>0</v>
      </c>
      <c r="D165" s="130">
        <v>0.158</v>
      </c>
      <c r="E165" s="131">
        <v>4.4999999999999998E-2</v>
      </c>
      <c r="F165" s="132">
        <v>2.4E-2</v>
      </c>
      <c r="G165" s="160">
        <v>70.13</v>
      </c>
      <c r="H165" s="160">
        <v>1.77</v>
      </c>
      <c r="I165" s="164">
        <v>1.77</v>
      </c>
      <c r="J165" s="37">
        <v>8.9999999999999993E-3</v>
      </c>
    </row>
    <row r="166" spans="1:10" ht="27.75" customHeight="1">
      <c r="A166" s="158" t="s">
        <v>616</v>
      </c>
      <c r="B166" s="25"/>
      <c r="C166" s="165">
        <v>0</v>
      </c>
      <c r="D166" s="130">
        <v>0.158</v>
      </c>
      <c r="E166" s="131">
        <v>4.4999999999999998E-2</v>
      </c>
      <c r="F166" s="132">
        <v>2.4E-2</v>
      </c>
      <c r="G166" s="160">
        <v>131.96</v>
      </c>
      <c r="H166" s="160">
        <v>1.77</v>
      </c>
      <c r="I166" s="164">
        <v>1.77</v>
      </c>
      <c r="J166" s="37">
        <v>8.9999999999999993E-3</v>
      </c>
    </row>
    <row r="167" spans="1:10" ht="27.75" customHeight="1">
      <c r="A167" s="158" t="s">
        <v>617</v>
      </c>
      <c r="B167" s="25"/>
      <c r="C167" s="165">
        <v>0</v>
      </c>
      <c r="D167" s="130">
        <v>0.158</v>
      </c>
      <c r="E167" s="131">
        <v>4.4999999999999998E-2</v>
      </c>
      <c r="F167" s="132">
        <v>2.4E-2</v>
      </c>
      <c r="G167" s="160">
        <v>211.72</v>
      </c>
      <c r="H167" s="160">
        <v>1.77</v>
      </c>
      <c r="I167" s="164">
        <v>1.77</v>
      </c>
      <c r="J167" s="37">
        <v>8.9999999999999993E-3</v>
      </c>
    </row>
    <row r="168" spans="1:10" ht="27.75" customHeight="1">
      <c r="A168" s="158" t="s">
        <v>618</v>
      </c>
      <c r="B168" s="25"/>
      <c r="C168" s="165">
        <v>0</v>
      </c>
      <c r="D168" s="130">
        <v>0.158</v>
      </c>
      <c r="E168" s="131">
        <v>4.4999999999999998E-2</v>
      </c>
      <c r="F168" s="132">
        <v>2.4E-2</v>
      </c>
      <c r="G168" s="160">
        <v>377.12</v>
      </c>
      <c r="H168" s="160">
        <v>1.77</v>
      </c>
      <c r="I168" s="164">
        <v>1.77</v>
      </c>
      <c r="J168" s="37">
        <v>8.9999999999999993E-3</v>
      </c>
    </row>
    <row r="169" spans="1:10" ht="27.75" customHeight="1">
      <c r="A169" s="158" t="s">
        <v>619</v>
      </c>
      <c r="B169" s="25"/>
      <c r="C169" s="165" t="s">
        <v>122</v>
      </c>
      <c r="D169" s="133">
        <v>1.62</v>
      </c>
      <c r="E169" s="134">
        <v>0.45400000000000001</v>
      </c>
      <c r="F169" s="132">
        <v>0.32500000000000001</v>
      </c>
      <c r="G169" s="161"/>
      <c r="H169" s="161"/>
      <c r="I169" s="163"/>
      <c r="J169" s="38"/>
    </row>
    <row r="170" spans="1:10" ht="27.75" customHeight="1">
      <c r="A170" s="158" t="s">
        <v>620</v>
      </c>
      <c r="B170" s="25"/>
      <c r="C170" s="165" t="s">
        <v>124</v>
      </c>
      <c r="D170" s="130">
        <v>-0.67100000000000004</v>
      </c>
      <c r="E170" s="131">
        <v>-0.24</v>
      </c>
      <c r="F170" s="132">
        <v>-4.9000000000000002E-2</v>
      </c>
      <c r="G170" s="160">
        <v>0</v>
      </c>
      <c r="H170" s="161"/>
      <c r="I170" s="163"/>
      <c r="J170" s="38"/>
    </row>
    <row r="171" spans="1:10" ht="27.75" customHeight="1">
      <c r="A171" s="158" t="s">
        <v>621</v>
      </c>
      <c r="B171" s="25"/>
      <c r="C171" s="165" t="s">
        <v>124</v>
      </c>
      <c r="D171" s="130">
        <v>-0.627</v>
      </c>
      <c r="E171" s="131">
        <v>-0.219</v>
      </c>
      <c r="F171" s="132">
        <v>-4.5999999999999999E-2</v>
      </c>
      <c r="G171" s="160">
        <v>0</v>
      </c>
      <c r="H171" s="161"/>
      <c r="I171" s="163"/>
      <c r="J171" s="38"/>
    </row>
    <row r="172" spans="1:10" ht="27.75" customHeight="1">
      <c r="A172" s="158" t="s">
        <v>622</v>
      </c>
      <c r="B172" s="25"/>
      <c r="C172" s="165">
        <v>0</v>
      </c>
      <c r="D172" s="130">
        <v>-0.67100000000000004</v>
      </c>
      <c r="E172" s="131">
        <v>-0.24</v>
      </c>
      <c r="F172" s="132">
        <v>-4.9000000000000002E-2</v>
      </c>
      <c r="G172" s="160">
        <v>0</v>
      </c>
      <c r="H172" s="161"/>
      <c r="I172" s="163"/>
      <c r="J172" s="37">
        <v>4.1000000000000002E-2</v>
      </c>
    </row>
    <row r="173" spans="1:10" ht="27.75" customHeight="1">
      <c r="A173" s="158" t="s">
        <v>623</v>
      </c>
      <c r="B173" s="25"/>
      <c r="C173" s="165">
        <v>0</v>
      </c>
      <c r="D173" s="130">
        <v>-0.627</v>
      </c>
      <c r="E173" s="131">
        <v>-0.219</v>
      </c>
      <c r="F173" s="132">
        <v>-4.5999999999999999E-2</v>
      </c>
      <c r="G173" s="160">
        <v>0</v>
      </c>
      <c r="H173" s="161"/>
      <c r="I173" s="163"/>
      <c r="J173" s="37">
        <v>3.4000000000000002E-2</v>
      </c>
    </row>
    <row r="174" spans="1:10" ht="27.75" customHeight="1">
      <c r="A174" s="158" t="s">
        <v>624</v>
      </c>
      <c r="B174" s="25"/>
      <c r="C174" s="165">
        <v>0</v>
      </c>
      <c r="D174" s="130">
        <v>-0.625</v>
      </c>
      <c r="E174" s="131">
        <v>-0.16400000000000001</v>
      </c>
      <c r="F174" s="132">
        <v>-5.7000000000000002E-2</v>
      </c>
      <c r="G174" s="160">
        <v>164.69</v>
      </c>
      <c r="H174" s="161"/>
      <c r="I174" s="163"/>
      <c r="J174" s="37">
        <v>6.2E-2</v>
      </c>
    </row>
    <row r="175" spans="1:10" ht="27.75" customHeight="1">
      <c r="A175" s="158" t="s">
        <v>625</v>
      </c>
      <c r="B175" s="25"/>
      <c r="C175" s="165" t="s">
        <v>72</v>
      </c>
      <c r="D175" s="130">
        <v>0.69299999999999995</v>
      </c>
      <c r="E175" s="131">
        <v>0.248</v>
      </c>
      <c r="F175" s="132">
        <v>0.05</v>
      </c>
      <c r="G175" s="160">
        <v>1.1399999999999999</v>
      </c>
      <c r="H175" s="161"/>
      <c r="I175" s="163"/>
      <c r="J175" s="38"/>
    </row>
    <row r="176" spans="1:10" ht="27.75" customHeight="1">
      <c r="A176" s="158" t="s">
        <v>626</v>
      </c>
      <c r="B176" s="25"/>
      <c r="C176" s="165">
        <v>2</v>
      </c>
      <c r="D176" s="130">
        <v>0.69299999999999995</v>
      </c>
      <c r="E176" s="131">
        <v>0.248</v>
      </c>
      <c r="F176" s="132">
        <v>0.05</v>
      </c>
      <c r="G176" s="161"/>
      <c r="H176" s="161"/>
      <c r="I176" s="163"/>
      <c r="J176" s="38"/>
    </row>
    <row r="177" spans="1:10" ht="27.75" customHeight="1">
      <c r="A177" s="158" t="s">
        <v>627</v>
      </c>
      <c r="B177" s="25"/>
      <c r="C177" s="165" t="s">
        <v>77</v>
      </c>
      <c r="D177" s="130">
        <v>0.77400000000000002</v>
      </c>
      <c r="E177" s="131">
        <v>0.27700000000000002</v>
      </c>
      <c r="F177" s="132">
        <v>5.6000000000000001E-2</v>
      </c>
      <c r="G177" s="160">
        <v>1.31</v>
      </c>
      <c r="H177" s="161"/>
      <c r="I177" s="163"/>
      <c r="J177" s="38"/>
    </row>
    <row r="178" spans="1:10" ht="27.75" customHeight="1">
      <c r="A178" s="158" t="s">
        <v>628</v>
      </c>
      <c r="B178" s="25"/>
      <c r="C178" s="165" t="s">
        <v>77</v>
      </c>
      <c r="D178" s="130">
        <v>0.77400000000000002</v>
      </c>
      <c r="E178" s="131">
        <v>0.27700000000000002</v>
      </c>
      <c r="F178" s="132">
        <v>5.6000000000000001E-2</v>
      </c>
      <c r="G178" s="160">
        <v>1.49</v>
      </c>
      <c r="H178" s="161"/>
      <c r="I178" s="163"/>
      <c r="J178" s="38"/>
    </row>
    <row r="179" spans="1:10" ht="27.75" customHeight="1">
      <c r="A179" s="158" t="s">
        <v>629</v>
      </c>
      <c r="B179" s="25"/>
      <c r="C179" s="165" t="s">
        <v>77</v>
      </c>
      <c r="D179" s="130">
        <v>0.77400000000000002</v>
      </c>
      <c r="E179" s="131">
        <v>0.27700000000000002</v>
      </c>
      <c r="F179" s="132">
        <v>5.6000000000000001E-2</v>
      </c>
      <c r="G179" s="160">
        <v>1.72</v>
      </c>
      <c r="H179" s="161"/>
      <c r="I179" s="163"/>
      <c r="J179" s="38"/>
    </row>
    <row r="180" spans="1:10" ht="27.75" customHeight="1">
      <c r="A180" s="158" t="s">
        <v>630</v>
      </c>
      <c r="B180" s="25"/>
      <c r="C180" s="165" t="s">
        <v>77</v>
      </c>
      <c r="D180" s="130">
        <v>0.77400000000000002</v>
      </c>
      <c r="E180" s="131">
        <v>0.27700000000000002</v>
      </c>
      <c r="F180" s="132">
        <v>5.6000000000000001E-2</v>
      </c>
      <c r="G180" s="160">
        <v>2.13</v>
      </c>
      <c r="H180" s="161"/>
      <c r="I180" s="163"/>
      <c r="J180" s="38"/>
    </row>
    <row r="181" spans="1:10" ht="27.75" customHeight="1">
      <c r="A181" s="158" t="s">
        <v>631</v>
      </c>
      <c r="B181" s="25"/>
      <c r="C181" s="165" t="s">
        <v>77</v>
      </c>
      <c r="D181" s="130">
        <v>0.77400000000000002</v>
      </c>
      <c r="E181" s="131">
        <v>0.27700000000000002</v>
      </c>
      <c r="F181" s="132">
        <v>5.6000000000000001E-2</v>
      </c>
      <c r="G181" s="160">
        <v>3.1</v>
      </c>
      <c r="H181" s="161"/>
      <c r="I181" s="163"/>
      <c r="J181" s="38"/>
    </row>
    <row r="182" spans="1:10" ht="27.75" customHeight="1">
      <c r="A182" s="158" t="s">
        <v>632</v>
      </c>
      <c r="B182" s="25"/>
      <c r="C182" s="165">
        <v>4</v>
      </c>
      <c r="D182" s="130">
        <v>0.77400000000000002</v>
      </c>
      <c r="E182" s="131">
        <v>0.27700000000000002</v>
      </c>
      <c r="F182" s="132">
        <v>5.6000000000000001E-2</v>
      </c>
      <c r="G182" s="161"/>
      <c r="H182" s="161"/>
      <c r="I182" s="163"/>
      <c r="J182" s="38"/>
    </row>
    <row r="183" spans="1:10" ht="27.75" customHeight="1">
      <c r="A183" s="158" t="s">
        <v>633</v>
      </c>
      <c r="B183" s="25"/>
      <c r="C183" s="165">
        <v>0</v>
      </c>
      <c r="D183" s="130">
        <v>0.47399999999999998</v>
      </c>
      <c r="E183" s="131">
        <v>0.161</v>
      </c>
      <c r="F183" s="132">
        <v>3.5999999999999997E-2</v>
      </c>
      <c r="G183" s="160">
        <v>3</v>
      </c>
      <c r="H183" s="160">
        <v>0.81</v>
      </c>
      <c r="I183" s="164">
        <v>0.81</v>
      </c>
      <c r="J183" s="37">
        <v>2.5000000000000001E-2</v>
      </c>
    </row>
    <row r="184" spans="1:10" ht="27.75" customHeight="1">
      <c r="A184" s="158" t="s">
        <v>634</v>
      </c>
      <c r="B184" s="25"/>
      <c r="C184" s="165">
        <v>0</v>
      </c>
      <c r="D184" s="130">
        <v>0.47399999999999998</v>
      </c>
      <c r="E184" s="131">
        <v>0.161</v>
      </c>
      <c r="F184" s="132">
        <v>3.5999999999999997E-2</v>
      </c>
      <c r="G184" s="160">
        <v>6.52</v>
      </c>
      <c r="H184" s="160">
        <v>0.81</v>
      </c>
      <c r="I184" s="164">
        <v>0.81</v>
      </c>
      <c r="J184" s="37">
        <v>2.5000000000000001E-2</v>
      </c>
    </row>
    <row r="185" spans="1:10" ht="27.75" customHeight="1">
      <c r="A185" s="158" t="s">
        <v>635</v>
      </c>
      <c r="B185" s="25"/>
      <c r="C185" s="165">
        <v>0</v>
      </c>
      <c r="D185" s="130">
        <v>0.47399999999999998</v>
      </c>
      <c r="E185" s="131">
        <v>0.161</v>
      </c>
      <c r="F185" s="132">
        <v>3.5999999999999997E-2</v>
      </c>
      <c r="G185" s="160">
        <v>9.1300000000000008</v>
      </c>
      <c r="H185" s="160">
        <v>0.81</v>
      </c>
      <c r="I185" s="164">
        <v>0.81</v>
      </c>
      <c r="J185" s="37">
        <v>2.5000000000000001E-2</v>
      </c>
    </row>
    <row r="186" spans="1:10" ht="27.75" customHeight="1">
      <c r="A186" s="158" t="s">
        <v>636</v>
      </c>
      <c r="B186" s="25"/>
      <c r="C186" s="165">
        <v>0</v>
      </c>
      <c r="D186" s="130">
        <v>0.47399999999999998</v>
      </c>
      <c r="E186" s="131">
        <v>0.161</v>
      </c>
      <c r="F186" s="132">
        <v>3.5999999999999997E-2</v>
      </c>
      <c r="G186" s="160">
        <v>13.01</v>
      </c>
      <c r="H186" s="160">
        <v>0.81</v>
      </c>
      <c r="I186" s="164">
        <v>0.81</v>
      </c>
      <c r="J186" s="37">
        <v>2.5000000000000001E-2</v>
      </c>
    </row>
    <row r="187" spans="1:10" ht="27.75" customHeight="1">
      <c r="A187" s="158" t="s">
        <v>637</v>
      </c>
      <c r="B187" s="25"/>
      <c r="C187" s="165">
        <v>0</v>
      </c>
      <c r="D187" s="130">
        <v>0.47399999999999998</v>
      </c>
      <c r="E187" s="131">
        <v>0.161</v>
      </c>
      <c r="F187" s="132">
        <v>3.5999999999999997E-2</v>
      </c>
      <c r="G187" s="160">
        <v>26.55</v>
      </c>
      <c r="H187" s="160">
        <v>0.81</v>
      </c>
      <c r="I187" s="164">
        <v>0.81</v>
      </c>
      <c r="J187" s="37">
        <v>2.5000000000000001E-2</v>
      </c>
    </row>
    <row r="188" spans="1:10" ht="27.75" customHeight="1">
      <c r="A188" s="158" t="s">
        <v>638</v>
      </c>
      <c r="B188" s="25"/>
      <c r="C188" s="165">
        <v>0</v>
      </c>
      <c r="D188" s="130">
        <v>0.307</v>
      </c>
      <c r="E188" s="131">
        <v>8.1000000000000003E-2</v>
      </c>
      <c r="F188" s="132">
        <v>2.8000000000000001E-2</v>
      </c>
      <c r="G188" s="160">
        <v>12.36</v>
      </c>
      <c r="H188" s="160">
        <v>1.4</v>
      </c>
      <c r="I188" s="164">
        <v>1.4</v>
      </c>
      <c r="J188" s="37">
        <v>1.4E-2</v>
      </c>
    </row>
    <row r="189" spans="1:10" ht="27.75" customHeight="1">
      <c r="A189" s="158" t="s">
        <v>639</v>
      </c>
      <c r="B189" s="25"/>
      <c r="C189" s="165">
        <v>0</v>
      </c>
      <c r="D189" s="130">
        <v>0.307</v>
      </c>
      <c r="E189" s="131">
        <v>8.1000000000000003E-2</v>
      </c>
      <c r="F189" s="132">
        <v>2.8000000000000001E-2</v>
      </c>
      <c r="G189" s="160">
        <v>17.32</v>
      </c>
      <c r="H189" s="160">
        <v>1.4</v>
      </c>
      <c r="I189" s="164">
        <v>1.4</v>
      </c>
      <c r="J189" s="37">
        <v>1.4E-2</v>
      </c>
    </row>
    <row r="190" spans="1:10" ht="27.75" customHeight="1">
      <c r="A190" s="158" t="s">
        <v>640</v>
      </c>
      <c r="B190" s="25"/>
      <c r="C190" s="165">
        <v>0</v>
      </c>
      <c r="D190" s="130">
        <v>0.307</v>
      </c>
      <c r="E190" s="131">
        <v>8.1000000000000003E-2</v>
      </c>
      <c r="F190" s="132">
        <v>2.8000000000000001E-2</v>
      </c>
      <c r="G190" s="160">
        <v>20.99</v>
      </c>
      <c r="H190" s="160">
        <v>1.4</v>
      </c>
      <c r="I190" s="164">
        <v>1.4</v>
      </c>
      <c r="J190" s="37">
        <v>1.4E-2</v>
      </c>
    </row>
    <row r="191" spans="1:10" ht="27.75" customHeight="1">
      <c r="A191" s="158" t="s">
        <v>641</v>
      </c>
      <c r="B191" s="25"/>
      <c r="C191" s="165">
        <v>0</v>
      </c>
      <c r="D191" s="130">
        <v>0.307</v>
      </c>
      <c r="E191" s="131">
        <v>8.1000000000000003E-2</v>
      </c>
      <c r="F191" s="132">
        <v>2.8000000000000001E-2</v>
      </c>
      <c r="G191" s="160">
        <v>26.46</v>
      </c>
      <c r="H191" s="160">
        <v>1.4</v>
      </c>
      <c r="I191" s="164">
        <v>1.4</v>
      </c>
      <c r="J191" s="37">
        <v>1.4E-2</v>
      </c>
    </row>
    <row r="192" spans="1:10" ht="27.75" customHeight="1">
      <c r="A192" s="158" t="s">
        <v>642</v>
      </c>
      <c r="B192" s="25"/>
      <c r="C192" s="165">
        <v>0</v>
      </c>
      <c r="D192" s="130">
        <v>0.307</v>
      </c>
      <c r="E192" s="131">
        <v>8.1000000000000003E-2</v>
      </c>
      <c r="F192" s="132">
        <v>2.8000000000000001E-2</v>
      </c>
      <c r="G192" s="160">
        <v>45.56</v>
      </c>
      <c r="H192" s="160">
        <v>1.4</v>
      </c>
      <c r="I192" s="164">
        <v>1.4</v>
      </c>
      <c r="J192" s="37">
        <v>1.4E-2</v>
      </c>
    </row>
    <row r="193" spans="1:10" ht="27.75" customHeight="1">
      <c r="A193" s="158" t="s">
        <v>643</v>
      </c>
      <c r="B193" s="25"/>
      <c r="C193" s="165">
        <v>0</v>
      </c>
      <c r="D193" s="130">
        <v>0.158</v>
      </c>
      <c r="E193" s="131">
        <v>4.4999999999999998E-2</v>
      </c>
      <c r="F193" s="132">
        <v>2.4E-2</v>
      </c>
      <c r="G193" s="160">
        <v>53.09</v>
      </c>
      <c r="H193" s="160">
        <v>1.77</v>
      </c>
      <c r="I193" s="164">
        <v>1.77</v>
      </c>
      <c r="J193" s="37">
        <v>8.9999999999999993E-3</v>
      </c>
    </row>
    <row r="194" spans="1:10" ht="27.75" customHeight="1">
      <c r="A194" s="158" t="s">
        <v>644</v>
      </c>
      <c r="B194" s="25"/>
      <c r="C194" s="165">
        <v>0</v>
      </c>
      <c r="D194" s="130">
        <v>0.158</v>
      </c>
      <c r="E194" s="131">
        <v>4.4999999999999998E-2</v>
      </c>
      <c r="F194" s="132">
        <v>2.4E-2</v>
      </c>
      <c r="G194" s="160">
        <v>70.13</v>
      </c>
      <c r="H194" s="160">
        <v>1.77</v>
      </c>
      <c r="I194" s="164">
        <v>1.77</v>
      </c>
      <c r="J194" s="37">
        <v>8.9999999999999993E-3</v>
      </c>
    </row>
    <row r="195" spans="1:10" ht="27.75" customHeight="1">
      <c r="A195" s="158" t="s">
        <v>645</v>
      </c>
      <c r="B195" s="25"/>
      <c r="C195" s="165">
        <v>0</v>
      </c>
      <c r="D195" s="130">
        <v>0.158</v>
      </c>
      <c r="E195" s="131">
        <v>4.4999999999999998E-2</v>
      </c>
      <c r="F195" s="132">
        <v>2.4E-2</v>
      </c>
      <c r="G195" s="160">
        <v>131.96</v>
      </c>
      <c r="H195" s="160">
        <v>1.77</v>
      </c>
      <c r="I195" s="164">
        <v>1.77</v>
      </c>
      <c r="J195" s="37">
        <v>8.9999999999999993E-3</v>
      </c>
    </row>
    <row r="196" spans="1:10" ht="27.75" customHeight="1">
      <c r="A196" s="158" t="s">
        <v>646</v>
      </c>
      <c r="B196" s="25"/>
      <c r="C196" s="165">
        <v>0</v>
      </c>
      <c r="D196" s="130">
        <v>0.158</v>
      </c>
      <c r="E196" s="131">
        <v>4.4999999999999998E-2</v>
      </c>
      <c r="F196" s="132">
        <v>2.4E-2</v>
      </c>
      <c r="G196" s="160">
        <v>211.72</v>
      </c>
      <c r="H196" s="160">
        <v>1.77</v>
      </c>
      <c r="I196" s="164">
        <v>1.77</v>
      </c>
      <c r="J196" s="37">
        <v>8.9999999999999993E-3</v>
      </c>
    </row>
    <row r="197" spans="1:10" ht="27.75" customHeight="1">
      <c r="A197" s="158" t="s">
        <v>647</v>
      </c>
      <c r="B197" s="25"/>
      <c r="C197" s="165">
        <v>0</v>
      </c>
      <c r="D197" s="130">
        <v>0.158</v>
      </c>
      <c r="E197" s="131">
        <v>4.4999999999999998E-2</v>
      </c>
      <c r="F197" s="132">
        <v>2.4E-2</v>
      </c>
      <c r="G197" s="160">
        <v>377.12</v>
      </c>
      <c r="H197" s="160">
        <v>1.77</v>
      </c>
      <c r="I197" s="164">
        <v>1.77</v>
      </c>
      <c r="J197" s="37">
        <v>8.9999999999999993E-3</v>
      </c>
    </row>
    <row r="198" spans="1:10" ht="27.75" customHeight="1">
      <c r="A198" s="158" t="s">
        <v>648</v>
      </c>
      <c r="B198" s="25"/>
      <c r="C198" s="165" t="s">
        <v>122</v>
      </c>
      <c r="D198" s="133">
        <v>1.62</v>
      </c>
      <c r="E198" s="134">
        <v>0.45400000000000001</v>
      </c>
      <c r="F198" s="132">
        <v>0.32500000000000001</v>
      </c>
      <c r="G198" s="161"/>
      <c r="H198" s="161"/>
      <c r="I198" s="163"/>
      <c r="J198" s="38"/>
    </row>
    <row r="199" spans="1:10" ht="27.75" customHeight="1">
      <c r="A199" s="158" t="s">
        <v>649</v>
      </c>
      <c r="B199" s="25"/>
      <c r="C199" s="165" t="s">
        <v>124</v>
      </c>
      <c r="D199" s="130">
        <v>-0.67100000000000004</v>
      </c>
      <c r="E199" s="131">
        <v>-0.24</v>
      </c>
      <c r="F199" s="132">
        <v>-4.9000000000000002E-2</v>
      </c>
      <c r="G199" s="160">
        <v>0</v>
      </c>
      <c r="H199" s="161"/>
      <c r="I199" s="163"/>
      <c r="J199" s="38"/>
    </row>
    <row r="200" spans="1:10" ht="27.75" customHeight="1">
      <c r="A200" s="158" t="s">
        <v>650</v>
      </c>
      <c r="B200" s="25"/>
      <c r="C200" s="165" t="s">
        <v>124</v>
      </c>
      <c r="D200" s="130">
        <v>-0.627</v>
      </c>
      <c r="E200" s="131">
        <v>-0.219</v>
      </c>
      <c r="F200" s="132">
        <v>-4.5999999999999999E-2</v>
      </c>
      <c r="G200" s="160">
        <v>0</v>
      </c>
      <c r="H200" s="161"/>
      <c r="I200" s="163"/>
      <c r="J200" s="38"/>
    </row>
    <row r="201" spans="1:10" ht="27.75" customHeight="1">
      <c r="A201" s="158" t="s">
        <v>651</v>
      </c>
      <c r="B201" s="25"/>
      <c r="C201" s="165">
        <v>0</v>
      </c>
      <c r="D201" s="130">
        <v>-0.67100000000000004</v>
      </c>
      <c r="E201" s="131">
        <v>-0.24</v>
      </c>
      <c r="F201" s="132">
        <v>-4.9000000000000002E-2</v>
      </c>
      <c r="G201" s="160">
        <v>0</v>
      </c>
      <c r="H201" s="161"/>
      <c r="I201" s="163"/>
      <c r="J201" s="37">
        <v>4.1000000000000002E-2</v>
      </c>
    </row>
    <row r="202" spans="1:10" ht="27.75" customHeight="1">
      <c r="A202" s="158" t="s">
        <v>652</v>
      </c>
      <c r="B202" s="25"/>
      <c r="C202" s="165">
        <v>0</v>
      </c>
      <c r="D202" s="130">
        <v>-0.627</v>
      </c>
      <c r="E202" s="131">
        <v>-0.219</v>
      </c>
      <c r="F202" s="132">
        <v>-4.5999999999999999E-2</v>
      </c>
      <c r="G202" s="160">
        <v>0</v>
      </c>
      <c r="H202" s="161"/>
      <c r="I202" s="163"/>
      <c r="J202" s="37">
        <v>3.4000000000000002E-2</v>
      </c>
    </row>
    <row r="203" spans="1:10" ht="27.75" customHeight="1">
      <c r="A203" s="158" t="s">
        <v>653</v>
      </c>
      <c r="B203" s="25"/>
      <c r="C203" s="165">
        <v>0</v>
      </c>
      <c r="D203" s="130">
        <v>-0.625</v>
      </c>
      <c r="E203" s="131">
        <v>-0.16400000000000001</v>
      </c>
      <c r="F203" s="132">
        <v>-5.7000000000000002E-2</v>
      </c>
      <c r="G203" s="160">
        <v>164.69</v>
      </c>
      <c r="H203" s="161"/>
      <c r="I203" s="163"/>
      <c r="J203" s="37">
        <v>6.2E-2</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D1"/>
    <mergeCell ref="F1:H1"/>
    <mergeCell ref="A2:J2"/>
    <mergeCell ref="F4:J4"/>
    <mergeCell ref="F5:G5"/>
    <mergeCell ref="F10:G10"/>
    <mergeCell ref="B10:D10"/>
    <mergeCell ref="H10:J10"/>
    <mergeCell ref="F9:G9"/>
    <mergeCell ref="A4:D4"/>
    <mergeCell ref="F6:G6"/>
    <mergeCell ref="F7:G7"/>
    <mergeCell ref="F8:G8"/>
  </mergeCells>
  <phoneticPr fontId="8"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Header>&amp;C&amp;G</oddHeader>
    <oddFooter>&amp;LNote: Where a tariff only has a p/kWh unit rate in Unit Charge 1 then this unit rate applies at all times.&amp;R&amp;P of &amp;N</oddFooter>
    <firstHeader>&amp;L
Annex 4 - Charges applied to LDNOs with HV/LV end users&amp;C&amp;G</firstHeader>
    <firstFooter>&amp;LNote: Where a tariff only has a p/kWh unit rate in Unit Charge 1 then this unit rate applies at all times.&amp;R&amp;P of &amp;N</first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560"/>
  <sheetViews>
    <sheetView showGridLines="0" zoomScale="80" zoomScaleNormal="80" zoomScaleSheetLayoutView="100" workbookViewId="0">
      <selection activeCell="F3" sqref="F3"/>
    </sheetView>
  </sheetViews>
  <sheetFormatPr defaultRowHeight="13.2"/>
  <cols>
    <col min="1" max="5" width="24" customWidth="1"/>
    <col min="6" max="6" width="62.5546875" customWidth="1"/>
  </cols>
  <sheetData>
    <row r="1" spans="1:6" ht="27.75" customHeight="1">
      <c r="A1" s="182" t="s">
        <v>38</v>
      </c>
    </row>
    <row r="2" spans="1:6" ht="44.25" customHeight="1">
      <c r="A2" s="272" t="s">
        <v>654</v>
      </c>
      <c r="B2" s="273"/>
      <c r="C2" s="273"/>
      <c r="D2" s="273"/>
      <c r="E2" s="273"/>
    </row>
    <row r="3" spans="1:6" ht="47.25" customHeight="1">
      <c r="A3" s="221" t="str">
        <f>Overview!B4&amp; " - Illustrative LLFs for year beginning "&amp;Overview!D4</f>
        <v>Scottish Hydro Electric Power Distribution plc - Illustrative LLFs for year beginning 1 April 2025</v>
      </c>
      <c r="B3" s="221"/>
      <c r="C3" s="221"/>
      <c r="D3" s="221"/>
      <c r="E3" s="221"/>
    </row>
    <row r="4" spans="1:6" ht="19.5" customHeight="1">
      <c r="A4" s="274" t="s">
        <v>42</v>
      </c>
      <c r="B4" s="18" t="s">
        <v>655</v>
      </c>
      <c r="C4" s="18" t="s">
        <v>656</v>
      </c>
      <c r="D4" s="18" t="s">
        <v>657</v>
      </c>
      <c r="E4" s="18" t="s">
        <v>658</v>
      </c>
    </row>
    <row r="5" spans="1:6" ht="19.5" customHeight="1">
      <c r="A5" s="275"/>
      <c r="B5" s="18" t="s">
        <v>659</v>
      </c>
      <c r="C5" s="18" t="s">
        <v>660</v>
      </c>
      <c r="D5" s="18" t="s">
        <v>661</v>
      </c>
      <c r="E5" s="18" t="s">
        <v>662</v>
      </c>
    </row>
    <row r="6" spans="1:6" ht="45" customHeight="1">
      <c r="A6" s="124" t="s">
        <v>663</v>
      </c>
      <c r="B6" s="21" t="s">
        <v>49</v>
      </c>
      <c r="C6" s="21" t="s">
        <v>664</v>
      </c>
      <c r="D6" s="21" t="s">
        <v>665</v>
      </c>
      <c r="E6" s="21" t="s">
        <v>666</v>
      </c>
    </row>
    <row r="7" spans="1:6" ht="66.75" customHeight="1">
      <c r="A7" s="72" t="s">
        <v>667</v>
      </c>
      <c r="B7" s="200"/>
      <c r="C7" s="200"/>
      <c r="D7" s="20" t="s">
        <v>668</v>
      </c>
      <c r="E7" s="21" t="s">
        <v>666</v>
      </c>
    </row>
    <row r="8" spans="1:6" ht="25.5" customHeight="1">
      <c r="A8" s="124" t="s">
        <v>60</v>
      </c>
      <c r="B8" s="222" t="s">
        <v>61</v>
      </c>
      <c r="C8" s="223"/>
      <c r="D8" s="223"/>
      <c r="E8" s="224"/>
    </row>
    <row r="9" spans="1:6">
      <c r="A9" s="11"/>
      <c r="B9" s="10"/>
      <c r="C9" s="10"/>
      <c r="D9" s="10"/>
      <c r="E9" s="10"/>
    </row>
    <row r="10" spans="1:6">
      <c r="B10" s="10"/>
      <c r="C10" s="10"/>
      <c r="D10" s="10"/>
      <c r="E10" s="10"/>
    </row>
    <row r="11" spans="1:6" ht="22.5" customHeight="1">
      <c r="A11" s="233" t="s">
        <v>669</v>
      </c>
      <c r="B11" s="271"/>
      <c r="C11" s="271"/>
      <c r="D11" s="271"/>
      <c r="E11" s="271"/>
      <c r="F11" s="234"/>
    </row>
    <row r="12" spans="1:6" ht="22.5" customHeight="1">
      <c r="A12" s="233" t="s">
        <v>1560</v>
      </c>
      <c r="B12" s="271"/>
      <c r="C12" s="271"/>
      <c r="D12" s="271"/>
      <c r="E12" s="271"/>
      <c r="F12" s="234"/>
    </row>
    <row r="13" spans="1:6" ht="33" customHeight="1">
      <c r="A13" s="18" t="s">
        <v>670</v>
      </c>
      <c r="B13" s="18" t="s">
        <v>655</v>
      </c>
      <c r="C13" s="18" t="s">
        <v>656</v>
      </c>
      <c r="D13" s="18" t="s">
        <v>657</v>
      </c>
      <c r="E13" s="18" t="s">
        <v>658</v>
      </c>
      <c r="F13" s="18" t="s">
        <v>1557</v>
      </c>
    </row>
    <row r="14" spans="1:6" ht="89.25" customHeight="1">
      <c r="A14" s="1" t="s">
        <v>671</v>
      </c>
      <c r="B14" s="202">
        <v>1.091</v>
      </c>
      <c r="C14" s="202">
        <v>1.089</v>
      </c>
      <c r="D14" s="202">
        <v>1.105</v>
      </c>
      <c r="E14" s="202">
        <v>1.089</v>
      </c>
      <c r="F14" s="201" t="s">
        <v>672</v>
      </c>
    </row>
    <row r="15" spans="1:6" ht="22.5" customHeight="1">
      <c r="A15" s="1" t="s">
        <v>673</v>
      </c>
      <c r="B15" s="202">
        <v>1.0640000000000001</v>
      </c>
      <c r="C15" s="202">
        <v>1.06</v>
      </c>
      <c r="D15" s="202">
        <v>1.087</v>
      </c>
      <c r="E15" s="202">
        <v>1.0640000000000001</v>
      </c>
      <c r="F15" s="201" t="s">
        <v>674</v>
      </c>
    </row>
    <row r="16" spans="1:6" ht="22.5" customHeight="1">
      <c r="A16" s="1" t="s">
        <v>675</v>
      </c>
      <c r="B16" s="202">
        <v>1.036</v>
      </c>
      <c r="C16" s="202">
        <v>1.0349999999999999</v>
      </c>
      <c r="D16" s="202">
        <v>1.0369999999999999</v>
      </c>
      <c r="E16" s="202">
        <v>1.034</v>
      </c>
      <c r="F16" s="201" t="s">
        <v>676</v>
      </c>
    </row>
    <row r="17" spans="1:6" ht="22.5" customHeight="1">
      <c r="A17" s="1" t="s">
        <v>677</v>
      </c>
      <c r="B17" s="202">
        <v>1.028</v>
      </c>
      <c r="C17" s="202">
        <v>1.0269999999999999</v>
      </c>
      <c r="D17" s="202">
        <v>1.032</v>
      </c>
      <c r="E17" s="202">
        <v>1.026</v>
      </c>
      <c r="F17" s="201" t="s">
        <v>678</v>
      </c>
    </row>
    <row r="18" spans="1:6" ht="22.5" customHeight="1">
      <c r="A18" s="1" t="s">
        <v>679</v>
      </c>
      <c r="B18" s="202">
        <v>1.0169999999999999</v>
      </c>
      <c r="C18" s="202">
        <v>1.0169999999999999</v>
      </c>
      <c r="D18" s="202">
        <v>1.012</v>
      </c>
      <c r="E18" s="202">
        <v>1.014</v>
      </c>
      <c r="F18" s="201" t="s">
        <v>680</v>
      </c>
    </row>
    <row r="20" spans="1:6" ht="22.5" customHeight="1">
      <c r="A20" s="233" t="s">
        <v>681</v>
      </c>
      <c r="B20" s="271"/>
      <c r="C20" s="271"/>
      <c r="D20" s="271"/>
      <c r="E20" s="271"/>
      <c r="F20" s="234"/>
    </row>
    <row r="21" spans="1:6" ht="22.5" customHeight="1">
      <c r="A21" s="233" t="s">
        <v>682</v>
      </c>
      <c r="B21" s="271"/>
      <c r="C21" s="271"/>
      <c r="D21" s="271"/>
      <c r="E21" s="271"/>
      <c r="F21" s="234"/>
    </row>
    <row r="22" spans="1:6" ht="33" customHeight="1">
      <c r="A22" s="18" t="s">
        <v>683</v>
      </c>
      <c r="B22" s="18" t="s">
        <v>655</v>
      </c>
      <c r="C22" s="18" t="s">
        <v>656</v>
      </c>
      <c r="D22" s="18" t="s">
        <v>657</v>
      </c>
      <c r="E22" s="18" t="s">
        <v>658</v>
      </c>
      <c r="F22" s="18" t="s">
        <v>1557</v>
      </c>
    </row>
    <row r="23" spans="1:6" ht="23.25" customHeight="1">
      <c r="A23" s="77" t="s">
        <v>154</v>
      </c>
      <c r="B23" s="202">
        <v>1.028</v>
      </c>
      <c r="C23" s="202">
        <v>1.0269999999999999</v>
      </c>
      <c r="D23" s="202">
        <v>1.032</v>
      </c>
      <c r="E23" s="202">
        <v>1.026</v>
      </c>
      <c r="F23" s="203">
        <v>595</v>
      </c>
    </row>
    <row r="24" spans="1:6" ht="23.25" customHeight="1">
      <c r="A24" s="77" t="s">
        <v>155</v>
      </c>
      <c r="B24" s="202">
        <v>1.028</v>
      </c>
      <c r="C24" s="202">
        <v>1.0269999999999999</v>
      </c>
      <c r="D24" s="202">
        <v>1.032</v>
      </c>
      <c r="E24" s="202">
        <v>1.026</v>
      </c>
      <c r="F24" s="203">
        <v>596</v>
      </c>
    </row>
    <row r="25" spans="1:6" ht="23.25" customHeight="1">
      <c r="A25" s="77" t="s">
        <v>156</v>
      </c>
      <c r="B25" s="202">
        <v>1.028</v>
      </c>
      <c r="C25" s="202">
        <v>1.0269999999999999</v>
      </c>
      <c r="D25" s="202">
        <v>1.032</v>
      </c>
      <c r="E25" s="202">
        <v>1.026</v>
      </c>
      <c r="F25" s="203">
        <v>597</v>
      </c>
    </row>
    <row r="26" spans="1:6" ht="23.25" customHeight="1">
      <c r="A26" s="77" t="s">
        <v>157</v>
      </c>
      <c r="B26" s="202">
        <v>1.028</v>
      </c>
      <c r="C26" s="202">
        <v>1.0269999999999999</v>
      </c>
      <c r="D26" s="202">
        <v>1.032</v>
      </c>
      <c r="E26" s="202">
        <v>1.026</v>
      </c>
      <c r="F26" s="203">
        <v>598</v>
      </c>
    </row>
    <row r="27" spans="1:6" ht="23.25" customHeight="1">
      <c r="A27" s="77" t="s">
        <v>158</v>
      </c>
      <c r="B27" s="202">
        <v>1.028</v>
      </c>
      <c r="C27" s="202">
        <v>1.0269999999999999</v>
      </c>
      <c r="D27" s="202">
        <v>1.032</v>
      </c>
      <c r="E27" s="202">
        <v>1.026</v>
      </c>
      <c r="F27" s="203">
        <v>560</v>
      </c>
    </row>
    <row r="28" spans="1:6" ht="23.25" customHeight="1">
      <c r="A28" s="77" t="s">
        <v>160</v>
      </c>
      <c r="B28" s="202">
        <v>1.028</v>
      </c>
      <c r="C28" s="202">
        <v>1.0269999999999999</v>
      </c>
      <c r="D28" s="202">
        <v>1.032</v>
      </c>
      <c r="E28" s="202">
        <v>1.026</v>
      </c>
      <c r="F28" s="203">
        <v>560</v>
      </c>
    </row>
    <row r="29" spans="1:6" ht="23.25" customHeight="1">
      <c r="A29" s="77" t="s">
        <v>161</v>
      </c>
      <c r="B29" s="202">
        <v>1.028</v>
      </c>
      <c r="C29" s="202">
        <v>1.0269999999999999</v>
      </c>
      <c r="D29" s="202">
        <v>1.032</v>
      </c>
      <c r="E29" s="202">
        <v>1.026</v>
      </c>
      <c r="F29" s="203">
        <v>562</v>
      </c>
    </row>
    <row r="30" spans="1:6" ht="23.25" customHeight="1">
      <c r="A30" s="77" t="s">
        <v>162</v>
      </c>
      <c r="B30" s="202">
        <v>1.028</v>
      </c>
      <c r="C30" s="202">
        <v>1.0269999999999999</v>
      </c>
      <c r="D30" s="202">
        <v>1.032</v>
      </c>
      <c r="E30" s="202">
        <v>1.026</v>
      </c>
      <c r="F30" s="203">
        <v>562</v>
      </c>
    </row>
    <row r="31" spans="1:6" ht="23.25" customHeight="1">
      <c r="A31" s="77" t="s">
        <v>163</v>
      </c>
      <c r="B31" s="202">
        <v>1.028</v>
      </c>
      <c r="C31" s="202">
        <v>1.0269999999999999</v>
      </c>
      <c r="D31" s="202">
        <v>1.032</v>
      </c>
      <c r="E31" s="202">
        <v>1.026</v>
      </c>
      <c r="F31" s="203">
        <v>562</v>
      </c>
    </row>
    <row r="32" spans="1:6" ht="23.25" customHeight="1">
      <c r="A32" s="77" t="s">
        <v>164</v>
      </c>
      <c r="B32" s="202">
        <v>1.028</v>
      </c>
      <c r="C32" s="202">
        <v>1.0269999999999999</v>
      </c>
      <c r="D32" s="202">
        <v>1.032</v>
      </c>
      <c r="E32" s="202">
        <v>1.026</v>
      </c>
      <c r="F32" s="203">
        <v>563</v>
      </c>
    </row>
    <row r="33" spans="1:6" ht="23.25" customHeight="1">
      <c r="A33" s="77" t="s">
        <v>165</v>
      </c>
      <c r="B33" s="202">
        <v>1.028</v>
      </c>
      <c r="C33" s="202">
        <v>1.0269999999999999</v>
      </c>
      <c r="D33" s="202">
        <v>1.032</v>
      </c>
      <c r="E33" s="202">
        <v>1.026</v>
      </c>
      <c r="F33" s="203">
        <v>564</v>
      </c>
    </row>
    <row r="34" spans="1:6" ht="23.25" customHeight="1">
      <c r="A34" s="77" t="s">
        <v>166</v>
      </c>
      <c r="B34" s="202">
        <v>1.028</v>
      </c>
      <c r="C34" s="202">
        <v>1.0269999999999999</v>
      </c>
      <c r="D34" s="202">
        <v>1.032</v>
      </c>
      <c r="E34" s="202">
        <v>1.026</v>
      </c>
      <c r="F34" s="203">
        <v>566</v>
      </c>
    </row>
    <row r="35" spans="1:6" ht="23.25" customHeight="1">
      <c r="A35" s="77" t="s">
        <v>167</v>
      </c>
      <c r="B35" s="202">
        <v>1.028</v>
      </c>
      <c r="C35" s="202">
        <v>1.0269999999999999</v>
      </c>
      <c r="D35" s="202">
        <v>1.032</v>
      </c>
      <c r="E35" s="202">
        <v>1.026</v>
      </c>
      <c r="F35" s="203">
        <v>567</v>
      </c>
    </row>
    <row r="36" spans="1:6" ht="23.25" customHeight="1">
      <c r="A36" s="77" t="s">
        <v>168</v>
      </c>
      <c r="B36" s="202">
        <v>1.028</v>
      </c>
      <c r="C36" s="202">
        <v>1.0269999999999999</v>
      </c>
      <c r="D36" s="202">
        <v>1.032</v>
      </c>
      <c r="E36" s="202">
        <v>1.026</v>
      </c>
      <c r="F36" s="203">
        <v>569</v>
      </c>
    </row>
    <row r="37" spans="1:6" ht="23.25" customHeight="1">
      <c r="A37" s="77" t="s">
        <v>169</v>
      </c>
      <c r="B37" s="202">
        <v>1.0009999999999999</v>
      </c>
      <c r="C37" s="202">
        <v>1.0009999999999999</v>
      </c>
      <c r="D37" s="202">
        <v>1.004</v>
      </c>
      <c r="E37" s="202">
        <v>1.0009999999999999</v>
      </c>
      <c r="F37" s="203">
        <v>713</v>
      </c>
    </row>
    <row r="38" spans="1:6" ht="23.25" customHeight="1">
      <c r="A38" s="77" t="s">
        <v>172</v>
      </c>
      <c r="B38" s="202">
        <v>1</v>
      </c>
      <c r="C38" s="202">
        <v>1</v>
      </c>
      <c r="D38" s="202">
        <v>1</v>
      </c>
      <c r="E38" s="202">
        <v>1</v>
      </c>
      <c r="F38" s="203">
        <v>714</v>
      </c>
    </row>
    <row r="39" spans="1:6" ht="23.25" customHeight="1">
      <c r="A39" s="77" t="s">
        <v>173</v>
      </c>
      <c r="B39" s="202">
        <v>1</v>
      </c>
      <c r="C39" s="202">
        <v>1</v>
      </c>
      <c r="D39" s="202">
        <v>1</v>
      </c>
      <c r="E39" s="202">
        <v>1</v>
      </c>
      <c r="F39" s="203">
        <v>8707</v>
      </c>
    </row>
    <row r="40" spans="1:6" ht="23.25" customHeight="1">
      <c r="A40" s="77" t="s">
        <v>174</v>
      </c>
      <c r="B40" s="202">
        <v>0.998</v>
      </c>
      <c r="C40" s="202">
        <v>0.999</v>
      </c>
      <c r="D40" s="202">
        <v>0.998</v>
      </c>
      <c r="E40" s="202">
        <v>0.998</v>
      </c>
      <c r="F40" s="203">
        <v>717</v>
      </c>
    </row>
    <row r="41" spans="1:6" ht="23.25" customHeight="1">
      <c r="A41" s="77" t="s">
        <v>175</v>
      </c>
      <c r="B41" s="202">
        <v>1.0029999999999999</v>
      </c>
      <c r="C41" s="202">
        <v>1.0069999999999999</v>
      </c>
      <c r="D41" s="202">
        <v>1.0029999999999999</v>
      </c>
      <c r="E41" s="202">
        <v>1.006</v>
      </c>
      <c r="F41" s="203">
        <v>718</v>
      </c>
    </row>
    <row r="42" spans="1:6" ht="23.25" customHeight="1">
      <c r="A42" s="77" t="s">
        <v>176</v>
      </c>
      <c r="B42" s="202">
        <v>1.0009999999999999</v>
      </c>
      <c r="C42" s="202">
        <v>1.0009999999999999</v>
      </c>
      <c r="D42" s="202">
        <v>1.002</v>
      </c>
      <c r="E42" s="202">
        <v>1.002</v>
      </c>
      <c r="F42" s="203">
        <v>637</v>
      </c>
    </row>
    <row r="43" spans="1:6" ht="23.25" customHeight="1">
      <c r="A43" s="77" t="s">
        <v>177</v>
      </c>
      <c r="B43" s="202">
        <v>1</v>
      </c>
      <c r="C43" s="202">
        <v>1</v>
      </c>
      <c r="D43" s="202">
        <v>1</v>
      </c>
      <c r="E43" s="202">
        <v>1</v>
      </c>
      <c r="F43" s="203">
        <v>8328</v>
      </c>
    </row>
    <row r="44" spans="1:6" ht="23.25" customHeight="1">
      <c r="A44" s="77" t="s">
        <v>178</v>
      </c>
      <c r="B44" s="202">
        <v>1.014</v>
      </c>
      <c r="C44" s="202">
        <v>1.016</v>
      </c>
      <c r="D44" s="202">
        <v>1.014</v>
      </c>
      <c r="E44" s="202">
        <v>1.014</v>
      </c>
      <c r="F44" s="203">
        <v>722</v>
      </c>
    </row>
    <row r="45" spans="1:6" ht="23.25" customHeight="1">
      <c r="A45" s="77" t="s">
        <v>179</v>
      </c>
      <c r="B45" s="202">
        <v>0.996</v>
      </c>
      <c r="C45" s="202">
        <v>0.996</v>
      </c>
      <c r="D45" s="202">
        <v>0.996</v>
      </c>
      <c r="E45" s="202">
        <v>0.996</v>
      </c>
      <c r="F45" s="203">
        <v>8696</v>
      </c>
    </row>
    <row r="46" spans="1:6" ht="23.25" customHeight="1">
      <c r="A46" s="77" t="s">
        <v>180</v>
      </c>
      <c r="B46" s="202">
        <v>1.038</v>
      </c>
      <c r="C46" s="202">
        <v>1.036</v>
      </c>
      <c r="D46" s="202">
        <v>1.036</v>
      </c>
      <c r="E46" s="202">
        <v>1.032</v>
      </c>
      <c r="F46" s="203">
        <v>723</v>
      </c>
    </row>
    <row r="47" spans="1:6" ht="23.25" customHeight="1">
      <c r="A47" s="77" t="s">
        <v>181</v>
      </c>
      <c r="B47" s="202">
        <v>1.0289999999999999</v>
      </c>
      <c r="C47" s="202">
        <v>1.0309999999999999</v>
      </c>
      <c r="D47" s="202">
        <v>1.0329999999999999</v>
      </c>
      <c r="E47" s="202">
        <v>1.028</v>
      </c>
      <c r="F47" s="203">
        <v>724</v>
      </c>
    </row>
    <row r="48" spans="1:6" ht="23.25" customHeight="1">
      <c r="A48" s="77" t="s">
        <v>182</v>
      </c>
      <c r="B48" s="202">
        <v>0.999</v>
      </c>
      <c r="C48" s="202">
        <v>0.998</v>
      </c>
      <c r="D48" s="202">
        <v>0.998</v>
      </c>
      <c r="E48" s="202">
        <v>0.998</v>
      </c>
      <c r="F48" s="203">
        <v>725</v>
      </c>
    </row>
    <row r="49" spans="1:6" ht="23.25" customHeight="1">
      <c r="A49" s="77" t="s">
        <v>183</v>
      </c>
      <c r="B49" s="202">
        <v>0.99399999999999999</v>
      </c>
      <c r="C49" s="202">
        <v>0.99399999999999999</v>
      </c>
      <c r="D49" s="202">
        <v>0.99399999999999999</v>
      </c>
      <c r="E49" s="202">
        <v>0.99399999999999999</v>
      </c>
      <c r="F49" s="203">
        <v>726</v>
      </c>
    </row>
    <row r="50" spans="1:6" ht="23.25" customHeight="1">
      <c r="A50" s="77" t="s">
        <v>184</v>
      </c>
      <c r="B50" s="202">
        <v>1</v>
      </c>
      <c r="C50" s="202">
        <v>1</v>
      </c>
      <c r="D50" s="202">
        <v>1</v>
      </c>
      <c r="E50" s="202">
        <v>1</v>
      </c>
      <c r="F50" s="203">
        <v>8699</v>
      </c>
    </row>
    <row r="51" spans="1:6" ht="23.25" customHeight="1">
      <c r="A51" s="77" t="s">
        <v>185</v>
      </c>
      <c r="B51" s="202">
        <v>1</v>
      </c>
      <c r="C51" s="202">
        <v>1</v>
      </c>
      <c r="D51" s="202">
        <v>1</v>
      </c>
      <c r="E51" s="202">
        <v>1</v>
      </c>
      <c r="F51" s="203">
        <v>8699</v>
      </c>
    </row>
    <row r="52" spans="1:6" ht="23.25" customHeight="1">
      <c r="A52" s="77" t="s">
        <v>186</v>
      </c>
      <c r="B52" s="202">
        <v>1.012</v>
      </c>
      <c r="C52" s="202">
        <v>1.0129999999999999</v>
      </c>
      <c r="D52" s="202">
        <v>1.012</v>
      </c>
      <c r="E52" s="202">
        <v>1.012</v>
      </c>
      <c r="F52" s="203">
        <v>727</v>
      </c>
    </row>
    <row r="53" spans="1:6" ht="23.25" customHeight="1">
      <c r="A53" s="77" t="s">
        <v>187</v>
      </c>
      <c r="B53" s="202">
        <v>1.004</v>
      </c>
      <c r="C53" s="202">
        <v>1.004</v>
      </c>
      <c r="D53" s="202">
        <v>1.004</v>
      </c>
      <c r="E53" s="202">
        <v>1.004</v>
      </c>
      <c r="F53" s="203">
        <v>730</v>
      </c>
    </row>
    <row r="54" spans="1:6" ht="23.25" customHeight="1">
      <c r="A54" s="77" t="s">
        <v>188</v>
      </c>
      <c r="B54" s="202">
        <v>1.004</v>
      </c>
      <c r="C54" s="202">
        <v>1.004</v>
      </c>
      <c r="D54" s="202">
        <v>1.004</v>
      </c>
      <c r="E54" s="202">
        <v>1.004</v>
      </c>
      <c r="F54" s="203">
        <v>731</v>
      </c>
    </row>
    <row r="55" spans="1:6" ht="23.25" customHeight="1">
      <c r="A55" s="77" t="s">
        <v>189</v>
      </c>
      <c r="B55" s="202">
        <v>1.0029999999999999</v>
      </c>
      <c r="C55" s="202">
        <v>1.0029999999999999</v>
      </c>
      <c r="D55" s="202">
        <v>1.0029999999999999</v>
      </c>
      <c r="E55" s="202">
        <v>1.002</v>
      </c>
      <c r="F55" s="203">
        <v>732</v>
      </c>
    </row>
    <row r="56" spans="1:6" ht="23.25" customHeight="1">
      <c r="A56" s="77" t="s">
        <v>190</v>
      </c>
      <c r="B56" s="202">
        <v>1</v>
      </c>
      <c r="C56" s="202">
        <v>1</v>
      </c>
      <c r="D56" s="202">
        <v>1</v>
      </c>
      <c r="E56" s="202">
        <v>1</v>
      </c>
      <c r="F56" s="203">
        <v>787</v>
      </c>
    </row>
    <row r="57" spans="1:6" ht="23.25" customHeight="1">
      <c r="A57" s="77" t="s">
        <v>191</v>
      </c>
      <c r="B57" s="202" t="e">
        <v>#N/A</v>
      </c>
      <c r="C57" s="202" t="e">
        <v>#N/A</v>
      </c>
      <c r="D57" s="202" t="e">
        <v>#N/A</v>
      </c>
      <c r="E57" s="202" t="e">
        <v>#N/A</v>
      </c>
      <c r="F57" s="203">
        <v>8688</v>
      </c>
    </row>
    <row r="58" spans="1:6" ht="23.25" customHeight="1">
      <c r="A58" s="77" t="s">
        <v>192</v>
      </c>
      <c r="B58" s="202">
        <v>1</v>
      </c>
      <c r="C58" s="202">
        <v>1</v>
      </c>
      <c r="D58" s="202">
        <v>1</v>
      </c>
      <c r="E58" s="202">
        <v>1.0009999999999999</v>
      </c>
      <c r="F58" s="203">
        <v>735</v>
      </c>
    </row>
    <row r="59" spans="1:6" ht="23.25" customHeight="1">
      <c r="A59" s="77" t="s">
        <v>193</v>
      </c>
      <c r="B59" s="202">
        <v>1</v>
      </c>
      <c r="C59" s="202">
        <v>1</v>
      </c>
      <c r="D59" s="202">
        <v>1</v>
      </c>
      <c r="E59" s="202">
        <v>1.0009999999999999</v>
      </c>
      <c r="F59" s="203">
        <v>736</v>
      </c>
    </row>
    <row r="60" spans="1:6" ht="23.25" customHeight="1">
      <c r="A60" s="77" t="s">
        <v>194</v>
      </c>
      <c r="B60" s="202">
        <v>1</v>
      </c>
      <c r="C60" s="202">
        <v>1.012</v>
      </c>
      <c r="D60" s="202">
        <v>1.0369999999999999</v>
      </c>
      <c r="E60" s="202">
        <v>1.0249999999999999</v>
      </c>
      <c r="F60" s="203">
        <v>737</v>
      </c>
    </row>
    <row r="61" spans="1:6" ht="23.25" customHeight="1">
      <c r="A61" s="77" t="s">
        <v>195</v>
      </c>
      <c r="B61" s="202">
        <v>1</v>
      </c>
      <c r="C61" s="202">
        <v>1</v>
      </c>
      <c r="D61" s="202">
        <v>0.99099999999999999</v>
      </c>
      <c r="E61" s="202">
        <v>0.997</v>
      </c>
      <c r="F61" s="203">
        <v>738</v>
      </c>
    </row>
    <row r="62" spans="1:6" ht="23.25" customHeight="1">
      <c r="A62" s="77" t="s">
        <v>196</v>
      </c>
      <c r="B62" s="202">
        <v>1</v>
      </c>
      <c r="C62" s="202">
        <v>1</v>
      </c>
      <c r="D62" s="202">
        <v>0.99099999999999999</v>
      </c>
      <c r="E62" s="202">
        <v>0.997</v>
      </c>
      <c r="F62" s="203">
        <v>739</v>
      </c>
    </row>
    <row r="63" spans="1:6" ht="23.25" customHeight="1">
      <c r="A63" s="77" t="s">
        <v>197</v>
      </c>
      <c r="B63" s="202">
        <v>1.004</v>
      </c>
      <c r="C63" s="202">
        <v>1.0049999999999999</v>
      </c>
      <c r="D63" s="202">
        <v>1.0049999999999999</v>
      </c>
      <c r="E63" s="202">
        <v>1.004</v>
      </c>
      <c r="F63" s="203">
        <v>740</v>
      </c>
    </row>
    <row r="64" spans="1:6" ht="23.25" customHeight="1">
      <c r="A64" s="77" t="s">
        <v>198</v>
      </c>
      <c r="B64" s="202">
        <v>1.02</v>
      </c>
      <c r="C64" s="202">
        <v>1.0209999999999999</v>
      </c>
      <c r="D64" s="202">
        <v>1.028</v>
      </c>
      <c r="E64" s="202">
        <v>1.012</v>
      </c>
      <c r="F64" s="203">
        <v>741</v>
      </c>
    </row>
    <row r="65" spans="1:6" ht="23.25" customHeight="1">
      <c r="A65" s="77" t="s">
        <v>199</v>
      </c>
      <c r="B65" s="202">
        <v>0.998</v>
      </c>
      <c r="C65" s="202">
        <v>1.0029999999999999</v>
      </c>
      <c r="D65" s="202">
        <v>1.0029999999999999</v>
      </c>
      <c r="E65" s="202">
        <v>1.002</v>
      </c>
      <c r="F65" s="203">
        <v>742</v>
      </c>
    </row>
    <row r="66" spans="1:6" ht="23.25" customHeight="1">
      <c r="A66" s="77" t="s">
        <v>200</v>
      </c>
      <c r="B66" s="202">
        <v>1</v>
      </c>
      <c r="C66" s="202">
        <v>1</v>
      </c>
      <c r="D66" s="202">
        <v>1</v>
      </c>
      <c r="E66" s="202">
        <v>1</v>
      </c>
      <c r="F66" s="203">
        <v>743</v>
      </c>
    </row>
    <row r="67" spans="1:6" ht="23.25" customHeight="1">
      <c r="A67" s="77" t="s">
        <v>201</v>
      </c>
      <c r="B67" s="202">
        <v>1.0129999999999999</v>
      </c>
      <c r="C67" s="202">
        <v>1.0129999999999999</v>
      </c>
      <c r="D67" s="202">
        <v>1.014</v>
      </c>
      <c r="E67" s="202">
        <v>1.0129999999999999</v>
      </c>
      <c r="F67" s="203">
        <v>744</v>
      </c>
    </row>
    <row r="68" spans="1:6" ht="23.25" customHeight="1">
      <c r="A68" s="77" t="s">
        <v>202</v>
      </c>
      <c r="B68" s="202">
        <v>1.0640000000000001</v>
      </c>
      <c r="C68" s="202">
        <v>1.0609999999999999</v>
      </c>
      <c r="D68" s="202">
        <v>1.077</v>
      </c>
      <c r="E68" s="202">
        <v>1.0880000000000001</v>
      </c>
      <c r="F68" s="203">
        <v>745</v>
      </c>
    </row>
    <row r="69" spans="1:6" ht="23.25" customHeight="1">
      <c r="A69" s="77" t="s">
        <v>203</v>
      </c>
      <c r="B69" s="202">
        <v>1.0649999999999999</v>
      </c>
      <c r="C69" s="202">
        <v>1.0720000000000001</v>
      </c>
      <c r="D69" s="202">
        <v>1.075</v>
      </c>
      <c r="E69" s="202">
        <v>1.093</v>
      </c>
      <c r="F69" s="203">
        <v>746</v>
      </c>
    </row>
    <row r="70" spans="1:6" ht="23.25" customHeight="1">
      <c r="A70" s="77" t="s">
        <v>204</v>
      </c>
      <c r="B70" s="202">
        <v>1</v>
      </c>
      <c r="C70" s="202">
        <v>1.0009999999999999</v>
      </c>
      <c r="D70" s="202">
        <v>0.998</v>
      </c>
      <c r="E70" s="202">
        <v>0.996</v>
      </c>
      <c r="F70" s="203">
        <v>748</v>
      </c>
    </row>
    <row r="71" spans="1:6" ht="23.25" customHeight="1">
      <c r="A71" s="77" t="s">
        <v>205</v>
      </c>
      <c r="B71" s="202">
        <v>1.0720000000000001</v>
      </c>
      <c r="C71" s="202">
        <v>1.071</v>
      </c>
      <c r="D71" s="202">
        <v>1.071</v>
      </c>
      <c r="E71" s="202">
        <v>1.0720000000000001</v>
      </c>
      <c r="F71" s="203">
        <v>749</v>
      </c>
    </row>
    <row r="72" spans="1:6" ht="23.25" customHeight="1">
      <c r="A72" s="77" t="s">
        <v>206</v>
      </c>
      <c r="B72" s="202">
        <v>0.998</v>
      </c>
      <c r="C72" s="202">
        <v>0.998</v>
      </c>
      <c r="D72" s="202">
        <v>0.998</v>
      </c>
      <c r="E72" s="202">
        <v>0.998</v>
      </c>
      <c r="F72" s="203">
        <v>753</v>
      </c>
    </row>
    <row r="73" spans="1:6" ht="23.25" customHeight="1">
      <c r="A73" s="77" t="s">
        <v>207</v>
      </c>
      <c r="B73" s="202">
        <v>1.0289999999999999</v>
      </c>
      <c r="C73" s="202">
        <v>1.0269999999999999</v>
      </c>
      <c r="D73" s="202">
        <v>1.0269999999999999</v>
      </c>
      <c r="E73" s="202">
        <v>1.022</v>
      </c>
      <c r="F73" s="203">
        <v>754</v>
      </c>
    </row>
    <row r="74" spans="1:6" ht="23.25" customHeight="1">
      <c r="A74" s="77" t="s">
        <v>208</v>
      </c>
      <c r="B74" s="202">
        <v>0.94799999999999995</v>
      </c>
      <c r="C74" s="202">
        <v>0.94599999999999995</v>
      </c>
      <c r="D74" s="202">
        <v>1.03</v>
      </c>
      <c r="E74" s="202">
        <v>1.012</v>
      </c>
      <c r="F74" s="203">
        <v>756</v>
      </c>
    </row>
    <row r="75" spans="1:6" ht="23.25" customHeight="1">
      <c r="A75" s="77" t="s">
        <v>209</v>
      </c>
      <c r="B75" s="202">
        <v>1.0029999999999999</v>
      </c>
      <c r="C75" s="202">
        <v>1.0029999999999999</v>
      </c>
      <c r="D75" s="202">
        <v>1.0029999999999999</v>
      </c>
      <c r="E75" s="202">
        <v>1.0029999999999999</v>
      </c>
      <c r="F75" s="203">
        <v>758</v>
      </c>
    </row>
    <row r="76" spans="1:6" ht="23.25" customHeight="1">
      <c r="A76" s="77" t="s">
        <v>210</v>
      </c>
      <c r="B76" s="202">
        <v>1.028</v>
      </c>
      <c r="C76" s="202">
        <v>1.0269999999999999</v>
      </c>
      <c r="D76" s="202">
        <v>1.032</v>
      </c>
      <c r="E76" s="202">
        <v>1.026</v>
      </c>
      <c r="F76" s="203">
        <v>589</v>
      </c>
    </row>
    <row r="77" spans="1:6" ht="23.25" customHeight="1">
      <c r="A77" s="77" t="s">
        <v>211</v>
      </c>
      <c r="B77" s="202">
        <v>1.169</v>
      </c>
      <c r="C77" s="202">
        <v>1.177</v>
      </c>
      <c r="D77" s="202">
        <v>1.1599999999999999</v>
      </c>
      <c r="E77" s="202">
        <v>1.1539999999999999</v>
      </c>
      <c r="F77" s="203">
        <v>761</v>
      </c>
    </row>
    <row r="78" spans="1:6" ht="23.25" customHeight="1">
      <c r="A78" s="77" t="s">
        <v>212</v>
      </c>
      <c r="B78" s="202">
        <v>0.96199999999999997</v>
      </c>
      <c r="C78" s="202">
        <v>0.96099999999999997</v>
      </c>
      <c r="D78" s="202">
        <v>0.96099999999999997</v>
      </c>
      <c r="E78" s="202">
        <v>0.96</v>
      </c>
      <c r="F78" s="203">
        <v>8694</v>
      </c>
    </row>
    <row r="79" spans="1:6" ht="23.25" customHeight="1">
      <c r="A79" s="77" t="s">
        <v>213</v>
      </c>
      <c r="B79" s="202">
        <v>0.96199999999999997</v>
      </c>
      <c r="C79" s="202">
        <v>0.96099999999999997</v>
      </c>
      <c r="D79" s="202">
        <v>0.96099999999999997</v>
      </c>
      <c r="E79" s="202">
        <v>0.96</v>
      </c>
      <c r="F79" s="203">
        <v>8694</v>
      </c>
    </row>
    <row r="80" spans="1:6" ht="23.25" customHeight="1">
      <c r="A80" s="77" t="s">
        <v>214</v>
      </c>
      <c r="B80" s="202">
        <v>1</v>
      </c>
      <c r="C80" s="202">
        <v>1</v>
      </c>
      <c r="D80" s="202">
        <v>1</v>
      </c>
      <c r="E80" s="202">
        <v>1</v>
      </c>
      <c r="F80" s="203">
        <v>762</v>
      </c>
    </row>
    <row r="81" spans="1:6" ht="23.25" customHeight="1">
      <c r="A81" s="77" t="s">
        <v>215</v>
      </c>
      <c r="B81" s="202">
        <v>0.96899999999999997</v>
      </c>
      <c r="C81" s="202">
        <v>0.98199999999999998</v>
      </c>
      <c r="D81" s="202">
        <v>1</v>
      </c>
      <c r="E81" s="202">
        <v>0.99199999999999999</v>
      </c>
      <c r="F81" s="203">
        <v>763</v>
      </c>
    </row>
    <row r="82" spans="1:6" ht="23.25" customHeight="1">
      <c r="A82" s="77" t="s">
        <v>216</v>
      </c>
      <c r="B82" s="202">
        <v>1.0840000000000001</v>
      </c>
      <c r="C82" s="202">
        <v>1.0680000000000001</v>
      </c>
      <c r="D82" s="202">
        <v>1.0449999999999999</v>
      </c>
      <c r="E82" s="202">
        <v>1.0449999999999999</v>
      </c>
      <c r="F82" s="203">
        <v>767</v>
      </c>
    </row>
    <row r="83" spans="1:6" ht="23.25" customHeight="1">
      <c r="A83" s="77" t="s">
        <v>217</v>
      </c>
      <c r="B83" s="202">
        <v>1.0029999999999999</v>
      </c>
      <c r="C83" s="202">
        <v>1.0029999999999999</v>
      </c>
      <c r="D83" s="202">
        <v>1.0029999999999999</v>
      </c>
      <c r="E83" s="202">
        <v>1.0029999999999999</v>
      </c>
      <c r="F83" s="203">
        <v>769</v>
      </c>
    </row>
    <row r="84" spans="1:6" ht="23.25" customHeight="1">
      <c r="A84" s="77" t="s">
        <v>218</v>
      </c>
      <c r="B84" s="202" t="e">
        <v>#N/A</v>
      </c>
      <c r="C84" s="202" t="e">
        <v>#N/A</v>
      </c>
      <c r="D84" s="202" t="e">
        <v>#N/A</v>
      </c>
      <c r="E84" s="202" t="e">
        <v>#N/A</v>
      </c>
      <c r="F84" s="203">
        <v>8687</v>
      </c>
    </row>
    <row r="85" spans="1:6" ht="23.25" customHeight="1">
      <c r="A85" s="77" t="s">
        <v>219</v>
      </c>
      <c r="B85" s="202">
        <v>1.0029999999999999</v>
      </c>
      <c r="C85" s="202">
        <v>1.0029999999999999</v>
      </c>
      <c r="D85" s="202">
        <v>1.0029999999999999</v>
      </c>
      <c r="E85" s="202">
        <v>1.0029999999999999</v>
      </c>
      <c r="F85" s="203">
        <v>772</v>
      </c>
    </row>
    <row r="86" spans="1:6" ht="23.25" customHeight="1">
      <c r="A86" s="77" t="s">
        <v>220</v>
      </c>
      <c r="B86" s="202">
        <v>1</v>
      </c>
      <c r="C86" s="202">
        <v>1</v>
      </c>
      <c r="D86" s="202">
        <v>1</v>
      </c>
      <c r="E86" s="202">
        <v>1</v>
      </c>
      <c r="F86" s="203">
        <v>773</v>
      </c>
    </row>
    <row r="87" spans="1:6" ht="23.25" customHeight="1">
      <c r="A87" s="77" t="s">
        <v>221</v>
      </c>
      <c r="B87" s="202">
        <v>1</v>
      </c>
      <c r="C87" s="202">
        <v>1</v>
      </c>
      <c r="D87" s="202">
        <v>1</v>
      </c>
      <c r="E87" s="202">
        <v>1</v>
      </c>
      <c r="F87" s="203">
        <v>774</v>
      </c>
    </row>
    <row r="88" spans="1:6" ht="23.25" customHeight="1">
      <c r="A88" s="77" t="s">
        <v>222</v>
      </c>
      <c r="B88" s="202">
        <v>1</v>
      </c>
      <c r="C88" s="202">
        <v>1</v>
      </c>
      <c r="D88" s="202">
        <v>1.022</v>
      </c>
      <c r="E88" s="202">
        <v>1</v>
      </c>
      <c r="F88" s="203">
        <v>633</v>
      </c>
    </row>
    <row r="89" spans="1:6" ht="23.25" customHeight="1">
      <c r="A89" s="77" t="s">
        <v>223</v>
      </c>
      <c r="B89" s="202">
        <v>0.999</v>
      </c>
      <c r="C89" s="202">
        <v>0.999</v>
      </c>
      <c r="D89" s="202">
        <v>0.999</v>
      </c>
      <c r="E89" s="202">
        <v>0.999</v>
      </c>
      <c r="F89" s="203">
        <v>775</v>
      </c>
    </row>
    <row r="90" spans="1:6" ht="23.25" customHeight="1">
      <c r="A90" s="77" t="s">
        <v>224</v>
      </c>
      <c r="B90" s="202">
        <v>0.91</v>
      </c>
      <c r="C90" s="202">
        <v>0.90900000000000003</v>
      </c>
      <c r="D90" s="202">
        <v>0.91100000000000003</v>
      </c>
      <c r="E90" s="202">
        <v>0.90900000000000003</v>
      </c>
      <c r="F90" s="203">
        <v>777</v>
      </c>
    </row>
    <row r="91" spans="1:6" ht="23.25" customHeight="1">
      <c r="A91" s="77" t="s">
        <v>225</v>
      </c>
      <c r="B91" s="202">
        <v>1</v>
      </c>
      <c r="C91" s="202">
        <v>1</v>
      </c>
      <c r="D91" s="202">
        <v>1.004</v>
      </c>
      <c r="E91" s="202">
        <v>1.002</v>
      </c>
      <c r="F91" s="203">
        <v>779</v>
      </c>
    </row>
    <row r="92" spans="1:6" ht="23.25" customHeight="1">
      <c r="A92" s="77" t="s">
        <v>226</v>
      </c>
      <c r="B92" s="202">
        <v>0.995</v>
      </c>
      <c r="C92" s="202">
        <v>0.996</v>
      </c>
      <c r="D92" s="202">
        <v>0.996</v>
      </c>
      <c r="E92" s="202">
        <v>0.995</v>
      </c>
      <c r="F92" s="203">
        <v>783</v>
      </c>
    </row>
    <row r="93" spans="1:6" ht="23.25" customHeight="1">
      <c r="A93" s="77" t="s">
        <v>227</v>
      </c>
      <c r="B93" s="202">
        <v>0.995</v>
      </c>
      <c r="C93" s="202">
        <v>0.996</v>
      </c>
      <c r="D93" s="202">
        <v>0.996</v>
      </c>
      <c r="E93" s="202">
        <v>0.995</v>
      </c>
      <c r="F93" s="203">
        <v>784</v>
      </c>
    </row>
    <row r="94" spans="1:6" ht="23.25" customHeight="1">
      <c r="A94" s="77" t="s">
        <v>229</v>
      </c>
      <c r="B94" s="202">
        <v>1.014</v>
      </c>
      <c r="C94" s="202">
        <v>1.0069999999999999</v>
      </c>
      <c r="D94" s="202">
        <v>1.107</v>
      </c>
      <c r="E94" s="202">
        <v>1.0389999999999999</v>
      </c>
      <c r="F94" s="203">
        <v>786</v>
      </c>
    </row>
    <row r="95" spans="1:6" ht="23.25" customHeight="1">
      <c r="A95" s="77" t="s">
        <v>230</v>
      </c>
      <c r="B95" s="202" t="e">
        <v>#N/A</v>
      </c>
      <c r="C95" s="202" t="e">
        <v>#N/A</v>
      </c>
      <c r="D95" s="202" t="e">
        <v>#N/A</v>
      </c>
      <c r="E95" s="202" t="e">
        <v>#N/A</v>
      </c>
      <c r="F95" s="203">
        <v>8689</v>
      </c>
    </row>
    <row r="96" spans="1:6" ht="23.25" customHeight="1">
      <c r="A96" s="77" t="s">
        <v>231</v>
      </c>
      <c r="B96" s="202" t="e">
        <v>#N/A</v>
      </c>
      <c r="C96" s="202" t="e">
        <v>#N/A</v>
      </c>
      <c r="D96" s="202" t="e">
        <v>#N/A</v>
      </c>
      <c r="E96" s="202" t="e">
        <v>#N/A</v>
      </c>
      <c r="F96" s="203">
        <v>8689</v>
      </c>
    </row>
    <row r="97" spans="1:6" ht="23.25" customHeight="1">
      <c r="A97" s="77" t="s">
        <v>232</v>
      </c>
      <c r="B97" s="202">
        <v>1.0109999999999999</v>
      </c>
      <c r="C97" s="202">
        <v>1.0089999999999999</v>
      </c>
      <c r="D97" s="202">
        <v>1.0089999999999999</v>
      </c>
      <c r="E97" s="202">
        <v>1.0069999999999999</v>
      </c>
      <c r="F97" s="203">
        <v>789</v>
      </c>
    </row>
    <row r="98" spans="1:6" ht="23.25" customHeight="1">
      <c r="A98" s="77" t="s">
        <v>233</v>
      </c>
      <c r="B98" s="202">
        <v>1</v>
      </c>
      <c r="C98" s="202">
        <v>1</v>
      </c>
      <c r="D98" s="202">
        <v>1</v>
      </c>
      <c r="E98" s="202">
        <v>1</v>
      </c>
      <c r="F98" s="203">
        <v>791</v>
      </c>
    </row>
    <row r="99" spans="1:6" ht="23.25" customHeight="1">
      <c r="A99" s="77" t="s">
        <v>234</v>
      </c>
      <c r="B99" s="202">
        <v>1.0109999999999999</v>
      </c>
      <c r="C99" s="202">
        <v>1.0109999999999999</v>
      </c>
      <c r="D99" s="202">
        <v>1.01</v>
      </c>
      <c r="E99" s="202">
        <v>1.01</v>
      </c>
      <c r="F99" s="203">
        <v>8740</v>
      </c>
    </row>
    <row r="100" spans="1:6" ht="23.25" customHeight="1">
      <c r="A100" s="77" t="s">
        <v>235</v>
      </c>
      <c r="B100" s="202">
        <v>1.014</v>
      </c>
      <c r="C100" s="202">
        <v>1.0149999999999999</v>
      </c>
      <c r="D100" s="202">
        <v>1.0149999999999999</v>
      </c>
      <c r="E100" s="202">
        <v>1.012</v>
      </c>
      <c r="F100" s="203">
        <v>607</v>
      </c>
    </row>
    <row r="101" spans="1:6" ht="23.25" customHeight="1">
      <c r="A101" s="77" t="s">
        <v>236</v>
      </c>
      <c r="B101" s="202">
        <v>0.999</v>
      </c>
      <c r="C101" s="202">
        <v>0.999</v>
      </c>
      <c r="D101" s="202">
        <v>0.999</v>
      </c>
      <c r="E101" s="202">
        <v>1</v>
      </c>
      <c r="F101" s="203">
        <v>608</v>
      </c>
    </row>
    <row r="102" spans="1:6" ht="23.25" customHeight="1">
      <c r="A102" s="77" t="s">
        <v>237</v>
      </c>
      <c r="B102" s="202">
        <v>1.0940000000000001</v>
      </c>
      <c r="C102" s="202">
        <v>1.101</v>
      </c>
      <c r="D102" s="202">
        <v>1.101</v>
      </c>
      <c r="E102" s="202">
        <v>1.0960000000000001</v>
      </c>
      <c r="F102" s="203">
        <v>729</v>
      </c>
    </row>
    <row r="103" spans="1:6" ht="23.25" customHeight="1">
      <c r="A103" s="77" t="s">
        <v>238</v>
      </c>
      <c r="B103" s="202">
        <v>1.1599999999999999</v>
      </c>
      <c r="C103" s="202">
        <v>1.159</v>
      </c>
      <c r="D103" s="202">
        <v>1.167</v>
      </c>
      <c r="E103" s="202">
        <v>1.1519999999999999</v>
      </c>
      <c r="F103" s="203">
        <v>609</v>
      </c>
    </row>
    <row r="104" spans="1:6" ht="23.25" customHeight="1">
      <c r="A104" s="77" t="s">
        <v>239</v>
      </c>
      <c r="B104" s="202">
        <v>1.012</v>
      </c>
      <c r="C104" s="202">
        <v>1.012</v>
      </c>
      <c r="D104" s="202">
        <v>1.0129999999999999</v>
      </c>
      <c r="E104" s="202">
        <v>1.0129999999999999</v>
      </c>
      <c r="F104" s="203">
        <v>610</v>
      </c>
    </row>
    <row r="105" spans="1:6" ht="23.25" customHeight="1">
      <c r="A105" s="77" t="s">
        <v>240</v>
      </c>
      <c r="B105" s="202">
        <v>1.01</v>
      </c>
      <c r="C105" s="202">
        <v>1.0109999999999999</v>
      </c>
      <c r="D105" s="202">
        <v>1.012</v>
      </c>
      <c r="E105" s="202">
        <v>1.0089999999999999</v>
      </c>
      <c r="F105" s="203">
        <v>611</v>
      </c>
    </row>
    <row r="106" spans="1:6" ht="23.25" customHeight="1">
      <c r="A106" s="77" t="s">
        <v>242</v>
      </c>
      <c r="B106" s="202">
        <v>1.0169999999999999</v>
      </c>
      <c r="C106" s="202">
        <v>1.0189999999999999</v>
      </c>
      <c r="D106" s="202">
        <v>1.02</v>
      </c>
      <c r="E106" s="202">
        <v>1.016</v>
      </c>
      <c r="F106" s="203">
        <v>612</v>
      </c>
    </row>
    <row r="107" spans="1:6" ht="23.25" customHeight="1">
      <c r="A107" s="77" t="s">
        <v>243</v>
      </c>
      <c r="B107" s="202">
        <v>1.034</v>
      </c>
      <c r="C107" s="202">
        <v>1.038</v>
      </c>
      <c r="D107" s="202">
        <v>1.04</v>
      </c>
      <c r="E107" s="202">
        <v>1.034</v>
      </c>
      <c r="F107" s="203">
        <v>613</v>
      </c>
    </row>
    <row r="108" spans="1:6" ht="23.25" customHeight="1">
      <c r="A108" s="77" t="s">
        <v>244</v>
      </c>
      <c r="B108" s="202">
        <v>1.0189999999999999</v>
      </c>
      <c r="C108" s="202">
        <v>1.014</v>
      </c>
      <c r="D108" s="202">
        <v>1.018</v>
      </c>
      <c r="E108" s="202">
        <v>1.012</v>
      </c>
      <c r="F108" s="203">
        <v>614</v>
      </c>
    </row>
    <row r="109" spans="1:6" ht="23.25" customHeight="1">
      <c r="A109" s="77" t="s">
        <v>245</v>
      </c>
      <c r="B109" s="202">
        <v>1.02</v>
      </c>
      <c r="C109" s="202">
        <v>1.0169999999999999</v>
      </c>
      <c r="D109" s="202">
        <v>1.0169999999999999</v>
      </c>
      <c r="E109" s="202">
        <v>1.0149999999999999</v>
      </c>
      <c r="F109" s="203">
        <v>615</v>
      </c>
    </row>
    <row r="110" spans="1:6" ht="23.25" customHeight="1">
      <c r="A110" s="77" t="s">
        <v>246</v>
      </c>
      <c r="B110" s="202">
        <v>1.0189999999999999</v>
      </c>
      <c r="C110" s="202">
        <v>1.02</v>
      </c>
      <c r="D110" s="202">
        <v>1.02</v>
      </c>
      <c r="E110" s="202">
        <v>1.0189999999999999</v>
      </c>
      <c r="F110" s="203">
        <v>704</v>
      </c>
    </row>
    <row r="111" spans="1:6" ht="23.25" customHeight="1">
      <c r="A111" s="77" t="s">
        <v>247</v>
      </c>
      <c r="B111" s="202">
        <v>1.01</v>
      </c>
      <c r="C111" s="202">
        <v>1.0109999999999999</v>
      </c>
      <c r="D111" s="202">
        <v>1.01</v>
      </c>
      <c r="E111" s="202">
        <v>1.0089999999999999</v>
      </c>
      <c r="F111" s="203">
        <v>705</v>
      </c>
    </row>
    <row r="112" spans="1:6" ht="23.25" customHeight="1">
      <c r="A112" s="77" t="s">
        <v>249</v>
      </c>
      <c r="B112" s="202">
        <v>1.0109999999999999</v>
      </c>
      <c r="C112" s="202">
        <v>1.0109999999999999</v>
      </c>
      <c r="D112" s="202">
        <v>1.0109999999999999</v>
      </c>
      <c r="E112" s="202">
        <v>1.0089999999999999</v>
      </c>
      <c r="F112" s="203">
        <v>706</v>
      </c>
    </row>
    <row r="113" spans="1:6" ht="23.25" customHeight="1">
      <c r="A113" s="77" t="s">
        <v>250</v>
      </c>
      <c r="B113" s="202">
        <v>1.01</v>
      </c>
      <c r="C113" s="202">
        <v>1.012</v>
      </c>
      <c r="D113" s="202">
        <v>1.012</v>
      </c>
      <c r="E113" s="202">
        <v>1.012</v>
      </c>
      <c r="F113" s="203">
        <v>707</v>
      </c>
    </row>
    <row r="114" spans="1:6" ht="23.25" customHeight="1">
      <c r="A114" s="77" t="s">
        <v>251</v>
      </c>
      <c r="B114" s="202">
        <v>1</v>
      </c>
      <c r="C114" s="202">
        <v>1</v>
      </c>
      <c r="D114" s="202">
        <v>1</v>
      </c>
      <c r="E114" s="202">
        <v>1</v>
      </c>
      <c r="F114" s="203">
        <v>708</v>
      </c>
    </row>
    <row r="115" spans="1:6" ht="23.25" customHeight="1">
      <c r="A115" s="77" t="s">
        <v>253</v>
      </c>
      <c r="B115" s="202">
        <v>1.004</v>
      </c>
      <c r="C115" s="202">
        <v>1.0069999999999999</v>
      </c>
      <c r="D115" s="202">
        <v>1.006</v>
      </c>
      <c r="E115" s="202">
        <v>1.0029999999999999</v>
      </c>
      <c r="F115" s="203">
        <v>710</v>
      </c>
    </row>
    <row r="116" spans="1:6" ht="23.25" customHeight="1">
      <c r="A116" s="77" t="s">
        <v>254</v>
      </c>
      <c r="B116" s="202">
        <v>1.0009999999999999</v>
      </c>
      <c r="C116" s="202">
        <v>1.002</v>
      </c>
      <c r="D116" s="202">
        <v>1.002</v>
      </c>
      <c r="E116" s="202">
        <v>1.002</v>
      </c>
      <c r="F116" s="203">
        <v>685</v>
      </c>
    </row>
    <row r="117" spans="1:6" ht="23.25" customHeight="1">
      <c r="A117" s="77" t="s">
        <v>255</v>
      </c>
      <c r="B117" s="202">
        <v>1</v>
      </c>
      <c r="C117" s="202">
        <v>1</v>
      </c>
      <c r="D117" s="202">
        <v>1</v>
      </c>
      <c r="E117" s="202">
        <v>1</v>
      </c>
      <c r="F117" s="203">
        <v>686</v>
      </c>
    </row>
    <row r="118" spans="1:6" ht="23.25" customHeight="1">
      <c r="A118" s="77" t="s">
        <v>256</v>
      </c>
      <c r="B118" s="202">
        <v>1.0049999999999999</v>
      </c>
      <c r="C118" s="202">
        <v>1.0049999999999999</v>
      </c>
      <c r="D118" s="202">
        <v>1.0049999999999999</v>
      </c>
      <c r="E118" s="202">
        <v>1.0049999999999999</v>
      </c>
      <c r="F118" s="203">
        <v>687</v>
      </c>
    </row>
    <row r="119" spans="1:6" ht="23.25" customHeight="1">
      <c r="A119" s="77" t="s">
        <v>257</v>
      </c>
      <c r="B119" s="202">
        <v>1.022</v>
      </c>
      <c r="C119" s="202">
        <v>1.024</v>
      </c>
      <c r="D119" s="202">
        <v>1.024</v>
      </c>
      <c r="E119" s="202">
        <v>1.0229999999999999</v>
      </c>
      <c r="F119" s="203">
        <v>688</v>
      </c>
    </row>
    <row r="120" spans="1:6" ht="23.25" customHeight="1">
      <c r="A120" s="77" t="s">
        <v>258</v>
      </c>
      <c r="B120" s="202">
        <v>1</v>
      </c>
      <c r="C120" s="202">
        <v>1</v>
      </c>
      <c r="D120" s="202">
        <v>1</v>
      </c>
      <c r="E120" s="202">
        <v>1</v>
      </c>
      <c r="F120" s="203">
        <v>638</v>
      </c>
    </row>
    <row r="121" spans="1:6" ht="23.25" customHeight="1">
      <c r="A121" s="77" t="s">
        <v>259</v>
      </c>
      <c r="B121" s="202">
        <v>1</v>
      </c>
      <c r="C121" s="202">
        <v>1</v>
      </c>
      <c r="D121" s="202">
        <v>1</v>
      </c>
      <c r="E121" s="202">
        <v>1</v>
      </c>
      <c r="F121" s="203">
        <v>689</v>
      </c>
    </row>
    <row r="122" spans="1:6" ht="23.25" customHeight="1">
      <c r="A122" s="77" t="s">
        <v>260</v>
      </c>
      <c r="B122" s="202">
        <v>1</v>
      </c>
      <c r="C122" s="202">
        <v>1</v>
      </c>
      <c r="D122" s="202">
        <v>1</v>
      </c>
      <c r="E122" s="202">
        <v>1</v>
      </c>
      <c r="F122" s="203">
        <v>689</v>
      </c>
    </row>
    <row r="123" spans="1:6" ht="23.25" customHeight="1">
      <c r="A123" s="77" t="s">
        <v>261</v>
      </c>
      <c r="B123" s="202">
        <v>1</v>
      </c>
      <c r="C123" s="202">
        <v>1</v>
      </c>
      <c r="D123" s="202">
        <v>1</v>
      </c>
      <c r="E123" s="202">
        <v>1</v>
      </c>
      <c r="F123" s="203">
        <v>689</v>
      </c>
    </row>
    <row r="124" spans="1:6" ht="23.25" customHeight="1">
      <c r="A124" s="77" t="s">
        <v>262</v>
      </c>
      <c r="B124" s="202">
        <v>1</v>
      </c>
      <c r="C124" s="202">
        <v>1</v>
      </c>
      <c r="D124" s="202">
        <v>1</v>
      </c>
      <c r="E124" s="202">
        <v>1</v>
      </c>
      <c r="F124" s="203">
        <v>689</v>
      </c>
    </row>
    <row r="125" spans="1:6" ht="23.25" customHeight="1">
      <c r="A125" s="77" t="s">
        <v>263</v>
      </c>
      <c r="B125" s="202">
        <v>1</v>
      </c>
      <c r="C125" s="202">
        <v>1</v>
      </c>
      <c r="D125" s="202">
        <v>1</v>
      </c>
      <c r="E125" s="202">
        <v>1</v>
      </c>
      <c r="F125" s="203">
        <v>690</v>
      </c>
    </row>
    <row r="126" spans="1:6" ht="23.25" customHeight="1">
      <c r="A126" s="77" t="s">
        <v>264</v>
      </c>
      <c r="B126" s="202">
        <v>1</v>
      </c>
      <c r="C126" s="202">
        <v>1</v>
      </c>
      <c r="D126" s="202">
        <v>1</v>
      </c>
      <c r="E126" s="202">
        <v>1</v>
      </c>
      <c r="F126" s="203">
        <v>690</v>
      </c>
    </row>
    <row r="127" spans="1:6" ht="23.25" customHeight="1">
      <c r="A127" s="77" t="s">
        <v>265</v>
      </c>
      <c r="B127" s="202">
        <v>1.016</v>
      </c>
      <c r="C127" s="202">
        <v>1.0209999999999999</v>
      </c>
      <c r="D127" s="202">
        <v>1.018</v>
      </c>
      <c r="E127" s="202">
        <v>1.018</v>
      </c>
      <c r="F127" s="203">
        <v>616</v>
      </c>
    </row>
    <row r="128" spans="1:6" ht="23.25" customHeight="1">
      <c r="A128" s="77" t="s">
        <v>266</v>
      </c>
      <c r="B128" s="202">
        <v>1.042</v>
      </c>
      <c r="C128" s="202">
        <v>1.0329999999999999</v>
      </c>
      <c r="D128" s="202">
        <v>1.0669999999999999</v>
      </c>
      <c r="E128" s="202">
        <v>1.04</v>
      </c>
      <c r="F128" s="203">
        <v>617</v>
      </c>
    </row>
    <row r="129" spans="1:6" ht="23.25" customHeight="1">
      <c r="A129" s="77" t="s">
        <v>267</v>
      </c>
      <c r="B129" s="202">
        <v>1.0920000000000001</v>
      </c>
      <c r="C129" s="202">
        <v>1.091</v>
      </c>
      <c r="D129" s="202">
        <v>1.1200000000000001</v>
      </c>
      <c r="E129" s="202">
        <v>1.089</v>
      </c>
      <c r="F129" s="203">
        <v>618</v>
      </c>
    </row>
    <row r="130" spans="1:6" ht="23.25" customHeight="1">
      <c r="A130" s="77" t="s">
        <v>268</v>
      </c>
      <c r="B130" s="202">
        <v>1.0069999999999999</v>
      </c>
      <c r="C130" s="202">
        <v>1.0089999999999999</v>
      </c>
      <c r="D130" s="202">
        <v>1.018</v>
      </c>
      <c r="E130" s="202">
        <v>1.0029999999999999</v>
      </c>
      <c r="F130" s="203">
        <v>619</v>
      </c>
    </row>
    <row r="131" spans="1:6" ht="23.25" customHeight="1">
      <c r="A131" s="77" t="s">
        <v>269</v>
      </c>
      <c r="B131" s="202">
        <v>0.97499999999999998</v>
      </c>
      <c r="C131" s="202">
        <v>0.97499999999999998</v>
      </c>
      <c r="D131" s="202">
        <v>0.97499999999999998</v>
      </c>
      <c r="E131" s="202">
        <v>0.97499999999999998</v>
      </c>
      <c r="F131" s="203">
        <v>620</v>
      </c>
    </row>
    <row r="132" spans="1:6" ht="23.25" customHeight="1">
      <c r="A132" s="77" t="s">
        <v>270</v>
      </c>
      <c r="B132" s="202">
        <v>1.0509999999999999</v>
      </c>
      <c r="C132" s="202">
        <v>1.0549999999999999</v>
      </c>
      <c r="D132" s="202">
        <v>1.0489999999999999</v>
      </c>
      <c r="E132" s="202">
        <v>1.0469999999999999</v>
      </c>
      <c r="F132" s="203">
        <v>621</v>
      </c>
    </row>
    <row r="133" spans="1:6" ht="23.25" customHeight="1">
      <c r="A133" s="77" t="s">
        <v>271</v>
      </c>
      <c r="B133" s="202">
        <v>1</v>
      </c>
      <c r="C133" s="202">
        <v>1</v>
      </c>
      <c r="D133" s="202">
        <v>1</v>
      </c>
      <c r="E133" s="202">
        <v>1</v>
      </c>
      <c r="F133" s="203">
        <v>622</v>
      </c>
    </row>
    <row r="134" spans="1:6" ht="23.25" customHeight="1">
      <c r="A134" s="77" t="s">
        <v>272</v>
      </c>
      <c r="B134" s="202">
        <v>1.2010000000000001</v>
      </c>
      <c r="C134" s="202">
        <v>1.228</v>
      </c>
      <c r="D134" s="202">
        <v>1.1910000000000001</v>
      </c>
      <c r="E134" s="202">
        <v>1.1819999999999999</v>
      </c>
      <c r="F134" s="203">
        <v>623</v>
      </c>
    </row>
    <row r="135" spans="1:6" ht="23.25" customHeight="1">
      <c r="A135" s="77" t="s">
        <v>273</v>
      </c>
      <c r="B135" s="202">
        <v>1.0049999999999999</v>
      </c>
      <c r="C135" s="202">
        <v>1.006</v>
      </c>
      <c r="D135" s="202">
        <v>1.006</v>
      </c>
      <c r="E135" s="202">
        <v>1.0049999999999999</v>
      </c>
      <c r="F135" s="203">
        <v>625</v>
      </c>
    </row>
    <row r="136" spans="1:6" ht="23.25" customHeight="1">
      <c r="A136" s="77" t="s">
        <v>274</v>
      </c>
      <c r="B136" s="202">
        <v>1.0029999999999999</v>
      </c>
      <c r="C136" s="202">
        <v>1.002</v>
      </c>
      <c r="D136" s="202">
        <v>1.0029999999999999</v>
      </c>
      <c r="E136" s="202">
        <v>1.002</v>
      </c>
      <c r="F136" s="203">
        <v>626</v>
      </c>
    </row>
    <row r="137" spans="1:6" ht="23.25" customHeight="1">
      <c r="A137" s="77" t="s">
        <v>275</v>
      </c>
      <c r="B137" s="202">
        <v>1</v>
      </c>
      <c r="C137" s="202">
        <v>1</v>
      </c>
      <c r="D137" s="202">
        <v>1</v>
      </c>
      <c r="E137" s="202">
        <v>1</v>
      </c>
      <c r="F137" s="203">
        <v>766</v>
      </c>
    </row>
    <row r="138" spans="1:6" ht="23.25" customHeight="1">
      <c r="A138" s="77" t="s">
        <v>276</v>
      </c>
      <c r="B138" s="202">
        <v>1</v>
      </c>
      <c r="C138" s="202">
        <v>1</v>
      </c>
      <c r="D138" s="202">
        <v>1</v>
      </c>
      <c r="E138" s="202">
        <v>1</v>
      </c>
      <c r="F138" s="203">
        <v>793</v>
      </c>
    </row>
    <row r="139" spans="1:6" ht="23.25" customHeight="1">
      <c r="A139" s="77" t="s">
        <v>277</v>
      </c>
      <c r="B139" s="202">
        <v>0.998</v>
      </c>
      <c r="C139" s="202">
        <v>0.998</v>
      </c>
      <c r="D139" s="202">
        <v>0.998</v>
      </c>
      <c r="E139" s="202">
        <v>0.998</v>
      </c>
      <c r="F139" s="203">
        <v>630</v>
      </c>
    </row>
    <row r="140" spans="1:6" ht="23.25" customHeight="1">
      <c r="A140" s="77" t="s">
        <v>278</v>
      </c>
      <c r="B140" s="202">
        <v>0.99199999999999999</v>
      </c>
      <c r="C140" s="202">
        <v>0.99199999999999999</v>
      </c>
      <c r="D140" s="202">
        <v>0.99199999999999999</v>
      </c>
      <c r="E140" s="202">
        <v>0.99199999999999999</v>
      </c>
      <c r="F140" s="203">
        <v>634</v>
      </c>
    </row>
    <row r="141" spans="1:6" ht="23.25" customHeight="1">
      <c r="A141" s="77" t="s">
        <v>279</v>
      </c>
      <c r="B141" s="202">
        <v>1.0109999999999999</v>
      </c>
      <c r="C141" s="202">
        <v>1.012</v>
      </c>
      <c r="D141" s="202">
        <v>1.012</v>
      </c>
      <c r="E141" s="202">
        <v>1.01</v>
      </c>
      <c r="F141" s="203">
        <v>635</v>
      </c>
    </row>
    <row r="142" spans="1:6" ht="23.25" customHeight="1">
      <c r="A142" s="77" t="s">
        <v>280</v>
      </c>
      <c r="B142" s="202">
        <v>0.98799999999999999</v>
      </c>
      <c r="C142" s="202">
        <v>0.98799999999999999</v>
      </c>
      <c r="D142" s="202">
        <v>0.995</v>
      </c>
      <c r="E142" s="202">
        <v>0.99399999999999999</v>
      </c>
      <c r="F142" s="203">
        <v>790</v>
      </c>
    </row>
    <row r="143" spans="1:6" ht="23.25" customHeight="1">
      <c r="A143" s="77" t="s">
        <v>281</v>
      </c>
      <c r="B143" s="202">
        <v>0.99199999999999999</v>
      </c>
      <c r="C143" s="202">
        <v>0.99199999999999999</v>
      </c>
      <c r="D143" s="202">
        <v>0.99299999999999999</v>
      </c>
      <c r="E143" s="202">
        <v>0.99199999999999999</v>
      </c>
      <c r="F143" s="203">
        <v>644</v>
      </c>
    </row>
    <row r="144" spans="1:6" ht="23.25" customHeight="1">
      <c r="A144" s="77" t="s">
        <v>282</v>
      </c>
      <c r="B144" s="202">
        <v>1.026</v>
      </c>
      <c r="C144" s="202">
        <v>1.0229999999999999</v>
      </c>
      <c r="D144" s="202">
        <v>1.022</v>
      </c>
      <c r="E144" s="202">
        <v>1.02</v>
      </c>
      <c r="F144" s="203">
        <v>646</v>
      </c>
    </row>
    <row r="145" spans="1:6" ht="23.25" customHeight="1">
      <c r="A145" s="77" t="s">
        <v>283</v>
      </c>
      <c r="B145" s="202">
        <v>0.97799999999999998</v>
      </c>
      <c r="C145" s="202">
        <v>0.98399999999999999</v>
      </c>
      <c r="D145" s="202">
        <v>0.98499999999999999</v>
      </c>
      <c r="E145" s="202">
        <v>0.98499999999999999</v>
      </c>
      <c r="F145" s="203">
        <v>648</v>
      </c>
    </row>
    <row r="146" spans="1:6" ht="23.25" customHeight="1">
      <c r="A146" s="77" t="s">
        <v>284</v>
      </c>
      <c r="B146" s="202">
        <v>1</v>
      </c>
      <c r="C146" s="202">
        <v>1</v>
      </c>
      <c r="D146" s="202">
        <v>1</v>
      </c>
      <c r="E146" s="202">
        <v>1</v>
      </c>
      <c r="F146" s="203">
        <v>8715</v>
      </c>
    </row>
    <row r="147" spans="1:6" ht="23.25" customHeight="1">
      <c r="A147" s="77" t="s">
        <v>285</v>
      </c>
      <c r="B147" s="202">
        <v>0.95699999999999996</v>
      </c>
      <c r="C147" s="202">
        <v>0.95799999999999996</v>
      </c>
      <c r="D147" s="202">
        <v>0.95599999999999996</v>
      </c>
      <c r="E147" s="202">
        <v>0.95699999999999996</v>
      </c>
      <c r="F147" s="203">
        <v>652</v>
      </c>
    </row>
    <row r="148" spans="1:6" ht="23.25" customHeight="1">
      <c r="A148" s="77" t="s">
        <v>286</v>
      </c>
      <c r="B148" s="202">
        <v>1.0049999999999999</v>
      </c>
      <c r="C148" s="202">
        <v>1.0049999999999999</v>
      </c>
      <c r="D148" s="202">
        <v>1.004</v>
      </c>
      <c r="E148" s="202">
        <v>1.004</v>
      </c>
      <c r="F148" s="203">
        <v>653</v>
      </c>
    </row>
    <row r="149" spans="1:6" ht="23.25" customHeight="1">
      <c r="A149" s="77" t="s">
        <v>287</v>
      </c>
      <c r="B149" s="202">
        <v>1</v>
      </c>
      <c r="C149" s="202">
        <v>1</v>
      </c>
      <c r="D149" s="202">
        <v>1</v>
      </c>
      <c r="E149" s="202">
        <v>1</v>
      </c>
      <c r="F149" s="203">
        <v>654</v>
      </c>
    </row>
    <row r="150" spans="1:6" ht="23.25" customHeight="1">
      <c r="A150" s="77" t="s">
        <v>288</v>
      </c>
      <c r="B150" s="202">
        <v>1.012</v>
      </c>
      <c r="C150" s="202">
        <v>1.02</v>
      </c>
      <c r="D150" s="202">
        <v>1.0169999999999999</v>
      </c>
      <c r="E150" s="202">
        <v>1.018</v>
      </c>
      <c r="F150" s="203">
        <v>795</v>
      </c>
    </row>
    <row r="151" spans="1:6" ht="23.25" customHeight="1">
      <c r="A151" s="77" t="s">
        <v>289</v>
      </c>
      <c r="B151" s="202">
        <v>0.95599999999999996</v>
      </c>
      <c r="C151" s="202">
        <v>0.95499999999999996</v>
      </c>
      <c r="D151" s="202">
        <v>0.95599999999999996</v>
      </c>
      <c r="E151" s="202">
        <v>0.95399999999999996</v>
      </c>
      <c r="F151" s="203">
        <v>796</v>
      </c>
    </row>
    <row r="152" spans="1:6" ht="23.25" customHeight="1">
      <c r="A152" s="77" t="s">
        <v>290</v>
      </c>
      <c r="B152" s="202">
        <v>1.0069999999999999</v>
      </c>
      <c r="C152" s="202">
        <v>1.0069999999999999</v>
      </c>
      <c r="D152" s="202">
        <v>1.0169999999999999</v>
      </c>
      <c r="E152" s="202">
        <v>1.0029999999999999</v>
      </c>
      <c r="F152" s="203">
        <v>797</v>
      </c>
    </row>
    <row r="153" spans="1:6" ht="23.25" customHeight="1">
      <c r="A153" s="77" t="s">
        <v>291</v>
      </c>
      <c r="B153" s="202">
        <v>0.99199999999999999</v>
      </c>
      <c r="C153" s="202">
        <v>0.98699999999999999</v>
      </c>
      <c r="D153" s="202">
        <v>0.98599999999999999</v>
      </c>
      <c r="E153" s="202">
        <v>1.0289999999999999</v>
      </c>
      <c r="F153" s="203">
        <v>658</v>
      </c>
    </row>
    <row r="154" spans="1:6" ht="23.25" customHeight="1">
      <c r="A154" s="77" t="s">
        <v>292</v>
      </c>
      <c r="B154" s="202">
        <v>1.0109999999999999</v>
      </c>
      <c r="C154" s="202">
        <v>1.0109999999999999</v>
      </c>
      <c r="D154" s="202">
        <v>1.0109999999999999</v>
      </c>
      <c r="E154" s="202">
        <v>1.0109999999999999</v>
      </c>
      <c r="F154" s="203">
        <v>655</v>
      </c>
    </row>
    <row r="155" spans="1:6" ht="23.25" customHeight="1">
      <c r="A155" s="77" t="s">
        <v>293</v>
      </c>
      <c r="B155" s="202">
        <v>1.018</v>
      </c>
      <c r="C155" s="202">
        <v>1.032</v>
      </c>
      <c r="D155" s="202">
        <v>1.032</v>
      </c>
      <c r="E155" s="202">
        <v>1.034</v>
      </c>
      <c r="F155" s="203">
        <v>659</v>
      </c>
    </row>
    <row r="156" spans="1:6" ht="23.25" customHeight="1">
      <c r="A156" s="77" t="s">
        <v>294</v>
      </c>
      <c r="B156" s="202">
        <v>1.1990000000000001</v>
      </c>
      <c r="C156" s="202">
        <v>1.139</v>
      </c>
      <c r="D156" s="202">
        <v>1.085</v>
      </c>
      <c r="E156" s="202">
        <v>1.008</v>
      </c>
      <c r="F156" s="203">
        <v>661</v>
      </c>
    </row>
    <row r="157" spans="1:6" ht="23.25" customHeight="1">
      <c r="A157" s="77" t="s">
        <v>295</v>
      </c>
      <c r="B157" s="202">
        <v>1.004</v>
      </c>
      <c r="C157" s="202">
        <v>1.0029999999999999</v>
      </c>
      <c r="D157" s="202">
        <v>1.0029999999999999</v>
      </c>
      <c r="E157" s="202">
        <v>1.002</v>
      </c>
      <c r="F157" s="203">
        <v>624</v>
      </c>
    </row>
    <row r="158" spans="1:6" ht="23.25" customHeight="1">
      <c r="A158" s="77" t="s">
        <v>296</v>
      </c>
      <c r="B158" s="202">
        <v>0.99399999999999999</v>
      </c>
      <c r="C158" s="202">
        <v>0.99299999999999999</v>
      </c>
      <c r="D158" s="202">
        <v>0.995</v>
      </c>
      <c r="E158" s="202">
        <v>0.995</v>
      </c>
      <c r="F158" s="203">
        <v>664</v>
      </c>
    </row>
    <row r="159" spans="1:6" ht="23.25" customHeight="1">
      <c r="A159" s="77" t="s">
        <v>297</v>
      </c>
      <c r="B159" s="202">
        <v>1.0009999999999999</v>
      </c>
      <c r="C159" s="202">
        <v>1.0009999999999999</v>
      </c>
      <c r="D159" s="202">
        <v>1.0029999999999999</v>
      </c>
      <c r="E159" s="202">
        <v>1.0029999999999999</v>
      </c>
      <c r="F159" s="203">
        <v>665</v>
      </c>
    </row>
    <row r="160" spans="1:6" ht="23.25" customHeight="1">
      <c r="A160" s="77" t="s">
        <v>298</v>
      </c>
      <c r="B160" s="202">
        <v>1.163</v>
      </c>
      <c r="C160" s="202">
        <v>1.1599999999999999</v>
      </c>
      <c r="D160" s="202">
        <v>1.17</v>
      </c>
      <c r="E160" s="202">
        <v>1.1479999999999999</v>
      </c>
      <c r="F160" s="203">
        <v>778</v>
      </c>
    </row>
    <row r="161" spans="1:6" ht="23.25" customHeight="1">
      <c r="A161" s="77" t="s">
        <v>299</v>
      </c>
      <c r="B161" s="202">
        <v>1.0109999999999999</v>
      </c>
      <c r="C161" s="202">
        <v>1.01</v>
      </c>
      <c r="D161" s="202">
        <v>1.0089999999999999</v>
      </c>
      <c r="E161" s="202">
        <v>1.0089999999999999</v>
      </c>
      <c r="F161" s="203">
        <v>667</v>
      </c>
    </row>
    <row r="162" spans="1:6" ht="23.25" customHeight="1">
      <c r="A162" s="77" t="s">
        <v>300</v>
      </c>
      <c r="B162" s="202">
        <v>1</v>
      </c>
      <c r="C162" s="202">
        <v>1</v>
      </c>
      <c r="D162" s="202">
        <v>1</v>
      </c>
      <c r="E162" s="202">
        <v>1</v>
      </c>
      <c r="F162" s="203">
        <v>691</v>
      </c>
    </row>
    <row r="163" spans="1:6" ht="23.25" customHeight="1">
      <c r="A163" s="77" t="s">
        <v>301</v>
      </c>
      <c r="B163" s="202">
        <v>1</v>
      </c>
      <c r="C163" s="202">
        <v>1</v>
      </c>
      <c r="D163" s="202">
        <v>1</v>
      </c>
      <c r="E163" s="202">
        <v>1</v>
      </c>
      <c r="F163" s="203">
        <v>691</v>
      </c>
    </row>
    <row r="164" spans="1:6" ht="23.25" customHeight="1">
      <c r="A164" s="77" t="s">
        <v>314</v>
      </c>
      <c r="B164" s="202">
        <v>1.002</v>
      </c>
      <c r="C164" s="202">
        <v>0.999</v>
      </c>
      <c r="D164" s="202">
        <v>0.999</v>
      </c>
      <c r="E164" s="202">
        <v>0.996</v>
      </c>
      <c r="F164" s="203">
        <v>668</v>
      </c>
    </row>
    <row r="165" spans="1:6" ht="23.25" customHeight="1">
      <c r="A165" s="77" t="s">
        <v>315</v>
      </c>
      <c r="B165" s="202">
        <v>0.98</v>
      </c>
      <c r="C165" s="202">
        <v>0.98199999999999998</v>
      </c>
      <c r="D165" s="202">
        <v>0.98</v>
      </c>
      <c r="E165" s="202">
        <v>0.98</v>
      </c>
      <c r="F165" s="203">
        <v>669</v>
      </c>
    </row>
    <row r="166" spans="1:6" ht="23.25" customHeight="1">
      <c r="A166" s="77" t="s">
        <v>316</v>
      </c>
      <c r="B166" s="202">
        <v>1.0009999999999999</v>
      </c>
      <c r="C166" s="202">
        <v>1.0009999999999999</v>
      </c>
      <c r="D166" s="202">
        <v>1.002</v>
      </c>
      <c r="E166" s="202">
        <v>1.002</v>
      </c>
      <c r="F166" s="203">
        <v>780</v>
      </c>
    </row>
    <row r="167" spans="1:6" ht="23.25" customHeight="1">
      <c r="A167" s="77" t="s">
        <v>317</v>
      </c>
      <c r="B167" s="202">
        <v>1.01</v>
      </c>
      <c r="C167" s="202">
        <v>1.0109999999999999</v>
      </c>
      <c r="D167" s="202">
        <v>1.0109999999999999</v>
      </c>
      <c r="E167" s="202">
        <v>1.0109999999999999</v>
      </c>
      <c r="F167" s="203">
        <v>673</v>
      </c>
    </row>
    <row r="168" spans="1:6" ht="23.25" customHeight="1">
      <c r="A168" s="77" t="s">
        <v>318</v>
      </c>
      <c r="B168" s="202">
        <v>1</v>
      </c>
      <c r="C168" s="202">
        <v>1</v>
      </c>
      <c r="D168" s="202">
        <v>1</v>
      </c>
      <c r="E168" s="202">
        <v>1</v>
      </c>
      <c r="F168" s="203">
        <v>647</v>
      </c>
    </row>
    <row r="169" spans="1:6" ht="23.25" customHeight="1">
      <c r="A169" s="77" t="s">
        <v>319</v>
      </c>
      <c r="B169" s="202">
        <v>1.0900000000000001</v>
      </c>
      <c r="C169" s="202">
        <v>1.101</v>
      </c>
      <c r="D169" s="202">
        <v>1.091</v>
      </c>
      <c r="E169" s="202">
        <v>1.087</v>
      </c>
      <c r="F169" s="203">
        <v>583</v>
      </c>
    </row>
    <row r="170" spans="1:6" ht="23.25" customHeight="1">
      <c r="A170" s="77" t="s">
        <v>320</v>
      </c>
      <c r="B170" s="202">
        <v>1</v>
      </c>
      <c r="C170" s="202">
        <v>1.0009999999999999</v>
      </c>
      <c r="D170" s="202">
        <v>1.0009999999999999</v>
      </c>
      <c r="E170" s="202">
        <v>1</v>
      </c>
      <c r="F170" s="203">
        <v>675</v>
      </c>
    </row>
    <row r="171" spans="1:6" ht="23.25" customHeight="1">
      <c r="A171" s="77" t="s">
        <v>321</v>
      </c>
      <c r="B171" s="202">
        <v>1.0049999999999999</v>
      </c>
      <c r="C171" s="202">
        <v>1.032</v>
      </c>
      <c r="D171" s="202">
        <v>1.056</v>
      </c>
      <c r="E171" s="202">
        <v>1.032</v>
      </c>
      <c r="F171" s="203">
        <v>676</v>
      </c>
    </row>
    <row r="172" spans="1:6" ht="23.25" customHeight="1">
      <c r="A172" s="77" t="s">
        <v>322</v>
      </c>
      <c r="B172" s="202">
        <v>1.016</v>
      </c>
      <c r="C172" s="202">
        <v>1.018</v>
      </c>
      <c r="D172" s="202">
        <v>1.0169999999999999</v>
      </c>
      <c r="E172" s="202">
        <v>1.0149999999999999</v>
      </c>
      <c r="F172" s="203">
        <v>677</v>
      </c>
    </row>
    <row r="173" spans="1:6" ht="23.25" customHeight="1">
      <c r="A173" s="77" t="s">
        <v>323</v>
      </c>
      <c r="B173" s="202">
        <v>1.002</v>
      </c>
      <c r="C173" s="202">
        <v>1.002</v>
      </c>
      <c r="D173" s="202">
        <v>1.0009999999999999</v>
      </c>
      <c r="E173" s="202">
        <v>1</v>
      </c>
      <c r="F173" s="203">
        <v>679</v>
      </c>
    </row>
    <row r="174" spans="1:6" ht="23.25" customHeight="1">
      <c r="A174" s="77" t="s">
        <v>324</v>
      </c>
      <c r="B174" s="202">
        <v>1.006</v>
      </c>
      <c r="C174" s="202">
        <v>1.0049999999999999</v>
      </c>
      <c r="D174" s="202">
        <v>1.006</v>
      </c>
      <c r="E174" s="202">
        <v>1.004</v>
      </c>
      <c r="F174" s="203">
        <v>680</v>
      </c>
    </row>
    <row r="175" spans="1:6" ht="23.25" customHeight="1">
      <c r="A175" s="77" t="s">
        <v>325</v>
      </c>
      <c r="B175" s="202">
        <v>0.99299999999999999</v>
      </c>
      <c r="C175" s="202">
        <v>0.995</v>
      </c>
      <c r="D175" s="202">
        <v>0.996</v>
      </c>
      <c r="E175" s="202">
        <v>0.99399999999999999</v>
      </c>
      <c r="F175" s="203">
        <v>681</v>
      </c>
    </row>
    <row r="176" spans="1:6" ht="23.25" customHeight="1">
      <c r="A176" s="77" t="s">
        <v>326</v>
      </c>
      <c r="B176" s="202">
        <v>1.006</v>
      </c>
      <c r="C176" s="202">
        <v>1.0109999999999999</v>
      </c>
      <c r="D176" s="202">
        <v>1.0209999999999999</v>
      </c>
      <c r="E176" s="202">
        <v>1.0069999999999999</v>
      </c>
      <c r="F176" s="203">
        <v>682</v>
      </c>
    </row>
    <row r="177" spans="1:6" ht="23.25" customHeight="1">
      <c r="A177" s="77" t="s">
        <v>327</v>
      </c>
      <c r="B177" s="202">
        <v>1.008</v>
      </c>
      <c r="C177" s="202">
        <v>1.01</v>
      </c>
      <c r="D177" s="202">
        <v>1.01</v>
      </c>
      <c r="E177" s="202">
        <v>1.0089999999999999</v>
      </c>
      <c r="F177" s="203">
        <v>692</v>
      </c>
    </row>
    <row r="178" spans="1:6" ht="23.25" customHeight="1">
      <c r="A178" s="77" t="s">
        <v>328</v>
      </c>
      <c r="B178" s="202">
        <v>1.093</v>
      </c>
      <c r="C178" s="202">
        <v>1.0880000000000001</v>
      </c>
      <c r="D178" s="202">
        <v>1.093</v>
      </c>
      <c r="E178" s="202">
        <v>1.0569999999999999</v>
      </c>
      <c r="F178" s="203">
        <v>694</v>
      </c>
    </row>
    <row r="179" spans="1:6" ht="23.25" customHeight="1">
      <c r="A179" s="77" t="s">
        <v>329</v>
      </c>
      <c r="B179" s="202">
        <v>1</v>
      </c>
      <c r="C179" s="202">
        <v>1</v>
      </c>
      <c r="D179" s="202">
        <v>1</v>
      </c>
      <c r="E179" s="202">
        <v>1</v>
      </c>
      <c r="F179" s="203">
        <v>8720</v>
      </c>
    </row>
    <row r="180" spans="1:6" ht="23.25" customHeight="1">
      <c r="A180" s="77" t="s">
        <v>330</v>
      </c>
      <c r="B180" s="202">
        <v>0.97899999999999998</v>
      </c>
      <c r="C180" s="202">
        <v>0.97899999999999998</v>
      </c>
      <c r="D180" s="202">
        <v>0.97899999999999998</v>
      </c>
      <c r="E180" s="202">
        <v>0.97899999999999998</v>
      </c>
      <c r="F180" s="203">
        <v>696</v>
      </c>
    </row>
    <row r="181" spans="1:6" ht="23.25" customHeight="1">
      <c r="A181" s="77" t="s">
        <v>331</v>
      </c>
      <c r="B181" s="202">
        <v>0.97199999999999998</v>
      </c>
      <c r="C181" s="202">
        <v>0.97199999999999998</v>
      </c>
      <c r="D181" s="202">
        <v>0.97199999999999998</v>
      </c>
      <c r="E181" s="202">
        <v>0.97199999999999998</v>
      </c>
      <c r="F181" s="203">
        <v>697</v>
      </c>
    </row>
    <row r="182" spans="1:6" ht="23.25" customHeight="1">
      <c r="A182" s="77" t="s">
        <v>332</v>
      </c>
      <c r="B182" s="202">
        <v>1.069</v>
      </c>
      <c r="C182" s="202">
        <v>1.056</v>
      </c>
      <c r="D182" s="202">
        <v>1.069</v>
      </c>
      <c r="E182" s="202">
        <v>1.069</v>
      </c>
      <c r="F182" s="203">
        <v>656</v>
      </c>
    </row>
    <row r="183" spans="1:6" ht="23.25" customHeight="1">
      <c r="A183" s="77" t="s">
        <v>334</v>
      </c>
      <c r="B183" s="202">
        <v>1.0009999999999999</v>
      </c>
      <c r="C183" s="202">
        <v>1.0009999999999999</v>
      </c>
      <c r="D183" s="202">
        <v>1.0029999999999999</v>
      </c>
      <c r="E183" s="202">
        <v>1.0029999999999999</v>
      </c>
      <c r="F183" s="203">
        <v>577</v>
      </c>
    </row>
    <row r="184" spans="1:6" ht="23.25" customHeight="1">
      <c r="A184" s="77" t="s">
        <v>335</v>
      </c>
      <c r="B184" s="202">
        <v>1</v>
      </c>
      <c r="C184" s="202">
        <v>1</v>
      </c>
      <c r="D184" s="202">
        <v>1</v>
      </c>
      <c r="E184" s="202">
        <v>1</v>
      </c>
      <c r="F184" s="203">
        <v>8719</v>
      </c>
    </row>
    <row r="185" spans="1:6" ht="23.25" customHeight="1">
      <c r="A185" s="77" t="s">
        <v>336</v>
      </c>
      <c r="B185" s="202">
        <v>1.012</v>
      </c>
      <c r="C185" s="202">
        <v>1.0109999999999999</v>
      </c>
      <c r="D185" s="202">
        <v>1.008</v>
      </c>
      <c r="E185" s="202">
        <v>1.0069999999999999</v>
      </c>
      <c r="F185" s="203">
        <v>581</v>
      </c>
    </row>
    <row r="186" spans="1:6" ht="23.25" customHeight="1">
      <c r="A186" s="77" t="s">
        <v>337</v>
      </c>
      <c r="B186" s="202">
        <v>1.054</v>
      </c>
      <c r="C186" s="202">
        <v>1.0509999999999999</v>
      </c>
      <c r="D186" s="202">
        <v>1.048</v>
      </c>
      <c r="E186" s="202">
        <v>1.0509999999999999</v>
      </c>
      <c r="F186" s="203">
        <v>631</v>
      </c>
    </row>
    <row r="187" spans="1:6" ht="23.25" customHeight="1">
      <c r="A187" s="77" t="s">
        <v>338</v>
      </c>
      <c r="B187" s="202">
        <v>1.014</v>
      </c>
      <c r="C187" s="202">
        <v>1.0169999999999999</v>
      </c>
      <c r="D187" s="202">
        <v>1.014</v>
      </c>
      <c r="E187" s="202">
        <v>1.016</v>
      </c>
      <c r="F187" s="203">
        <v>636</v>
      </c>
    </row>
    <row r="188" spans="1:6" ht="23.25" customHeight="1">
      <c r="A188" s="77" t="s">
        <v>339</v>
      </c>
      <c r="B188" s="202">
        <v>1.0189999999999999</v>
      </c>
      <c r="C188" s="202">
        <v>1.0189999999999999</v>
      </c>
      <c r="D188" s="202">
        <v>1.0169999999999999</v>
      </c>
      <c r="E188" s="202">
        <v>1.016</v>
      </c>
      <c r="F188" s="203">
        <v>771</v>
      </c>
    </row>
    <row r="189" spans="1:6" ht="23.25" customHeight="1">
      <c r="A189" s="77" t="s">
        <v>340</v>
      </c>
      <c r="B189" s="202">
        <v>1</v>
      </c>
      <c r="C189" s="202">
        <v>1</v>
      </c>
      <c r="D189" s="202">
        <v>1</v>
      </c>
      <c r="E189" s="202">
        <v>1</v>
      </c>
      <c r="F189" s="203">
        <v>8707</v>
      </c>
    </row>
    <row r="190" spans="1:6" ht="23.25" customHeight="1">
      <c r="A190" s="77" t="s">
        <v>341</v>
      </c>
      <c r="B190" s="202">
        <v>1.21</v>
      </c>
      <c r="C190" s="202">
        <v>1.218</v>
      </c>
      <c r="D190" s="202">
        <v>1.206</v>
      </c>
      <c r="E190" s="202">
        <v>1.216</v>
      </c>
      <c r="F190" s="203">
        <v>750</v>
      </c>
    </row>
    <row r="191" spans="1:6" ht="23.25" customHeight="1">
      <c r="A191" s="77" t="s">
        <v>342</v>
      </c>
      <c r="B191" s="202">
        <v>0.999</v>
      </c>
      <c r="C191" s="202">
        <v>0.999</v>
      </c>
      <c r="D191" s="202">
        <v>0.999</v>
      </c>
      <c r="E191" s="202">
        <v>1</v>
      </c>
      <c r="F191" s="203">
        <v>628</v>
      </c>
    </row>
    <row r="192" spans="1:6" ht="23.25" customHeight="1">
      <c r="A192" s="77" t="s">
        <v>343</v>
      </c>
      <c r="B192" s="202">
        <v>1.0089999999999999</v>
      </c>
      <c r="C192" s="202">
        <v>1.0089999999999999</v>
      </c>
      <c r="D192" s="202">
        <v>1.0089999999999999</v>
      </c>
      <c r="E192" s="202">
        <v>1.008</v>
      </c>
      <c r="F192" s="203">
        <v>781</v>
      </c>
    </row>
    <row r="193" spans="1:6" ht="23.25" customHeight="1">
      <c r="A193" s="77" t="s">
        <v>344</v>
      </c>
      <c r="B193" s="202">
        <v>1</v>
      </c>
      <c r="C193" s="202">
        <v>1</v>
      </c>
      <c r="D193" s="202">
        <v>1</v>
      </c>
      <c r="E193" s="202">
        <v>1</v>
      </c>
      <c r="F193" s="203">
        <v>639</v>
      </c>
    </row>
    <row r="194" spans="1:6" ht="23.25" customHeight="1">
      <c r="A194" s="77" t="s">
        <v>345</v>
      </c>
      <c r="B194" s="202">
        <v>1</v>
      </c>
      <c r="C194" s="202">
        <v>1</v>
      </c>
      <c r="D194" s="202">
        <v>1</v>
      </c>
      <c r="E194" s="202">
        <v>1</v>
      </c>
      <c r="F194" s="203">
        <v>8722</v>
      </c>
    </row>
    <row r="195" spans="1:6" ht="23.25" customHeight="1">
      <c r="A195" s="77" t="s">
        <v>346</v>
      </c>
      <c r="B195" s="202">
        <v>1</v>
      </c>
      <c r="C195" s="202">
        <v>1</v>
      </c>
      <c r="D195" s="202">
        <v>1</v>
      </c>
      <c r="E195" s="202">
        <v>1</v>
      </c>
      <c r="F195" s="203">
        <v>570</v>
      </c>
    </row>
    <row r="196" spans="1:6" ht="23.25" customHeight="1">
      <c r="A196" s="77" t="s">
        <v>347</v>
      </c>
      <c r="B196" s="202">
        <v>0.95099999999999996</v>
      </c>
      <c r="C196" s="202">
        <v>0.95099999999999996</v>
      </c>
      <c r="D196" s="202">
        <v>0.95699999999999996</v>
      </c>
      <c r="E196" s="202">
        <v>0.95399999999999996</v>
      </c>
      <c r="F196" s="203">
        <v>576</v>
      </c>
    </row>
    <row r="197" spans="1:6" ht="23.25" customHeight="1">
      <c r="A197" s="77" t="s">
        <v>348</v>
      </c>
      <c r="B197" s="202">
        <v>0.99099999999999999</v>
      </c>
      <c r="C197" s="202">
        <v>0.99099999999999999</v>
      </c>
      <c r="D197" s="202">
        <v>0.99099999999999999</v>
      </c>
      <c r="E197" s="202">
        <v>0.99099999999999999</v>
      </c>
      <c r="F197" s="203">
        <v>580</v>
      </c>
    </row>
    <row r="198" spans="1:6" ht="23.25" customHeight="1">
      <c r="A198" s="77" t="s">
        <v>349</v>
      </c>
      <c r="B198" s="202">
        <v>1.0089999999999999</v>
      </c>
      <c r="C198" s="202">
        <v>1.006</v>
      </c>
      <c r="D198" s="202">
        <v>1.0109999999999999</v>
      </c>
      <c r="E198" s="202">
        <v>1.008</v>
      </c>
      <c r="F198" s="203">
        <v>640</v>
      </c>
    </row>
    <row r="199" spans="1:6" ht="23.25" customHeight="1">
      <c r="A199" s="77" t="s">
        <v>350</v>
      </c>
      <c r="B199" s="202">
        <v>0.95399999999999996</v>
      </c>
      <c r="C199" s="202">
        <v>0.95499999999999996</v>
      </c>
      <c r="D199" s="202">
        <v>0.95399999999999996</v>
      </c>
      <c r="E199" s="202">
        <v>0.95399999999999996</v>
      </c>
      <c r="F199" s="203">
        <v>629</v>
      </c>
    </row>
    <row r="200" spans="1:6" ht="23.25" customHeight="1">
      <c r="A200" s="77" t="s">
        <v>351</v>
      </c>
      <c r="B200" s="202">
        <v>1</v>
      </c>
      <c r="C200" s="202">
        <v>1</v>
      </c>
      <c r="D200" s="202">
        <v>1</v>
      </c>
      <c r="E200" s="202">
        <v>1</v>
      </c>
      <c r="F200" s="203">
        <v>8741</v>
      </c>
    </row>
    <row r="201" spans="1:6" ht="23.25" customHeight="1">
      <c r="A201" s="77" t="s">
        <v>352</v>
      </c>
      <c r="B201" s="202">
        <v>1.004</v>
      </c>
      <c r="C201" s="202">
        <v>1.004</v>
      </c>
      <c r="D201" s="202">
        <v>1.004</v>
      </c>
      <c r="E201" s="202">
        <v>1.0029999999999999</v>
      </c>
      <c r="F201" s="203">
        <v>641</v>
      </c>
    </row>
    <row r="202" spans="1:6" ht="23.25" customHeight="1">
      <c r="A202" s="77" t="s">
        <v>353</v>
      </c>
      <c r="B202" s="202">
        <v>1</v>
      </c>
      <c r="C202" s="202">
        <v>1</v>
      </c>
      <c r="D202" s="202">
        <v>1</v>
      </c>
      <c r="E202" s="202">
        <v>1</v>
      </c>
      <c r="F202" s="203">
        <v>782</v>
      </c>
    </row>
    <row r="203" spans="1:6" ht="23.25" customHeight="1">
      <c r="A203" s="77" t="s">
        <v>354</v>
      </c>
      <c r="B203" s="202">
        <v>1.006</v>
      </c>
      <c r="C203" s="202">
        <v>1.0069999999999999</v>
      </c>
      <c r="D203" s="202">
        <v>1.006</v>
      </c>
      <c r="E203" s="202">
        <v>1.006</v>
      </c>
      <c r="F203" s="203">
        <v>590</v>
      </c>
    </row>
    <row r="204" spans="1:6" ht="23.25" customHeight="1">
      <c r="A204" s="77" t="s">
        <v>355</v>
      </c>
      <c r="B204" s="202">
        <v>1.0029999999999999</v>
      </c>
      <c r="C204" s="202">
        <v>1.0029999999999999</v>
      </c>
      <c r="D204" s="202">
        <v>1.0029999999999999</v>
      </c>
      <c r="E204" s="202">
        <v>1.0029999999999999</v>
      </c>
      <c r="F204" s="203">
        <v>645</v>
      </c>
    </row>
    <row r="205" spans="1:6" ht="23.25" customHeight="1">
      <c r="A205" s="77" t="s">
        <v>356</v>
      </c>
      <c r="B205" s="202">
        <v>1.0049999999999999</v>
      </c>
      <c r="C205" s="202">
        <v>1.004</v>
      </c>
      <c r="D205" s="202">
        <v>1.004</v>
      </c>
      <c r="E205" s="202">
        <v>1.004</v>
      </c>
      <c r="F205" s="203">
        <v>649</v>
      </c>
    </row>
    <row r="206" spans="1:6" ht="23.25" customHeight="1">
      <c r="A206" s="77" t="s">
        <v>357</v>
      </c>
      <c r="B206" s="202">
        <v>0.97</v>
      </c>
      <c r="C206" s="202">
        <v>0.97</v>
      </c>
      <c r="D206" s="202">
        <v>0.97</v>
      </c>
      <c r="E206" s="202">
        <v>0.97</v>
      </c>
      <c r="F206" s="203">
        <v>792</v>
      </c>
    </row>
    <row r="207" spans="1:6" ht="23.25" customHeight="1">
      <c r="A207" s="77" t="s">
        <v>358</v>
      </c>
      <c r="B207" s="202">
        <v>1.05</v>
      </c>
      <c r="C207" s="202">
        <v>1.0509999999999999</v>
      </c>
      <c r="D207" s="202">
        <v>1.05</v>
      </c>
      <c r="E207" s="202">
        <v>1.0509999999999999</v>
      </c>
      <c r="F207" s="203">
        <v>734</v>
      </c>
    </row>
    <row r="208" spans="1:6" ht="23.25" customHeight="1">
      <c r="A208" s="77" t="s">
        <v>359</v>
      </c>
      <c r="B208" s="202">
        <v>1.016</v>
      </c>
      <c r="C208" s="202">
        <v>1.016</v>
      </c>
      <c r="D208" s="202">
        <v>1.014</v>
      </c>
      <c r="E208" s="202">
        <v>1.0069999999999999</v>
      </c>
      <c r="F208" s="203">
        <v>693</v>
      </c>
    </row>
    <row r="209" spans="1:6" ht="23.25" customHeight="1">
      <c r="A209" s="77" t="s">
        <v>360</v>
      </c>
      <c r="B209" s="202">
        <v>0.98499999999999999</v>
      </c>
      <c r="C209" s="202">
        <v>0.98599999999999999</v>
      </c>
      <c r="D209" s="202">
        <v>0.98599999999999999</v>
      </c>
      <c r="E209" s="202">
        <v>0.98599999999999999</v>
      </c>
      <c r="F209" s="203">
        <v>561</v>
      </c>
    </row>
    <row r="210" spans="1:6" ht="23.25" customHeight="1">
      <c r="A210" s="77" t="s">
        <v>361</v>
      </c>
      <c r="B210" s="202">
        <v>1.042</v>
      </c>
      <c r="C210" s="202">
        <v>1.0449999999999999</v>
      </c>
      <c r="D210" s="202">
        <v>1.054</v>
      </c>
      <c r="E210" s="202">
        <v>1.05</v>
      </c>
      <c r="F210" s="203">
        <v>695</v>
      </c>
    </row>
    <row r="211" spans="1:6" ht="23.25" customHeight="1">
      <c r="A211" s="77" t="s">
        <v>362</v>
      </c>
      <c r="B211" s="202">
        <v>1.014</v>
      </c>
      <c r="C211" s="202">
        <v>1.014</v>
      </c>
      <c r="D211" s="202">
        <v>1.012</v>
      </c>
      <c r="E211" s="202">
        <v>1.012</v>
      </c>
      <c r="F211" s="203">
        <v>764</v>
      </c>
    </row>
    <row r="212" spans="1:6" ht="23.25" customHeight="1">
      <c r="A212" s="77" t="s">
        <v>363</v>
      </c>
      <c r="B212" s="202">
        <v>1</v>
      </c>
      <c r="C212" s="202">
        <v>1</v>
      </c>
      <c r="D212" s="202">
        <v>1</v>
      </c>
      <c r="E212" s="202">
        <v>1</v>
      </c>
      <c r="F212" s="203">
        <v>627</v>
      </c>
    </row>
    <row r="213" spans="1:6" ht="23.25" customHeight="1">
      <c r="A213" s="77" t="s">
        <v>364</v>
      </c>
      <c r="B213" s="202">
        <v>0.97299999999999998</v>
      </c>
      <c r="C213" s="202">
        <v>0.97299999999999998</v>
      </c>
      <c r="D213" s="202">
        <v>0.97199999999999998</v>
      </c>
      <c r="E213" s="202">
        <v>0.97199999999999998</v>
      </c>
      <c r="F213" s="203">
        <v>698</v>
      </c>
    </row>
    <row r="214" spans="1:6" ht="23.25" customHeight="1">
      <c r="A214" s="77" t="s">
        <v>365</v>
      </c>
      <c r="B214" s="202">
        <v>1.0329999999999999</v>
      </c>
      <c r="C214" s="202">
        <v>1.034</v>
      </c>
      <c r="D214" s="202">
        <v>1.034</v>
      </c>
      <c r="E214" s="202">
        <v>1.0309999999999999</v>
      </c>
      <c r="F214" s="203">
        <v>666</v>
      </c>
    </row>
    <row r="215" spans="1:6" ht="23.25" customHeight="1">
      <c r="A215" s="77" t="s">
        <v>366</v>
      </c>
      <c r="B215" s="202">
        <v>1.046</v>
      </c>
      <c r="C215" s="202">
        <v>1.046</v>
      </c>
      <c r="D215" s="202">
        <v>1.0620000000000001</v>
      </c>
      <c r="E215" s="202">
        <v>1.0620000000000001</v>
      </c>
      <c r="F215" s="203">
        <v>642</v>
      </c>
    </row>
    <row r="216" spans="1:6" ht="23.25" customHeight="1">
      <c r="A216" s="77" t="s">
        <v>367</v>
      </c>
      <c r="B216" s="202">
        <v>1.0009999999999999</v>
      </c>
      <c r="C216" s="202">
        <v>1.0009999999999999</v>
      </c>
      <c r="D216" s="202">
        <v>1</v>
      </c>
      <c r="E216" s="202">
        <v>0.999</v>
      </c>
      <c r="F216" s="203">
        <v>699</v>
      </c>
    </row>
    <row r="217" spans="1:6" ht="23.25" customHeight="1">
      <c r="A217" s="77" t="s">
        <v>368</v>
      </c>
      <c r="B217" s="202">
        <v>1</v>
      </c>
      <c r="C217" s="202">
        <v>1</v>
      </c>
      <c r="D217" s="202">
        <v>1</v>
      </c>
      <c r="E217" s="202">
        <v>1</v>
      </c>
      <c r="F217" s="203">
        <v>8727</v>
      </c>
    </row>
    <row r="218" spans="1:6" ht="23.25" customHeight="1">
      <c r="A218" s="77" t="s">
        <v>369</v>
      </c>
      <c r="B218" s="202">
        <v>0.98299999999999998</v>
      </c>
      <c r="C218" s="202">
        <v>0.98299999999999998</v>
      </c>
      <c r="D218" s="202">
        <v>0.98299999999999998</v>
      </c>
      <c r="E218" s="202">
        <v>0.98299999999999998</v>
      </c>
      <c r="F218" s="203">
        <v>702</v>
      </c>
    </row>
    <row r="219" spans="1:6" ht="23.25" customHeight="1">
      <c r="A219" s="77" t="s">
        <v>370</v>
      </c>
      <c r="B219" s="202">
        <v>1.0009999999999999</v>
      </c>
      <c r="C219" s="202">
        <v>1.0009999999999999</v>
      </c>
      <c r="D219" s="202">
        <v>1.0009999999999999</v>
      </c>
      <c r="E219" s="202">
        <v>1.0009999999999999</v>
      </c>
      <c r="F219" s="203">
        <v>712</v>
      </c>
    </row>
    <row r="220" spans="1:6" ht="23.25" customHeight="1">
      <c r="A220" s="77" t="s">
        <v>371</v>
      </c>
      <c r="B220" s="202">
        <v>0.97399999999999998</v>
      </c>
      <c r="C220" s="202">
        <v>0.998</v>
      </c>
      <c r="D220" s="202">
        <v>1.002</v>
      </c>
      <c r="E220" s="202">
        <v>1.002</v>
      </c>
      <c r="F220" s="203">
        <v>794</v>
      </c>
    </row>
    <row r="221" spans="1:6" ht="23.25" customHeight="1">
      <c r="A221" s="77" t="s">
        <v>372</v>
      </c>
      <c r="B221" s="202">
        <v>1.026</v>
      </c>
      <c r="C221" s="202">
        <v>1.02</v>
      </c>
      <c r="D221" s="202">
        <v>1.024</v>
      </c>
      <c r="E221" s="202">
        <v>1.0169999999999999</v>
      </c>
      <c r="F221" s="203">
        <v>716</v>
      </c>
    </row>
    <row r="222" spans="1:6" ht="23.25" customHeight="1">
      <c r="A222" s="77" t="s">
        <v>373</v>
      </c>
      <c r="B222" s="202">
        <v>1.0069999999999999</v>
      </c>
      <c r="C222" s="202">
        <v>1.0069999999999999</v>
      </c>
      <c r="D222" s="202">
        <v>1.006</v>
      </c>
      <c r="E222" s="202">
        <v>1.0049999999999999</v>
      </c>
      <c r="F222" s="203">
        <v>719</v>
      </c>
    </row>
    <row r="223" spans="1:6" ht="23.25" customHeight="1">
      <c r="A223" s="77" t="s">
        <v>374</v>
      </c>
      <c r="B223" s="202">
        <v>1.002</v>
      </c>
      <c r="C223" s="202">
        <v>1.0049999999999999</v>
      </c>
      <c r="D223" s="202">
        <v>1.006</v>
      </c>
      <c r="E223" s="202">
        <v>1.0029999999999999</v>
      </c>
      <c r="F223" s="203">
        <v>765</v>
      </c>
    </row>
    <row r="224" spans="1:6" ht="23.25" customHeight="1">
      <c r="A224" s="77" t="s">
        <v>375</v>
      </c>
      <c r="B224" s="202">
        <v>0.98499999999999999</v>
      </c>
      <c r="C224" s="202">
        <v>0.98499999999999999</v>
      </c>
      <c r="D224" s="202">
        <v>0.98499999999999999</v>
      </c>
      <c r="E224" s="202">
        <v>0.98499999999999999</v>
      </c>
      <c r="F224" s="203">
        <v>585</v>
      </c>
    </row>
    <row r="225" spans="1:6" ht="23.25" customHeight="1">
      <c r="A225" s="77" t="s">
        <v>376</v>
      </c>
      <c r="B225" s="202">
        <v>0.998</v>
      </c>
      <c r="C225" s="202">
        <v>0.998</v>
      </c>
      <c r="D225" s="202">
        <v>1.002</v>
      </c>
      <c r="E225" s="202">
        <v>1.002</v>
      </c>
      <c r="F225" s="203">
        <v>578</v>
      </c>
    </row>
    <row r="226" spans="1:6" ht="23.25" customHeight="1">
      <c r="A226" s="77" t="s">
        <v>377</v>
      </c>
      <c r="B226" s="202">
        <v>0.98</v>
      </c>
      <c r="C226" s="202">
        <v>0.98399999999999999</v>
      </c>
      <c r="D226" s="202">
        <v>0.98899999999999999</v>
      </c>
      <c r="E226" s="202">
        <v>0.98699999999999999</v>
      </c>
      <c r="F226" s="203">
        <v>776</v>
      </c>
    </row>
    <row r="227" spans="1:6" ht="23.25" customHeight="1">
      <c r="A227" s="77" t="s">
        <v>378</v>
      </c>
      <c r="B227" s="202">
        <v>0.97699999999999998</v>
      </c>
      <c r="C227" s="202">
        <v>1.01</v>
      </c>
      <c r="D227" s="202">
        <v>1.0229999999999999</v>
      </c>
      <c r="E227" s="202">
        <v>1.012</v>
      </c>
      <c r="F227" s="203">
        <v>657</v>
      </c>
    </row>
    <row r="228" spans="1:6" ht="23.25" customHeight="1">
      <c r="A228" s="77" t="s">
        <v>379</v>
      </c>
      <c r="B228" s="202">
        <v>1.002</v>
      </c>
      <c r="C228" s="202">
        <v>1.0109999999999999</v>
      </c>
      <c r="D228" s="202">
        <v>1.004</v>
      </c>
      <c r="E228" s="202">
        <v>1.014</v>
      </c>
      <c r="F228" s="203">
        <v>594</v>
      </c>
    </row>
    <row r="229" spans="1:6" ht="23.25" customHeight="1">
      <c r="A229" s="77" t="s">
        <v>380</v>
      </c>
      <c r="B229" s="202">
        <v>0.999</v>
      </c>
      <c r="C229" s="202">
        <v>0.999</v>
      </c>
      <c r="D229" s="202">
        <v>0.999</v>
      </c>
      <c r="E229" s="202">
        <v>0.999</v>
      </c>
      <c r="F229" s="203">
        <v>747</v>
      </c>
    </row>
    <row r="230" spans="1:6" ht="23.25" customHeight="1">
      <c r="A230" s="77" t="s">
        <v>381</v>
      </c>
      <c r="B230" s="202">
        <v>0.996</v>
      </c>
      <c r="C230" s="202">
        <v>0.996</v>
      </c>
      <c r="D230" s="202">
        <v>1.008</v>
      </c>
      <c r="E230" s="202">
        <v>1.0069999999999999</v>
      </c>
      <c r="F230" s="203">
        <v>757</v>
      </c>
    </row>
    <row r="231" spans="1:6" ht="23.25" customHeight="1">
      <c r="A231" s="77" t="s">
        <v>382</v>
      </c>
      <c r="B231" s="202">
        <v>1.0169999999999999</v>
      </c>
      <c r="C231" s="202">
        <v>1.0169999999999999</v>
      </c>
      <c r="D231" s="202">
        <v>1.012</v>
      </c>
      <c r="E231" s="202">
        <v>1.014</v>
      </c>
      <c r="F231" s="203">
        <v>799</v>
      </c>
    </row>
    <row r="232" spans="1:6" ht="23.25" customHeight="1">
      <c r="A232" s="77" t="s">
        <v>383</v>
      </c>
      <c r="B232" s="202">
        <v>1.0169999999999999</v>
      </c>
      <c r="C232" s="202">
        <v>1.0169999999999999</v>
      </c>
      <c r="D232" s="202">
        <v>1.012</v>
      </c>
      <c r="E232" s="202">
        <v>1.014</v>
      </c>
      <c r="F232" s="203">
        <v>799</v>
      </c>
    </row>
    <row r="233" spans="1:6" ht="23.25" customHeight="1">
      <c r="A233" s="77" t="s">
        <v>384</v>
      </c>
      <c r="B233" s="202">
        <v>0.999</v>
      </c>
      <c r="C233" s="202">
        <v>1</v>
      </c>
      <c r="D233" s="202">
        <v>1</v>
      </c>
      <c r="E233" s="202">
        <v>1</v>
      </c>
      <c r="F233" s="203">
        <v>672</v>
      </c>
    </row>
    <row r="234" spans="1:6" ht="23.25" customHeight="1">
      <c r="A234" s="77" t="s">
        <v>385</v>
      </c>
      <c r="B234" s="202">
        <v>0.99199999999999999</v>
      </c>
      <c r="C234" s="202">
        <v>0.99199999999999999</v>
      </c>
      <c r="D234" s="202">
        <v>0.99199999999999999</v>
      </c>
      <c r="E234" s="202">
        <v>0.99199999999999999</v>
      </c>
      <c r="F234" s="203">
        <v>768</v>
      </c>
    </row>
    <row r="235" spans="1:6" ht="23.25" customHeight="1">
      <c r="A235" s="77" t="s">
        <v>386</v>
      </c>
      <c r="B235" s="202">
        <v>1</v>
      </c>
      <c r="C235" s="202">
        <v>1</v>
      </c>
      <c r="D235" s="202">
        <v>1</v>
      </c>
      <c r="E235" s="202">
        <v>1</v>
      </c>
      <c r="F235" s="203">
        <v>674</v>
      </c>
    </row>
    <row r="236" spans="1:6" ht="23.25" customHeight="1">
      <c r="A236" s="77" t="s">
        <v>387</v>
      </c>
      <c r="B236" s="202">
        <v>1</v>
      </c>
      <c r="C236" s="202">
        <v>1</v>
      </c>
      <c r="D236" s="202">
        <v>1</v>
      </c>
      <c r="E236" s="202">
        <v>1</v>
      </c>
      <c r="F236" s="203">
        <v>728</v>
      </c>
    </row>
    <row r="237" spans="1:6" ht="23.25" customHeight="1">
      <c r="A237" s="77" t="s">
        <v>388</v>
      </c>
      <c r="B237" s="202">
        <v>0.99299999999999999</v>
      </c>
      <c r="C237" s="202">
        <v>0.995</v>
      </c>
      <c r="D237" s="202">
        <v>0.996</v>
      </c>
      <c r="E237" s="202">
        <v>0.995</v>
      </c>
      <c r="F237" s="203">
        <v>751</v>
      </c>
    </row>
    <row r="238" spans="1:6" ht="23.25" customHeight="1">
      <c r="A238" s="77" t="s">
        <v>389</v>
      </c>
      <c r="B238" s="202">
        <v>1</v>
      </c>
      <c r="C238" s="202">
        <v>1</v>
      </c>
      <c r="D238" s="202">
        <v>1</v>
      </c>
      <c r="E238" s="202">
        <v>1</v>
      </c>
      <c r="F238" s="203">
        <v>720</v>
      </c>
    </row>
    <row r="239" spans="1:6" ht="23.25" customHeight="1">
      <c r="A239" s="77" t="s">
        <v>390</v>
      </c>
      <c r="B239" s="202">
        <v>1</v>
      </c>
      <c r="C239" s="202">
        <v>1</v>
      </c>
      <c r="D239" s="202">
        <v>1</v>
      </c>
      <c r="E239" s="202">
        <v>1</v>
      </c>
      <c r="F239" s="203">
        <v>8752</v>
      </c>
    </row>
    <row r="240" spans="1:6" ht="23.25" customHeight="1">
      <c r="A240" s="77" t="s">
        <v>391</v>
      </c>
      <c r="B240" s="202">
        <v>1.008</v>
      </c>
      <c r="C240" s="202">
        <v>1.008</v>
      </c>
      <c r="D240" s="202">
        <v>1.008</v>
      </c>
      <c r="E240" s="202">
        <v>1.0069999999999999</v>
      </c>
      <c r="F240" s="203">
        <v>788</v>
      </c>
    </row>
    <row r="241" spans="1:6" ht="23.25" customHeight="1">
      <c r="A241" s="77" t="s">
        <v>392</v>
      </c>
      <c r="B241" s="202">
        <v>1.0169999999999999</v>
      </c>
      <c r="C241" s="202">
        <v>1.0169999999999999</v>
      </c>
      <c r="D241" s="202">
        <v>1.012</v>
      </c>
      <c r="E241" s="202">
        <v>1.014</v>
      </c>
      <c r="F241" s="203">
        <v>799</v>
      </c>
    </row>
    <row r="242" spans="1:6" ht="23.25" customHeight="1">
      <c r="A242" s="77" t="s">
        <v>393</v>
      </c>
      <c r="B242" s="202">
        <v>1.0209999999999999</v>
      </c>
      <c r="C242" s="202">
        <v>1.0149999999999999</v>
      </c>
      <c r="D242" s="202">
        <v>1.0189999999999999</v>
      </c>
      <c r="E242" s="202">
        <v>1.012</v>
      </c>
      <c r="F242" s="203">
        <v>721</v>
      </c>
    </row>
    <row r="243" spans="1:6" ht="23.25" customHeight="1">
      <c r="A243" s="77" t="s">
        <v>394</v>
      </c>
      <c r="B243" s="202">
        <v>0.997</v>
      </c>
      <c r="C243" s="202">
        <v>0.99</v>
      </c>
      <c r="D243" s="202">
        <v>0.995</v>
      </c>
      <c r="E243" s="202">
        <v>0.997</v>
      </c>
      <c r="F243" s="203">
        <v>798</v>
      </c>
    </row>
    <row r="244" spans="1:6" ht="23.25" customHeight="1">
      <c r="A244" s="77" t="s">
        <v>395</v>
      </c>
      <c r="B244" s="202">
        <v>1.026</v>
      </c>
      <c r="C244" s="202">
        <v>1.0249999999999999</v>
      </c>
      <c r="D244" s="202">
        <v>1.0229999999999999</v>
      </c>
      <c r="E244" s="202">
        <v>1.02</v>
      </c>
      <c r="F244" s="203">
        <v>670</v>
      </c>
    </row>
    <row r="245" spans="1:6" ht="23.25" customHeight="1">
      <c r="A245" s="77" t="s">
        <v>396</v>
      </c>
      <c r="B245" s="202">
        <v>1.022</v>
      </c>
      <c r="C245" s="202">
        <v>1.0269999999999999</v>
      </c>
      <c r="D245" s="202">
        <v>1.048</v>
      </c>
      <c r="E245" s="202">
        <v>1.0309999999999999</v>
      </c>
      <c r="F245" s="203">
        <v>759</v>
      </c>
    </row>
    <row r="246" spans="1:6" ht="23.25" customHeight="1">
      <c r="A246" s="77" t="s">
        <v>397</v>
      </c>
      <c r="B246" s="202">
        <v>1.0029999999999999</v>
      </c>
      <c r="C246" s="202">
        <v>1.006</v>
      </c>
      <c r="D246" s="202">
        <v>1.006</v>
      </c>
      <c r="E246" s="202">
        <v>1.0049999999999999</v>
      </c>
      <c r="F246" s="203">
        <v>671</v>
      </c>
    </row>
    <row r="247" spans="1:6" ht="23.25" customHeight="1">
      <c r="A247" s="77" t="s">
        <v>398</v>
      </c>
      <c r="B247" s="202">
        <v>0.99</v>
      </c>
      <c r="C247" s="202">
        <v>0.99</v>
      </c>
      <c r="D247" s="202">
        <v>0.99099999999999999</v>
      </c>
      <c r="E247" s="202">
        <v>0.98899999999999999</v>
      </c>
      <c r="F247" s="203">
        <v>785</v>
      </c>
    </row>
    <row r="248" spans="1:6" ht="23.25" customHeight="1">
      <c r="A248" s="77" t="s">
        <v>399</v>
      </c>
      <c r="B248" s="202">
        <v>0.99399999999999999</v>
      </c>
      <c r="C248" s="202">
        <v>0.99399999999999999</v>
      </c>
      <c r="D248" s="202">
        <v>0.996</v>
      </c>
      <c r="E248" s="202">
        <v>0.996</v>
      </c>
      <c r="F248" s="203">
        <v>643</v>
      </c>
    </row>
    <row r="249" spans="1:6" ht="23.25" customHeight="1">
      <c r="A249" s="77" t="s">
        <v>400</v>
      </c>
      <c r="B249" s="202">
        <v>1</v>
      </c>
      <c r="C249" s="202">
        <v>1</v>
      </c>
      <c r="D249" s="202">
        <v>1</v>
      </c>
      <c r="E249" s="202">
        <v>1</v>
      </c>
      <c r="F249" s="203">
        <v>760</v>
      </c>
    </row>
    <row r="250" spans="1:6" ht="23.25" customHeight="1">
      <c r="A250" s="77" t="s">
        <v>401</v>
      </c>
      <c r="B250" s="202">
        <v>1.0009999999999999</v>
      </c>
      <c r="C250" s="202">
        <v>1.0009999999999999</v>
      </c>
      <c r="D250" s="202">
        <v>1.0009999999999999</v>
      </c>
      <c r="E250" s="202">
        <v>1.0009999999999999</v>
      </c>
      <c r="F250" s="203">
        <v>572</v>
      </c>
    </row>
    <row r="251" spans="1:6" ht="23.25" customHeight="1">
      <c r="A251" s="77" t="s">
        <v>402</v>
      </c>
      <c r="B251" s="202">
        <v>1</v>
      </c>
      <c r="C251" s="202">
        <v>1</v>
      </c>
      <c r="D251" s="202">
        <v>1</v>
      </c>
      <c r="E251" s="202">
        <v>1</v>
      </c>
      <c r="F251" s="203">
        <v>8743</v>
      </c>
    </row>
    <row r="252" spans="1:6" ht="23.25" customHeight="1">
      <c r="A252" s="77" t="s">
        <v>403</v>
      </c>
      <c r="B252" s="202">
        <v>1</v>
      </c>
      <c r="C252" s="202">
        <v>1</v>
      </c>
      <c r="D252" s="202">
        <v>1.018</v>
      </c>
      <c r="E252" s="202">
        <v>1</v>
      </c>
      <c r="F252" s="203">
        <v>591</v>
      </c>
    </row>
    <row r="253" spans="1:6" ht="23.25" customHeight="1">
      <c r="A253" s="77" t="s">
        <v>404</v>
      </c>
      <c r="B253" s="202">
        <v>0.98899999999999999</v>
      </c>
      <c r="C253" s="202">
        <v>0.99099999999999999</v>
      </c>
      <c r="D253" s="202">
        <v>0.98799999999999999</v>
      </c>
      <c r="E253" s="202">
        <v>0.98799999999999999</v>
      </c>
      <c r="F253" s="203">
        <v>663</v>
      </c>
    </row>
    <row r="254" spans="1:6" ht="23.25" customHeight="1">
      <c r="A254" s="77" t="s">
        <v>405</v>
      </c>
      <c r="B254" s="202">
        <v>0.97299999999999998</v>
      </c>
      <c r="C254" s="202">
        <v>0.97199999999999998</v>
      </c>
      <c r="D254" s="202">
        <v>0.97299999999999998</v>
      </c>
      <c r="E254" s="202">
        <v>0.97299999999999998</v>
      </c>
      <c r="F254" s="203">
        <v>571</v>
      </c>
    </row>
    <row r="255" spans="1:6" ht="23.25" customHeight="1">
      <c r="A255" s="77" t="s">
        <v>407</v>
      </c>
      <c r="B255" s="202">
        <v>0.98099999999999998</v>
      </c>
      <c r="C255" s="202">
        <v>0.98099999999999998</v>
      </c>
      <c r="D255" s="202">
        <v>0.98299999999999998</v>
      </c>
      <c r="E255" s="202">
        <v>0.98299999999999998</v>
      </c>
      <c r="F255" s="203">
        <v>683</v>
      </c>
    </row>
    <row r="256" spans="1:6" ht="23.25" customHeight="1">
      <c r="A256" s="77" t="s">
        <v>408</v>
      </c>
      <c r="B256" s="202">
        <v>0.98199999999999998</v>
      </c>
      <c r="C256" s="202">
        <v>0.98099999999999998</v>
      </c>
      <c r="D256" s="202">
        <v>0.98199999999999998</v>
      </c>
      <c r="E256" s="202">
        <v>0.98099999999999998</v>
      </c>
      <c r="F256" s="203">
        <v>733</v>
      </c>
    </row>
    <row r="257" spans="1:6" ht="23.25" customHeight="1">
      <c r="A257" s="77" t="s">
        <v>409</v>
      </c>
      <c r="B257" s="202">
        <v>0.97</v>
      </c>
      <c r="C257" s="202">
        <v>0.97</v>
      </c>
      <c r="D257" s="202">
        <v>0.97</v>
      </c>
      <c r="E257" s="202">
        <v>0.97</v>
      </c>
      <c r="F257" s="203">
        <v>752</v>
      </c>
    </row>
    <row r="258" spans="1:6" ht="23.25" customHeight="1">
      <c r="A258" s="77" t="s">
        <v>410</v>
      </c>
      <c r="B258" s="202">
        <v>0.97299999999999998</v>
      </c>
      <c r="C258" s="202">
        <v>0.97299999999999998</v>
      </c>
      <c r="D258" s="202">
        <v>0.97299999999999998</v>
      </c>
      <c r="E258" s="202">
        <v>0.97299999999999998</v>
      </c>
      <c r="F258" s="203">
        <v>573</v>
      </c>
    </row>
    <row r="259" spans="1:6" ht="23.25" customHeight="1">
      <c r="A259" s="77" t="s">
        <v>411</v>
      </c>
      <c r="B259" s="202">
        <v>1.0189999999999999</v>
      </c>
      <c r="C259" s="202">
        <v>1.0189999999999999</v>
      </c>
      <c r="D259" s="202">
        <v>1.0189999999999999</v>
      </c>
      <c r="E259" s="202">
        <v>1.0189999999999999</v>
      </c>
      <c r="F259" s="203">
        <v>770</v>
      </c>
    </row>
    <row r="260" spans="1:6" ht="23.25" customHeight="1">
      <c r="A260" s="77" t="s">
        <v>412</v>
      </c>
      <c r="B260" s="202">
        <v>1.0089999999999999</v>
      </c>
      <c r="C260" s="202">
        <v>1.0089999999999999</v>
      </c>
      <c r="D260" s="202">
        <v>1.01</v>
      </c>
      <c r="E260" s="202">
        <v>1.0089999999999999</v>
      </c>
      <c r="F260" s="203">
        <v>592</v>
      </c>
    </row>
    <row r="261" spans="1:6" ht="23.25" customHeight="1">
      <c r="A261" s="77" t="s">
        <v>413</v>
      </c>
      <c r="B261" s="202">
        <v>1.0129999999999999</v>
      </c>
      <c r="C261" s="202">
        <v>1.012</v>
      </c>
      <c r="D261" s="202">
        <v>1.012</v>
      </c>
      <c r="E261" s="202">
        <v>1.01</v>
      </c>
      <c r="F261" s="203">
        <v>700</v>
      </c>
    </row>
    <row r="262" spans="1:6" ht="23.25" customHeight="1">
      <c r="A262" s="77" t="s">
        <v>414</v>
      </c>
      <c r="B262" s="202">
        <v>1.0429999999999999</v>
      </c>
      <c r="C262" s="202">
        <v>1.0649999999999999</v>
      </c>
      <c r="D262" s="202">
        <v>1.347</v>
      </c>
      <c r="E262" s="202">
        <v>1.06</v>
      </c>
      <c r="F262" s="203">
        <v>593</v>
      </c>
    </row>
    <row r="263" spans="1:6" ht="23.25" customHeight="1">
      <c r="A263" s="77" t="s">
        <v>415</v>
      </c>
      <c r="B263" s="202">
        <v>0.998</v>
      </c>
      <c r="C263" s="202">
        <v>0.999</v>
      </c>
      <c r="D263" s="202">
        <v>0.998</v>
      </c>
      <c r="E263" s="202">
        <v>0.998</v>
      </c>
      <c r="F263" s="203">
        <v>586</v>
      </c>
    </row>
    <row r="264" spans="1:6" ht="23.25" customHeight="1">
      <c r="A264" s="77" t="s">
        <v>418</v>
      </c>
      <c r="B264" s="202">
        <v>1.028</v>
      </c>
      <c r="C264" s="202">
        <v>1.0269999999999999</v>
      </c>
      <c r="D264" s="202">
        <v>1.032</v>
      </c>
      <c r="E264" s="202">
        <v>1.026</v>
      </c>
      <c r="F264" s="203">
        <v>568</v>
      </c>
    </row>
    <row r="265" spans="1:6" ht="23.25" customHeight="1">
      <c r="A265" s="77" t="s">
        <v>419</v>
      </c>
      <c r="B265" s="202">
        <v>1</v>
      </c>
      <c r="C265" s="202">
        <v>0.999</v>
      </c>
      <c r="D265" s="202">
        <v>0.999</v>
      </c>
      <c r="E265" s="202">
        <v>0.999</v>
      </c>
      <c r="F265" s="203">
        <v>579</v>
      </c>
    </row>
    <row r="266" spans="1:6" ht="23.25" customHeight="1">
      <c r="A266" s="77" t="s">
        <v>420</v>
      </c>
      <c r="B266" s="202">
        <v>1.0169999999999999</v>
      </c>
      <c r="C266" s="202">
        <v>1.0169999999999999</v>
      </c>
      <c r="D266" s="202">
        <v>1.012</v>
      </c>
      <c r="E266" s="202">
        <v>1.014</v>
      </c>
      <c r="F266" s="203">
        <v>799</v>
      </c>
    </row>
    <row r="267" spans="1:6" ht="23.25" customHeight="1">
      <c r="A267" s="77" t="s">
        <v>421</v>
      </c>
      <c r="B267" s="202">
        <v>1.0169999999999999</v>
      </c>
      <c r="C267" s="202">
        <v>1.0169999999999999</v>
      </c>
      <c r="D267" s="202">
        <v>1.012</v>
      </c>
      <c r="E267" s="202">
        <v>1.014</v>
      </c>
      <c r="F267" s="203">
        <v>799</v>
      </c>
    </row>
    <row r="268" spans="1:6" ht="23.25" customHeight="1">
      <c r="A268" s="77" t="s">
        <v>422</v>
      </c>
      <c r="B268" s="202">
        <v>1.01</v>
      </c>
      <c r="C268" s="202">
        <v>1.0089999999999999</v>
      </c>
      <c r="D268" s="202">
        <v>1.01</v>
      </c>
      <c r="E268" s="202">
        <v>1.008</v>
      </c>
      <c r="F268" s="203">
        <v>584</v>
      </c>
    </row>
    <row r="269" spans="1:6" ht="23.25" customHeight="1">
      <c r="A269" s="77" t="s">
        <v>423</v>
      </c>
      <c r="B269" s="202">
        <v>1.0169999999999999</v>
      </c>
      <c r="C269" s="202">
        <v>1.0169999999999999</v>
      </c>
      <c r="D269" s="202">
        <v>1.012</v>
      </c>
      <c r="E269" s="202">
        <v>1.014</v>
      </c>
      <c r="F269" s="203">
        <v>8770</v>
      </c>
    </row>
    <row r="270" spans="1:6" ht="23.25" customHeight="1">
      <c r="A270" s="77" t="s">
        <v>424</v>
      </c>
      <c r="B270" s="202">
        <v>0.93200000000000005</v>
      </c>
      <c r="C270" s="202">
        <v>0.94299999999999995</v>
      </c>
      <c r="D270" s="202">
        <v>0.95799999999999996</v>
      </c>
      <c r="E270" s="202">
        <v>0.95099999999999996</v>
      </c>
      <c r="F270" s="203">
        <v>587</v>
      </c>
    </row>
    <row r="271" spans="1:6" ht="23.25" customHeight="1">
      <c r="A271" s="77" t="s">
        <v>425</v>
      </c>
      <c r="B271" s="202">
        <v>1.0169999999999999</v>
      </c>
      <c r="C271" s="202">
        <v>1.0169999999999999</v>
      </c>
      <c r="D271" s="202">
        <v>1.012</v>
      </c>
      <c r="E271" s="202">
        <v>1.014</v>
      </c>
      <c r="F271" s="203">
        <v>8768</v>
      </c>
    </row>
    <row r="272" spans="1:6" ht="23.25" customHeight="1">
      <c r="A272" s="77" t="s">
        <v>426</v>
      </c>
      <c r="B272" s="202">
        <v>1.0169999999999999</v>
      </c>
      <c r="C272" s="202">
        <v>1.0169999999999999</v>
      </c>
      <c r="D272" s="202">
        <v>1.012</v>
      </c>
      <c r="E272" s="202">
        <v>1.014</v>
      </c>
      <c r="F272" s="203">
        <v>799</v>
      </c>
    </row>
    <row r="273" spans="1:6" ht="23.25" customHeight="1">
      <c r="A273" s="77" t="s">
        <v>427</v>
      </c>
      <c r="B273" s="202">
        <v>0.98599999999999999</v>
      </c>
      <c r="C273" s="202">
        <v>0.98599999999999999</v>
      </c>
      <c r="D273" s="202">
        <v>0.98699999999999999</v>
      </c>
      <c r="E273" s="202">
        <v>0.98499999999999999</v>
      </c>
      <c r="F273" s="203">
        <v>582</v>
      </c>
    </row>
    <row r="274" spans="1:6" ht="23.25" customHeight="1">
      <c r="A274" s="77" t="s">
        <v>428</v>
      </c>
      <c r="B274" s="202">
        <v>1.0169999999999999</v>
      </c>
      <c r="C274" s="202">
        <v>1.0169999999999999</v>
      </c>
      <c r="D274" s="202">
        <v>1.012</v>
      </c>
      <c r="E274" s="202">
        <v>1.014</v>
      </c>
      <c r="F274" s="203">
        <v>799</v>
      </c>
    </row>
    <row r="275" spans="1:6" ht="23.25" customHeight="1">
      <c r="A275" s="77" t="s">
        <v>429</v>
      </c>
      <c r="B275" s="202">
        <v>1</v>
      </c>
      <c r="C275" s="202">
        <v>1</v>
      </c>
      <c r="D275" s="202">
        <v>1</v>
      </c>
      <c r="E275" s="202">
        <v>1</v>
      </c>
      <c r="F275" s="203">
        <v>8760</v>
      </c>
    </row>
    <row r="276" spans="1:6" ht="23.25" customHeight="1">
      <c r="A276" s="77" t="s">
        <v>430</v>
      </c>
      <c r="B276" s="202">
        <v>1.02</v>
      </c>
      <c r="C276" s="202">
        <v>1.03</v>
      </c>
      <c r="D276" s="202">
        <v>1.034</v>
      </c>
      <c r="E276" s="202">
        <v>1.018</v>
      </c>
      <c r="F276" s="203">
        <v>599</v>
      </c>
    </row>
    <row r="277" spans="1:6" ht="23.25" customHeight="1">
      <c r="A277" s="77" t="s">
        <v>431</v>
      </c>
      <c r="B277" s="202">
        <v>1.004</v>
      </c>
      <c r="C277" s="202">
        <v>1.004</v>
      </c>
      <c r="D277" s="202">
        <v>1.004</v>
      </c>
      <c r="E277" s="202">
        <v>1.0029999999999999</v>
      </c>
      <c r="F277" s="203">
        <v>588</v>
      </c>
    </row>
    <row r="278" spans="1:6" ht="23.25" customHeight="1">
      <c r="A278" s="77" t="s">
        <v>432</v>
      </c>
      <c r="B278" s="202">
        <v>1.0009999999999999</v>
      </c>
      <c r="C278" s="202">
        <v>1.0009999999999999</v>
      </c>
      <c r="D278" s="202">
        <v>1.0009999999999999</v>
      </c>
      <c r="E278" s="202">
        <v>1.0009999999999999</v>
      </c>
      <c r="F278" s="203">
        <v>574</v>
      </c>
    </row>
    <row r="279" spans="1:6" ht="23.25" customHeight="1">
      <c r="A279" s="77" t="s">
        <v>433</v>
      </c>
      <c r="B279" s="202">
        <v>1.0009999999999999</v>
      </c>
      <c r="C279" s="202">
        <v>1.0009999999999999</v>
      </c>
      <c r="D279" s="202">
        <v>1.0009999999999999</v>
      </c>
      <c r="E279" s="202">
        <v>1.0009999999999999</v>
      </c>
      <c r="F279" s="203">
        <v>575</v>
      </c>
    </row>
    <row r="280" spans="1:6" ht="23.25" customHeight="1">
      <c r="A280" s="77" t="s">
        <v>434</v>
      </c>
      <c r="B280" s="202">
        <v>1.0169999999999999</v>
      </c>
      <c r="C280" s="202">
        <v>1.0169999999999999</v>
      </c>
      <c r="D280" s="202">
        <v>1.012</v>
      </c>
      <c r="E280" s="202">
        <v>1.014</v>
      </c>
      <c r="F280" s="203">
        <v>799</v>
      </c>
    </row>
    <row r="281" spans="1:6" ht="23.25" customHeight="1">
      <c r="A281" s="77" t="s">
        <v>435</v>
      </c>
      <c r="B281" s="202">
        <v>1.0549999999999999</v>
      </c>
      <c r="C281" s="202">
        <v>1.0549999999999999</v>
      </c>
      <c r="D281" s="202">
        <v>1.0569999999999999</v>
      </c>
      <c r="E281" s="202">
        <v>1.052</v>
      </c>
      <c r="F281" s="203">
        <v>606</v>
      </c>
    </row>
    <row r="282" spans="1:6" ht="23.25" customHeight="1">
      <c r="A282" s="77" t="s">
        <v>436</v>
      </c>
      <c r="B282" s="202">
        <v>1.0169999999999999</v>
      </c>
      <c r="C282" s="202">
        <v>1.0169999999999999</v>
      </c>
      <c r="D282" s="202">
        <v>1.012</v>
      </c>
      <c r="E282" s="202">
        <v>1.014</v>
      </c>
      <c r="F282" s="203">
        <v>799</v>
      </c>
    </row>
    <row r="283" spans="1:6" ht="23.25" customHeight="1">
      <c r="A283" s="77" t="s">
        <v>437</v>
      </c>
      <c r="B283" s="202">
        <v>1.0169999999999999</v>
      </c>
      <c r="C283" s="202">
        <v>1.0169999999999999</v>
      </c>
      <c r="D283" s="202">
        <v>1.012</v>
      </c>
      <c r="E283" s="202">
        <v>1.014</v>
      </c>
      <c r="F283" s="203">
        <v>799</v>
      </c>
    </row>
    <row r="284" spans="1:6" ht="23.25" customHeight="1">
      <c r="A284" s="77" t="s">
        <v>438</v>
      </c>
      <c r="B284" s="202">
        <v>1</v>
      </c>
      <c r="C284" s="202">
        <v>1</v>
      </c>
      <c r="D284" s="202">
        <v>1</v>
      </c>
      <c r="E284" s="202">
        <v>1</v>
      </c>
      <c r="F284" s="203">
        <v>690</v>
      </c>
    </row>
    <row r="285" spans="1:6" ht="23.25" customHeight="1">
      <c r="A285" s="77" t="s">
        <v>439</v>
      </c>
      <c r="B285" s="202">
        <v>1.0169999999999999</v>
      </c>
      <c r="C285" s="202">
        <v>1.0169999999999999</v>
      </c>
      <c r="D285" s="202">
        <v>1.012</v>
      </c>
      <c r="E285" s="202">
        <v>1.014</v>
      </c>
      <c r="F285" s="203">
        <v>799</v>
      </c>
    </row>
    <row r="286" spans="1:6" ht="23.25" customHeight="1">
      <c r="A286" s="77" t="s">
        <v>440</v>
      </c>
      <c r="B286" s="202">
        <v>1.0169999999999999</v>
      </c>
      <c r="C286" s="202">
        <v>1.0169999999999999</v>
      </c>
      <c r="D286" s="202">
        <v>1.012</v>
      </c>
      <c r="E286" s="202">
        <v>1.014</v>
      </c>
      <c r="F286" s="203">
        <v>799</v>
      </c>
    </row>
    <row r="287" spans="1:6" ht="23.25" customHeight="1">
      <c r="A287" s="77" t="s">
        <v>441</v>
      </c>
      <c r="B287" s="202">
        <v>1.0169999999999999</v>
      </c>
      <c r="C287" s="202">
        <v>1.0169999999999999</v>
      </c>
      <c r="D287" s="202">
        <v>1.012</v>
      </c>
      <c r="E287" s="202">
        <v>1.014</v>
      </c>
      <c r="F287" s="203">
        <v>799</v>
      </c>
    </row>
    <row r="288" spans="1:6" ht="23.25" customHeight="1">
      <c r="A288" s="77" t="s">
        <v>442</v>
      </c>
      <c r="B288" s="202">
        <v>1.0169999999999999</v>
      </c>
      <c r="C288" s="202">
        <v>1.0169999999999999</v>
      </c>
      <c r="D288" s="202">
        <v>1.012</v>
      </c>
      <c r="E288" s="202">
        <v>1.014</v>
      </c>
      <c r="F288" s="203">
        <v>799</v>
      </c>
    </row>
    <row r="289" spans="1:6" ht="23.25" customHeight="1">
      <c r="A289" s="77" t="s">
        <v>443</v>
      </c>
      <c r="B289" s="202">
        <v>1.0169999999999999</v>
      </c>
      <c r="C289" s="202">
        <v>1.0169999999999999</v>
      </c>
      <c r="D289" s="202">
        <v>1.012</v>
      </c>
      <c r="E289" s="202">
        <v>1.014</v>
      </c>
      <c r="F289" s="203">
        <v>799</v>
      </c>
    </row>
    <row r="290" spans="1:6" ht="23.25" customHeight="1">
      <c r="A290" s="77" t="s">
        <v>444</v>
      </c>
      <c r="B290" s="202">
        <v>1.0169999999999999</v>
      </c>
      <c r="C290" s="202">
        <v>1.0169999999999999</v>
      </c>
      <c r="D290" s="202">
        <v>1.012</v>
      </c>
      <c r="E290" s="202">
        <v>1.014</v>
      </c>
      <c r="F290" s="203">
        <v>799</v>
      </c>
    </row>
    <row r="291" spans="1:6" ht="23.25" customHeight="1">
      <c r="A291" s="77" t="s">
        <v>445</v>
      </c>
      <c r="B291" s="202">
        <v>1.0169999999999999</v>
      </c>
      <c r="C291" s="202">
        <v>1.0169999999999999</v>
      </c>
      <c r="D291" s="202">
        <v>1.012</v>
      </c>
      <c r="E291" s="202">
        <v>1.014</v>
      </c>
      <c r="F291" s="203">
        <v>799</v>
      </c>
    </row>
    <row r="292" spans="1:6" ht="23.25" customHeight="1">
      <c r="A292" s="77" t="s">
        <v>446</v>
      </c>
      <c r="B292" s="202">
        <v>1.0169999999999999</v>
      </c>
      <c r="C292" s="202">
        <v>1.0169999999999999</v>
      </c>
      <c r="D292" s="202">
        <v>1.012</v>
      </c>
      <c r="E292" s="202">
        <v>1.014</v>
      </c>
      <c r="F292" s="203">
        <v>799</v>
      </c>
    </row>
    <row r="293" spans="1:6" ht="23.25" customHeight="1">
      <c r="A293" s="77" t="s">
        <v>447</v>
      </c>
      <c r="B293" s="202">
        <v>1.0169999999999999</v>
      </c>
      <c r="C293" s="202">
        <v>1.0169999999999999</v>
      </c>
      <c r="D293" s="202">
        <v>1.012</v>
      </c>
      <c r="E293" s="202">
        <v>1.014</v>
      </c>
      <c r="F293" s="203">
        <v>799</v>
      </c>
    </row>
    <row r="294" spans="1:6" ht="23.25" customHeight="1">
      <c r="A294" s="77" t="s">
        <v>448</v>
      </c>
      <c r="B294" s="202">
        <v>1.0169999999999999</v>
      </c>
      <c r="C294" s="202">
        <v>1.0169999999999999</v>
      </c>
      <c r="D294" s="202">
        <v>1.012</v>
      </c>
      <c r="E294" s="202">
        <v>1.014</v>
      </c>
      <c r="F294" s="203">
        <v>799</v>
      </c>
    </row>
    <row r="295" spans="1:6" ht="23.25" customHeight="1">
      <c r="A295" s="77" t="s">
        <v>449</v>
      </c>
      <c r="B295" s="202">
        <v>1.0169999999999999</v>
      </c>
      <c r="C295" s="202">
        <v>1.0169999999999999</v>
      </c>
      <c r="D295" s="202">
        <v>1.012</v>
      </c>
      <c r="E295" s="202">
        <v>1.014</v>
      </c>
      <c r="F295" s="203">
        <v>8782</v>
      </c>
    </row>
    <row r="296" spans="1:6" ht="23.25" customHeight="1">
      <c r="A296" s="77" t="s">
        <v>450</v>
      </c>
      <c r="B296" s="202">
        <v>1.0169999999999999</v>
      </c>
      <c r="C296" s="202">
        <v>1.0169999999999999</v>
      </c>
      <c r="D296" s="202">
        <v>1.012</v>
      </c>
      <c r="E296" s="202">
        <v>1.014</v>
      </c>
      <c r="F296" s="203">
        <v>8784</v>
      </c>
    </row>
    <row r="297" spans="1:6" ht="23.25" customHeight="1">
      <c r="A297" s="77" t="s">
        <v>452</v>
      </c>
      <c r="B297" s="202">
        <v>1.0169999999999999</v>
      </c>
      <c r="C297" s="202">
        <v>1.0169999999999999</v>
      </c>
      <c r="D297" s="202">
        <v>1.012</v>
      </c>
      <c r="E297" s="202">
        <v>1.014</v>
      </c>
      <c r="F297" s="203">
        <v>799</v>
      </c>
    </row>
    <row r="298" spans="1:6" ht="12.6" customHeight="1">
      <c r="B298" s="204"/>
      <c r="C298" s="204"/>
      <c r="D298" s="204"/>
      <c r="E298" s="204"/>
      <c r="F298" s="204"/>
    </row>
    <row r="299" spans="1:6" ht="12.6" customHeight="1"/>
    <row r="300" spans="1:6" ht="12.6" customHeight="1"/>
    <row r="301" spans="1:6" ht="12.6" customHeight="1"/>
    <row r="302" spans="1:6" ht="29.25" customHeight="1">
      <c r="A302" s="233" t="s">
        <v>681</v>
      </c>
      <c r="B302" s="271"/>
      <c r="C302" s="271"/>
      <c r="D302" s="271"/>
      <c r="E302" s="271"/>
      <c r="F302" s="234"/>
    </row>
    <row r="303" spans="1:6" ht="27" customHeight="1">
      <c r="A303" s="233" t="s">
        <v>684</v>
      </c>
      <c r="B303" s="271"/>
      <c r="C303" s="271"/>
      <c r="D303" s="271"/>
      <c r="E303" s="271"/>
      <c r="F303" s="234"/>
    </row>
    <row r="304" spans="1:6" ht="32.25" customHeight="1">
      <c r="A304" s="18" t="s">
        <v>683</v>
      </c>
      <c r="B304" s="18" t="s">
        <v>655</v>
      </c>
      <c r="C304" s="18" t="s">
        <v>656</v>
      </c>
      <c r="D304" s="18" t="s">
        <v>657</v>
      </c>
      <c r="E304" s="18" t="s">
        <v>658</v>
      </c>
      <c r="F304" s="18" t="s">
        <v>1557</v>
      </c>
    </row>
    <row r="305" spans="1:6" ht="25.5" customHeight="1">
      <c r="A305" s="77" t="s">
        <v>157</v>
      </c>
      <c r="B305" s="202">
        <v>1.028</v>
      </c>
      <c r="C305" s="202">
        <v>1.0269999999999999</v>
      </c>
      <c r="D305" s="202">
        <v>1.032</v>
      </c>
      <c r="E305" s="202">
        <v>1.026</v>
      </c>
      <c r="F305" s="77">
        <v>530</v>
      </c>
    </row>
    <row r="306" spans="1:6" ht="25.5" customHeight="1">
      <c r="A306" s="77" t="s">
        <v>158</v>
      </c>
      <c r="B306" s="202">
        <v>1.028</v>
      </c>
      <c r="C306" s="202">
        <v>1.0269999999999999</v>
      </c>
      <c r="D306" s="202">
        <v>1.032</v>
      </c>
      <c r="E306" s="202">
        <v>1.026</v>
      </c>
      <c r="F306" s="77">
        <v>520</v>
      </c>
    </row>
    <row r="307" spans="1:6" ht="25.5" customHeight="1">
      <c r="A307" s="77" t="s">
        <v>160</v>
      </c>
      <c r="B307" s="202">
        <v>1.028</v>
      </c>
      <c r="C307" s="202">
        <v>1.0269999999999999</v>
      </c>
      <c r="D307" s="202">
        <v>1.032</v>
      </c>
      <c r="E307" s="202">
        <v>1.026</v>
      </c>
      <c r="F307" s="77">
        <v>520</v>
      </c>
    </row>
    <row r="308" spans="1:6" ht="25.5" customHeight="1">
      <c r="A308" s="77" t="s">
        <v>161</v>
      </c>
      <c r="B308" s="202">
        <v>1.028</v>
      </c>
      <c r="C308" s="202">
        <v>1.0269999999999999</v>
      </c>
      <c r="D308" s="202">
        <v>1.032</v>
      </c>
      <c r="E308" s="202">
        <v>1.026</v>
      </c>
      <c r="F308" s="77">
        <v>522</v>
      </c>
    </row>
    <row r="309" spans="1:6" ht="25.5" customHeight="1">
      <c r="A309" s="77" t="s">
        <v>162</v>
      </c>
      <c r="B309" s="202">
        <v>1.028</v>
      </c>
      <c r="C309" s="202">
        <v>1.0269999999999999</v>
      </c>
      <c r="D309" s="202">
        <v>1.032</v>
      </c>
      <c r="E309" s="202">
        <v>1.026</v>
      </c>
      <c r="F309" s="77">
        <v>522</v>
      </c>
    </row>
    <row r="310" spans="1:6" ht="25.5" customHeight="1">
      <c r="A310" s="77" t="s">
        <v>163</v>
      </c>
      <c r="B310" s="202">
        <v>1.028</v>
      </c>
      <c r="C310" s="202">
        <v>1.0269999999999999</v>
      </c>
      <c r="D310" s="202">
        <v>1.032</v>
      </c>
      <c r="E310" s="202">
        <v>1.026</v>
      </c>
      <c r="F310" s="77">
        <v>522</v>
      </c>
    </row>
    <row r="311" spans="1:6" ht="25.5" customHeight="1">
      <c r="A311" s="77" t="s">
        <v>164</v>
      </c>
      <c r="B311" s="202">
        <v>1.028</v>
      </c>
      <c r="C311" s="202">
        <v>1.0269999999999999</v>
      </c>
      <c r="D311" s="202">
        <v>1.032</v>
      </c>
      <c r="E311" s="202">
        <v>1.026</v>
      </c>
      <c r="F311" s="77">
        <v>523</v>
      </c>
    </row>
    <row r="312" spans="1:6" ht="25.5" customHeight="1">
      <c r="A312" s="77" t="s">
        <v>165</v>
      </c>
      <c r="B312" s="202">
        <v>1.028</v>
      </c>
      <c r="C312" s="202">
        <v>1.0269999999999999</v>
      </c>
      <c r="D312" s="202">
        <v>1.032</v>
      </c>
      <c r="E312" s="202">
        <v>1.026</v>
      </c>
      <c r="F312" s="77">
        <v>524</v>
      </c>
    </row>
    <row r="313" spans="1:6" ht="25.5" customHeight="1">
      <c r="A313" s="77" t="s">
        <v>166</v>
      </c>
      <c r="B313" s="202">
        <v>1.028</v>
      </c>
      <c r="C313" s="202">
        <v>1.0269999999999999</v>
      </c>
      <c r="D313" s="202">
        <v>1.032</v>
      </c>
      <c r="E313" s="202">
        <v>1.026</v>
      </c>
      <c r="F313" s="77">
        <v>526</v>
      </c>
    </row>
    <row r="314" spans="1:6" ht="25.5" customHeight="1">
      <c r="A314" s="77" t="s">
        <v>167</v>
      </c>
      <c r="B314" s="202">
        <v>1.028</v>
      </c>
      <c r="C314" s="202">
        <v>1.0269999999999999</v>
      </c>
      <c r="D314" s="202">
        <v>1.032</v>
      </c>
      <c r="E314" s="202">
        <v>1.026</v>
      </c>
      <c r="F314" s="77">
        <v>527</v>
      </c>
    </row>
    <row r="315" spans="1:6" ht="25.5" customHeight="1">
      <c r="A315" s="77" t="s">
        <v>169</v>
      </c>
      <c r="B315" s="202">
        <v>0.998</v>
      </c>
      <c r="C315" s="202">
        <v>0.999</v>
      </c>
      <c r="D315" s="202">
        <v>0.998</v>
      </c>
      <c r="E315" s="202">
        <v>0.998</v>
      </c>
      <c r="F315" s="77">
        <v>913</v>
      </c>
    </row>
    <row r="316" spans="1:6" ht="25.5" customHeight="1">
      <c r="A316" s="77" t="s">
        <v>172</v>
      </c>
      <c r="B316" s="202">
        <v>1</v>
      </c>
      <c r="C316" s="202">
        <v>1</v>
      </c>
      <c r="D316" s="202">
        <v>1</v>
      </c>
      <c r="E316" s="202">
        <v>1</v>
      </c>
      <c r="F316" s="77">
        <v>914</v>
      </c>
    </row>
    <row r="317" spans="1:6" ht="25.5" customHeight="1">
      <c r="A317" s="77" t="s">
        <v>210</v>
      </c>
      <c r="B317" s="202">
        <v>1</v>
      </c>
      <c r="C317" s="202">
        <v>1</v>
      </c>
      <c r="D317" s="202">
        <v>1</v>
      </c>
      <c r="E317" s="202">
        <v>1</v>
      </c>
      <c r="F317" s="77">
        <v>8707</v>
      </c>
    </row>
    <row r="318" spans="1:6" ht="25.5" customHeight="1">
      <c r="A318" s="77" t="s">
        <v>174</v>
      </c>
      <c r="B318" s="202">
        <v>0.99399999999999999</v>
      </c>
      <c r="C318" s="202">
        <v>0.995</v>
      </c>
      <c r="D318" s="202">
        <v>0.99299999999999999</v>
      </c>
      <c r="E318" s="202">
        <v>0.99399999999999999</v>
      </c>
      <c r="F318" s="77">
        <v>917</v>
      </c>
    </row>
    <row r="319" spans="1:6" ht="25.5" customHeight="1">
      <c r="A319" s="77" t="s">
        <v>175</v>
      </c>
      <c r="B319" s="202">
        <v>0.999</v>
      </c>
      <c r="C319" s="202">
        <v>1.0009999999999999</v>
      </c>
      <c r="D319" s="202">
        <v>1.002</v>
      </c>
      <c r="E319" s="202">
        <v>1.002</v>
      </c>
      <c r="F319" s="77">
        <v>918</v>
      </c>
    </row>
    <row r="320" spans="1:6" ht="25.5" customHeight="1">
      <c r="A320" s="77" t="s">
        <v>176</v>
      </c>
      <c r="B320" s="202">
        <v>0.997</v>
      </c>
      <c r="C320" s="202">
        <v>0.997</v>
      </c>
      <c r="D320" s="202">
        <v>0.996</v>
      </c>
      <c r="E320" s="202">
        <v>0.996</v>
      </c>
      <c r="F320" s="77">
        <v>837</v>
      </c>
    </row>
    <row r="321" spans="1:6" ht="25.5" customHeight="1">
      <c r="A321" s="77" t="s">
        <v>177</v>
      </c>
      <c r="B321" s="202">
        <v>0.99</v>
      </c>
      <c r="C321" s="202">
        <v>0.99</v>
      </c>
      <c r="D321" s="202">
        <v>0.99</v>
      </c>
      <c r="E321" s="202">
        <v>0.99</v>
      </c>
      <c r="F321" s="77">
        <v>8328</v>
      </c>
    </row>
    <row r="322" spans="1:6" ht="25.5" customHeight="1">
      <c r="A322" s="77" t="s">
        <v>178</v>
      </c>
      <c r="B322" s="202">
        <v>1.014</v>
      </c>
      <c r="C322" s="202">
        <v>1.016</v>
      </c>
      <c r="D322" s="202">
        <v>1.014</v>
      </c>
      <c r="E322" s="202">
        <v>1.014</v>
      </c>
      <c r="F322" s="77">
        <v>922</v>
      </c>
    </row>
    <row r="323" spans="1:6" ht="25.5" customHeight="1">
      <c r="A323" s="77" t="s">
        <v>179</v>
      </c>
      <c r="B323" s="202">
        <v>0.98399999999999999</v>
      </c>
      <c r="C323" s="202">
        <v>0.98399999999999999</v>
      </c>
      <c r="D323" s="202">
        <v>0.98199999999999998</v>
      </c>
      <c r="E323" s="202">
        <v>0.98199999999999998</v>
      </c>
      <c r="F323" s="77">
        <v>8696</v>
      </c>
    </row>
    <row r="324" spans="1:6" ht="25.5" customHeight="1">
      <c r="A324" s="77" t="s">
        <v>180</v>
      </c>
      <c r="B324" s="202">
        <v>0.99199999999999999</v>
      </c>
      <c r="C324" s="202">
        <v>0.99199999999999999</v>
      </c>
      <c r="D324" s="202">
        <v>0.99199999999999999</v>
      </c>
      <c r="E324" s="202">
        <v>0.99199999999999999</v>
      </c>
      <c r="F324" s="77">
        <v>923</v>
      </c>
    </row>
    <row r="325" spans="1:6" ht="25.5" customHeight="1">
      <c r="A325" s="77" t="s">
        <v>181</v>
      </c>
      <c r="B325" s="202">
        <v>1.0189999999999999</v>
      </c>
      <c r="C325" s="202">
        <v>1.0169999999999999</v>
      </c>
      <c r="D325" s="202">
        <v>1.0169999999999999</v>
      </c>
      <c r="E325" s="202">
        <v>1.0149999999999999</v>
      </c>
      <c r="F325" s="77">
        <v>924</v>
      </c>
    </row>
    <row r="326" spans="1:6" ht="25.5" customHeight="1">
      <c r="A326" s="77" t="s">
        <v>182</v>
      </c>
      <c r="B326" s="202">
        <v>1.004</v>
      </c>
      <c r="C326" s="202">
        <v>1.004</v>
      </c>
      <c r="D326" s="202">
        <v>1.0049999999999999</v>
      </c>
      <c r="E326" s="202">
        <v>1.0049999999999999</v>
      </c>
      <c r="F326" s="77">
        <v>925</v>
      </c>
    </row>
    <row r="327" spans="1:6" ht="25.5" customHeight="1">
      <c r="A327" s="77" t="s">
        <v>183</v>
      </c>
      <c r="B327" s="202">
        <v>0.99099999999999999</v>
      </c>
      <c r="C327" s="202">
        <v>0.99099999999999999</v>
      </c>
      <c r="D327" s="202">
        <v>0.99099999999999999</v>
      </c>
      <c r="E327" s="202">
        <v>0.99099999999999999</v>
      </c>
      <c r="F327" s="77">
        <v>926</v>
      </c>
    </row>
    <row r="328" spans="1:6" ht="25.5" customHeight="1">
      <c r="A328" s="77" t="s">
        <v>184</v>
      </c>
      <c r="B328" s="202">
        <v>0.99199999999999999</v>
      </c>
      <c r="C328" s="202">
        <v>0.99199999999999999</v>
      </c>
      <c r="D328" s="202">
        <v>0.99199999999999999</v>
      </c>
      <c r="E328" s="202">
        <v>0.99199999999999999</v>
      </c>
      <c r="F328" s="77">
        <v>8699</v>
      </c>
    </row>
    <row r="329" spans="1:6" ht="25.5" customHeight="1">
      <c r="A329" s="77" t="s">
        <v>185</v>
      </c>
      <c r="B329" s="202">
        <v>0.99199999999999999</v>
      </c>
      <c r="C329" s="202">
        <v>0.99199999999999999</v>
      </c>
      <c r="D329" s="202">
        <v>0.99199999999999999</v>
      </c>
      <c r="E329" s="202">
        <v>0.99199999999999999</v>
      </c>
      <c r="F329" s="77">
        <v>8699</v>
      </c>
    </row>
    <row r="330" spans="1:6" ht="25.5" customHeight="1">
      <c r="A330" s="77" t="s">
        <v>186</v>
      </c>
      <c r="B330" s="202">
        <v>0.98699999999999999</v>
      </c>
      <c r="C330" s="202">
        <v>0.98799999999999999</v>
      </c>
      <c r="D330" s="202">
        <v>0.98699999999999999</v>
      </c>
      <c r="E330" s="202">
        <v>0.98699999999999999</v>
      </c>
      <c r="F330" s="77">
        <v>927</v>
      </c>
    </row>
    <row r="331" spans="1:6" ht="25.5" customHeight="1">
      <c r="A331" s="77" t="s">
        <v>187</v>
      </c>
      <c r="B331" s="202">
        <v>1.002</v>
      </c>
      <c r="C331" s="202">
        <v>1.002</v>
      </c>
      <c r="D331" s="202">
        <v>1.002</v>
      </c>
      <c r="E331" s="202">
        <v>1.002</v>
      </c>
      <c r="F331" s="77">
        <v>930</v>
      </c>
    </row>
    <row r="332" spans="1:6" ht="25.5" customHeight="1">
      <c r="A332" s="77" t="s">
        <v>188</v>
      </c>
      <c r="B332" s="202">
        <v>1.002</v>
      </c>
      <c r="C332" s="202">
        <v>1.0029999999999999</v>
      </c>
      <c r="D332" s="202">
        <v>1.002</v>
      </c>
      <c r="E332" s="202">
        <v>1.002</v>
      </c>
      <c r="F332" s="77">
        <v>931</v>
      </c>
    </row>
    <row r="333" spans="1:6" ht="25.5" customHeight="1">
      <c r="A333" s="77" t="s">
        <v>189</v>
      </c>
      <c r="B333" s="202">
        <v>0.995</v>
      </c>
      <c r="C333" s="202">
        <v>0.99199999999999999</v>
      </c>
      <c r="D333" s="202">
        <v>0.99099999999999999</v>
      </c>
      <c r="E333" s="202">
        <v>0.99399999999999999</v>
      </c>
      <c r="F333" s="77">
        <v>932</v>
      </c>
    </row>
    <row r="334" spans="1:6" ht="25.5" customHeight="1">
      <c r="A334" s="77" t="s">
        <v>190</v>
      </c>
      <c r="B334" s="202">
        <v>1.002</v>
      </c>
      <c r="C334" s="202">
        <v>1.002</v>
      </c>
      <c r="D334" s="202">
        <v>1.002</v>
      </c>
      <c r="E334" s="202">
        <v>1.002</v>
      </c>
      <c r="F334" s="77">
        <v>987</v>
      </c>
    </row>
    <row r="335" spans="1:6" ht="25.5" customHeight="1">
      <c r="A335" s="77" t="s">
        <v>191</v>
      </c>
      <c r="B335" s="202" t="e">
        <v>#N/A</v>
      </c>
      <c r="C335" s="202" t="e">
        <v>#N/A</v>
      </c>
      <c r="D335" s="202" t="e">
        <v>#N/A</v>
      </c>
      <c r="E335" s="202" t="e">
        <v>#N/A</v>
      </c>
      <c r="F335" s="77">
        <v>8688</v>
      </c>
    </row>
    <row r="336" spans="1:6" ht="25.5" customHeight="1">
      <c r="A336" s="77" t="s">
        <v>192</v>
      </c>
      <c r="B336" s="202">
        <v>1</v>
      </c>
      <c r="C336" s="202">
        <v>1</v>
      </c>
      <c r="D336" s="202">
        <v>1</v>
      </c>
      <c r="E336" s="202">
        <v>1</v>
      </c>
      <c r="F336" s="77">
        <v>935</v>
      </c>
    </row>
    <row r="337" spans="1:6" ht="25.5" customHeight="1">
      <c r="A337" s="77" t="s">
        <v>193</v>
      </c>
      <c r="B337" s="202">
        <v>1</v>
      </c>
      <c r="C337" s="202">
        <v>1</v>
      </c>
      <c r="D337" s="202">
        <v>1</v>
      </c>
      <c r="E337" s="202">
        <v>1</v>
      </c>
      <c r="F337" s="77">
        <v>936</v>
      </c>
    </row>
    <row r="338" spans="1:6" ht="25.5" customHeight="1">
      <c r="A338" s="77" t="s">
        <v>194</v>
      </c>
      <c r="B338" s="202">
        <v>0.98699999999999999</v>
      </c>
      <c r="C338" s="202">
        <v>0.999</v>
      </c>
      <c r="D338" s="202">
        <v>1.016</v>
      </c>
      <c r="E338" s="202">
        <v>1.0089999999999999</v>
      </c>
      <c r="F338" s="77">
        <v>937</v>
      </c>
    </row>
    <row r="339" spans="1:6" ht="25.5" customHeight="1">
      <c r="A339" s="77" t="s">
        <v>195</v>
      </c>
      <c r="B339" s="202">
        <v>0.96199999999999997</v>
      </c>
      <c r="C339" s="202">
        <v>0.96399999999999997</v>
      </c>
      <c r="D339" s="202">
        <v>0.995</v>
      </c>
      <c r="E339" s="202">
        <v>0.96299999999999997</v>
      </c>
      <c r="F339" s="77">
        <v>938</v>
      </c>
    </row>
    <row r="340" spans="1:6" ht="25.5" customHeight="1">
      <c r="A340" s="77" t="s">
        <v>196</v>
      </c>
      <c r="B340" s="202">
        <v>0.96399999999999997</v>
      </c>
      <c r="C340" s="202">
        <v>0.96499999999999997</v>
      </c>
      <c r="D340" s="202">
        <v>0.995</v>
      </c>
      <c r="E340" s="202">
        <v>0.96399999999999997</v>
      </c>
      <c r="F340" s="77">
        <v>939</v>
      </c>
    </row>
    <row r="341" spans="1:6" ht="25.5" customHeight="1">
      <c r="A341" s="77" t="s">
        <v>197</v>
      </c>
      <c r="B341" s="202">
        <v>0.96699999999999997</v>
      </c>
      <c r="C341" s="202">
        <v>0.96599999999999997</v>
      </c>
      <c r="D341" s="202">
        <v>0.96399999999999997</v>
      </c>
      <c r="E341" s="202">
        <v>0.96299999999999997</v>
      </c>
      <c r="F341" s="77">
        <v>940</v>
      </c>
    </row>
    <row r="342" spans="1:6" ht="25.5" customHeight="1">
      <c r="A342" s="77" t="s">
        <v>198</v>
      </c>
      <c r="B342" s="202">
        <v>1.0089999999999999</v>
      </c>
      <c r="C342" s="202">
        <v>1.01</v>
      </c>
      <c r="D342" s="202">
        <v>1.0069999999999999</v>
      </c>
      <c r="E342" s="202">
        <v>1.008</v>
      </c>
      <c r="F342" s="77">
        <v>941</v>
      </c>
    </row>
    <row r="343" spans="1:6" ht="25.5" customHeight="1">
      <c r="A343" s="77" t="s">
        <v>199</v>
      </c>
      <c r="B343" s="202">
        <v>1.0109999999999999</v>
      </c>
      <c r="C343" s="202">
        <v>1.0129999999999999</v>
      </c>
      <c r="D343" s="202">
        <v>1.012</v>
      </c>
      <c r="E343" s="202">
        <v>1.0109999999999999</v>
      </c>
      <c r="F343" s="77">
        <v>942</v>
      </c>
    </row>
    <row r="344" spans="1:6" ht="25.5" customHeight="1">
      <c r="A344" s="77" t="s">
        <v>200</v>
      </c>
      <c r="B344" s="202">
        <v>1</v>
      </c>
      <c r="C344" s="202">
        <v>1</v>
      </c>
      <c r="D344" s="202">
        <v>1</v>
      </c>
      <c r="E344" s="202">
        <v>1</v>
      </c>
      <c r="F344" s="77">
        <v>943</v>
      </c>
    </row>
    <row r="345" spans="1:6" ht="25.5" customHeight="1">
      <c r="A345" s="77" t="s">
        <v>201</v>
      </c>
      <c r="B345" s="202">
        <v>0.99199999999999999</v>
      </c>
      <c r="C345" s="202">
        <v>0.99299999999999999</v>
      </c>
      <c r="D345" s="202">
        <v>0.99299999999999999</v>
      </c>
      <c r="E345" s="202">
        <v>0.99199999999999999</v>
      </c>
      <c r="F345" s="77">
        <v>944</v>
      </c>
    </row>
    <row r="346" spans="1:6" ht="25.5" customHeight="1">
      <c r="A346" s="77" t="s">
        <v>202</v>
      </c>
      <c r="B346" s="202">
        <v>0.998</v>
      </c>
      <c r="C346" s="202">
        <v>0.997</v>
      </c>
      <c r="D346" s="202">
        <v>0.997</v>
      </c>
      <c r="E346" s="202">
        <v>0.996</v>
      </c>
      <c r="F346" s="77">
        <v>945</v>
      </c>
    </row>
    <row r="347" spans="1:6" ht="25.5" customHeight="1">
      <c r="A347" s="77" t="s">
        <v>203</v>
      </c>
      <c r="B347" s="202">
        <v>0.996</v>
      </c>
      <c r="C347" s="202">
        <v>0.995</v>
      </c>
      <c r="D347" s="202">
        <v>0.995</v>
      </c>
      <c r="E347" s="202">
        <v>0.99299999999999999</v>
      </c>
      <c r="F347" s="77">
        <v>946</v>
      </c>
    </row>
    <row r="348" spans="1:6" ht="25.5" customHeight="1">
      <c r="A348" s="77" t="s">
        <v>204</v>
      </c>
      <c r="B348" s="202">
        <v>0.97699999999999998</v>
      </c>
      <c r="C348" s="202">
        <v>0.97799999999999998</v>
      </c>
      <c r="D348" s="202">
        <v>0.97499999999999998</v>
      </c>
      <c r="E348" s="202">
        <v>0.97399999999999998</v>
      </c>
      <c r="F348" s="77">
        <v>948</v>
      </c>
    </row>
    <row r="349" spans="1:6" ht="25.5" customHeight="1">
      <c r="A349" s="77" t="s">
        <v>205</v>
      </c>
      <c r="B349" s="202">
        <v>0.99199999999999999</v>
      </c>
      <c r="C349" s="202">
        <v>0.98199999999999998</v>
      </c>
      <c r="D349" s="202">
        <v>0.98199999999999998</v>
      </c>
      <c r="E349" s="202">
        <v>0.98</v>
      </c>
      <c r="F349" s="77">
        <v>949</v>
      </c>
    </row>
    <row r="350" spans="1:6" ht="25.5" customHeight="1">
      <c r="A350" s="77" t="s">
        <v>206</v>
      </c>
      <c r="B350" s="202">
        <v>0.997</v>
      </c>
      <c r="C350" s="202">
        <v>0.998</v>
      </c>
      <c r="D350" s="202">
        <v>0.997</v>
      </c>
      <c r="E350" s="202">
        <v>0.997</v>
      </c>
      <c r="F350" s="77">
        <v>953</v>
      </c>
    </row>
    <row r="351" spans="1:6" ht="25.5" customHeight="1">
      <c r="A351" s="77" t="s">
        <v>207</v>
      </c>
      <c r="B351" s="202">
        <v>0.98499999999999999</v>
      </c>
      <c r="C351" s="202">
        <v>0.98399999999999999</v>
      </c>
      <c r="D351" s="202">
        <v>0.98199999999999998</v>
      </c>
      <c r="E351" s="202">
        <v>0.98</v>
      </c>
      <c r="F351" s="77">
        <v>954</v>
      </c>
    </row>
    <row r="352" spans="1:6" ht="25.5" customHeight="1">
      <c r="A352" s="77" t="s">
        <v>208</v>
      </c>
      <c r="B352" s="202">
        <v>0.92200000000000004</v>
      </c>
      <c r="C352" s="202">
        <v>0.92100000000000004</v>
      </c>
      <c r="D352" s="202">
        <v>0.92200000000000004</v>
      </c>
      <c r="E352" s="202">
        <v>0.92</v>
      </c>
      <c r="F352" s="77">
        <v>956</v>
      </c>
    </row>
    <row r="353" spans="1:6" ht="25.5" customHeight="1">
      <c r="A353" s="77" t="s">
        <v>209</v>
      </c>
      <c r="B353" s="202">
        <v>0.998</v>
      </c>
      <c r="C353" s="202">
        <v>0.998</v>
      </c>
      <c r="D353" s="202">
        <v>0.998</v>
      </c>
      <c r="E353" s="202">
        <v>0.998</v>
      </c>
      <c r="F353" s="77">
        <v>958</v>
      </c>
    </row>
    <row r="354" spans="1:6" ht="25.5" customHeight="1">
      <c r="A354" s="77" t="s">
        <v>210</v>
      </c>
      <c r="B354" s="202">
        <v>1.028</v>
      </c>
      <c r="C354" s="202">
        <v>1.0269999999999999</v>
      </c>
      <c r="D354" s="202">
        <v>1.032</v>
      </c>
      <c r="E354" s="202">
        <v>1.026</v>
      </c>
      <c r="F354" s="77">
        <v>529</v>
      </c>
    </row>
    <row r="355" spans="1:6" ht="25.5" customHeight="1">
      <c r="A355" s="77" t="s">
        <v>211</v>
      </c>
      <c r="B355" s="202">
        <v>1.202</v>
      </c>
      <c r="C355" s="202">
        <v>1.222</v>
      </c>
      <c r="D355" s="202">
        <v>1.1830000000000001</v>
      </c>
      <c r="E355" s="202">
        <v>1.1739999999999999</v>
      </c>
      <c r="F355" s="77">
        <v>961</v>
      </c>
    </row>
    <row r="356" spans="1:6" ht="25.5" customHeight="1">
      <c r="A356" s="77" t="s">
        <v>212</v>
      </c>
      <c r="B356" s="202">
        <v>0.96199999999999997</v>
      </c>
      <c r="C356" s="202">
        <v>0.96099999999999997</v>
      </c>
      <c r="D356" s="202">
        <v>0.96099999999999997</v>
      </c>
      <c r="E356" s="202">
        <v>0.96</v>
      </c>
      <c r="F356" s="77">
        <v>8694</v>
      </c>
    </row>
    <row r="357" spans="1:6" ht="25.5" customHeight="1">
      <c r="A357" s="77" t="s">
        <v>213</v>
      </c>
      <c r="B357" s="202">
        <v>0.96199999999999997</v>
      </c>
      <c r="C357" s="202">
        <v>0.96099999999999997</v>
      </c>
      <c r="D357" s="202">
        <v>0.96099999999999997</v>
      </c>
      <c r="E357" s="202">
        <v>0.96</v>
      </c>
      <c r="F357" s="77">
        <v>8694</v>
      </c>
    </row>
    <row r="358" spans="1:6" ht="25.5" customHeight="1">
      <c r="A358" s="77" t="s">
        <v>214</v>
      </c>
      <c r="B358" s="202">
        <v>0.996</v>
      </c>
      <c r="C358" s="202">
        <v>0.996</v>
      </c>
      <c r="D358" s="202">
        <v>0.996</v>
      </c>
      <c r="E358" s="202">
        <v>0.996</v>
      </c>
      <c r="F358" s="77">
        <v>962</v>
      </c>
    </row>
    <row r="359" spans="1:6" ht="25.5" customHeight="1">
      <c r="A359" s="77" t="s">
        <v>215</v>
      </c>
      <c r="B359" s="202">
        <v>0.95299999999999996</v>
      </c>
      <c r="C359" s="202">
        <v>0.96599999999999997</v>
      </c>
      <c r="D359" s="202">
        <v>0.98499999999999999</v>
      </c>
      <c r="E359" s="202">
        <v>0.97699999999999998</v>
      </c>
      <c r="F359" s="77">
        <v>963</v>
      </c>
    </row>
    <row r="360" spans="1:6" ht="25.5" customHeight="1">
      <c r="A360" s="77" t="s">
        <v>216</v>
      </c>
      <c r="B360" s="202">
        <v>0.98899999999999999</v>
      </c>
      <c r="C360" s="202">
        <v>0.99299999999999999</v>
      </c>
      <c r="D360" s="202">
        <v>0.99399999999999999</v>
      </c>
      <c r="E360" s="202">
        <v>0.99299999999999999</v>
      </c>
      <c r="F360" s="77">
        <v>967</v>
      </c>
    </row>
    <row r="361" spans="1:6" ht="25.5" customHeight="1">
      <c r="A361" s="77" t="s">
        <v>217</v>
      </c>
      <c r="B361" s="202">
        <v>0.99199999999999999</v>
      </c>
      <c r="C361" s="202">
        <v>0.99199999999999999</v>
      </c>
      <c r="D361" s="202">
        <v>0.99199999999999999</v>
      </c>
      <c r="E361" s="202">
        <v>0.99199999999999999</v>
      </c>
      <c r="F361" s="77">
        <v>969</v>
      </c>
    </row>
    <row r="362" spans="1:6" ht="25.5" customHeight="1">
      <c r="A362" s="77" t="s">
        <v>218</v>
      </c>
      <c r="B362" s="202" t="e">
        <v>#N/A</v>
      </c>
      <c r="C362" s="202" t="e">
        <v>#N/A</v>
      </c>
      <c r="D362" s="202" t="e">
        <v>#N/A</v>
      </c>
      <c r="E362" s="202" t="e">
        <v>#N/A</v>
      </c>
      <c r="F362" s="77">
        <v>8687</v>
      </c>
    </row>
    <row r="363" spans="1:6" ht="25.5" customHeight="1">
      <c r="A363" s="77" t="s">
        <v>219</v>
      </c>
      <c r="B363" s="202">
        <v>0.98899999999999999</v>
      </c>
      <c r="C363" s="202">
        <v>0.98899999999999999</v>
      </c>
      <c r="D363" s="202">
        <v>0.98899999999999999</v>
      </c>
      <c r="E363" s="202">
        <v>0.98899999999999999</v>
      </c>
      <c r="F363" s="77">
        <v>972</v>
      </c>
    </row>
    <row r="364" spans="1:6" ht="25.5" customHeight="1">
      <c r="A364" s="77" t="s">
        <v>220</v>
      </c>
      <c r="B364" s="202">
        <v>0.99099999999999999</v>
      </c>
      <c r="C364" s="202">
        <v>0.99099999999999999</v>
      </c>
      <c r="D364" s="202">
        <v>0.99099999999999999</v>
      </c>
      <c r="E364" s="202">
        <v>0.99099999999999999</v>
      </c>
      <c r="F364" s="77">
        <v>973</v>
      </c>
    </row>
    <row r="365" spans="1:6" ht="25.5" customHeight="1">
      <c r="A365" s="77" t="s">
        <v>221</v>
      </c>
      <c r="B365" s="202">
        <v>0.99199999999999999</v>
      </c>
      <c r="C365" s="202">
        <v>0.99199999999999999</v>
      </c>
      <c r="D365" s="202">
        <v>0.99199999999999999</v>
      </c>
      <c r="E365" s="202">
        <v>0.99199999999999999</v>
      </c>
      <c r="F365" s="77">
        <v>974</v>
      </c>
    </row>
    <row r="366" spans="1:6" ht="25.5" customHeight="1">
      <c r="A366" s="77" t="s">
        <v>222</v>
      </c>
      <c r="B366" s="202">
        <v>0.98599999999999999</v>
      </c>
      <c r="C366" s="202">
        <v>0.98699999999999999</v>
      </c>
      <c r="D366" s="202">
        <v>0.98599999999999999</v>
      </c>
      <c r="E366" s="202">
        <v>0.98599999999999999</v>
      </c>
      <c r="F366" s="77">
        <v>833</v>
      </c>
    </row>
    <row r="367" spans="1:6" ht="25.5" customHeight="1">
      <c r="A367" s="77" t="s">
        <v>223</v>
      </c>
      <c r="B367" s="202">
        <v>0.99</v>
      </c>
      <c r="C367" s="202">
        <v>0.99</v>
      </c>
      <c r="D367" s="202">
        <v>0.99</v>
      </c>
      <c r="E367" s="202">
        <v>0.99</v>
      </c>
      <c r="F367" s="77">
        <v>975</v>
      </c>
    </row>
    <row r="368" spans="1:6" ht="25.5" customHeight="1">
      <c r="A368" s="77" t="s">
        <v>224</v>
      </c>
      <c r="B368" s="202">
        <v>0.89200000000000002</v>
      </c>
      <c r="C368" s="202">
        <v>0.89</v>
      </c>
      <c r="D368" s="202">
        <v>0.88900000000000001</v>
      </c>
      <c r="E368" s="202">
        <v>0.88700000000000001</v>
      </c>
      <c r="F368" s="77">
        <v>977</v>
      </c>
    </row>
    <row r="369" spans="1:6" ht="25.5" customHeight="1">
      <c r="A369" s="77" t="s">
        <v>225</v>
      </c>
      <c r="B369" s="202">
        <v>0.98699999999999999</v>
      </c>
      <c r="C369" s="202">
        <v>0.98699999999999999</v>
      </c>
      <c r="D369" s="202">
        <v>0.98699999999999999</v>
      </c>
      <c r="E369" s="202">
        <v>0.98699999999999999</v>
      </c>
      <c r="F369" s="77">
        <v>979</v>
      </c>
    </row>
    <row r="370" spans="1:6" ht="25.5" customHeight="1">
      <c r="A370" s="77" t="s">
        <v>226</v>
      </c>
      <c r="B370" s="202">
        <v>0.99</v>
      </c>
      <c r="C370" s="202">
        <v>0.99199999999999999</v>
      </c>
      <c r="D370" s="202">
        <v>0.99099999999999999</v>
      </c>
      <c r="E370" s="202">
        <v>0.99099999999999999</v>
      </c>
      <c r="F370" s="77">
        <v>983</v>
      </c>
    </row>
    <row r="371" spans="1:6" ht="25.5" customHeight="1">
      <c r="A371" s="77" t="s">
        <v>227</v>
      </c>
      <c r="B371" s="202">
        <v>0.99</v>
      </c>
      <c r="C371" s="202">
        <v>0.99199999999999999</v>
      </c>
      <c r="D371" s="202">
        <v>0.99099999999999999</v>
      </c>
      <c r="E371" s="202">
        <v>0.99099999999999999</v>
      </c>
      <c r="F371" s="77">
        <v>984</v>
      </c>
    </row>
    <row r="372" spans="1:6" ht="25.5" customHeight="1">
      <c r="A372" s="77" t="s">
        <v>228</v>
      </c>
      <c r="B372" s="202">
        <v>0.99299999999999999</v>
      </c>
      <c r="C372" s="202">
        <v>0.996</v>
      </c>
      <c r="D372" s="202">
        <v>0.98799999999999999</v>
      </c>
      <c r="E372" s="202">
        <v>0.98399999999999999</v>
      </c>
      <c r="F372" s="77">
        <v>985</v>
      </c>
    </row>
    <row r="373" spans="1:6" ht="25.5" customHeight="1">
      <c r="A373" s="77" t="s">
        <v>229</v>
      </c>
      <c r="B373" s="202">
        <v>0.98699999999999999</v>
      </c>
      <c r="C373" s="202">
        <v>0.98699999999999999</v>
      </c>
      <c r="D373" s="202">
        <v>0.98499999999999999</v>
      </c>
      <c r="E373" s="202">
        <v>0.98299999999999998</v>
      </c>
      <c r="F373" s="77">
        <v>986</v>
      </c>
    </row>
    <row r="374" spans="1:6" ht="25.5" customHeight="1">
      <c r="A374" s="77" t="s">
        <v>230</v>
      </c>
      <c r="B374" s="202" t="e">
        <v>#N/A</v>
      </c>
      <c r="C374" s="202" t="e">
        <v>#N/A</v>
      </c>
      <c r="D374" s="202" t="e">
        <v>#N/A</v>
      </c>
      <c r="E374" s="202" t="e">
        <v>#N/A</v>
      </c>
      <c r="F374" s="77">
        <v>8689</v>
      </c>
    </row>
    <row r="375" spans="1:6" ht="25.5" customHeight="1">
      <c r="A375" s="77" t="s">
        <v>231</v>
      </c>
      <c r="B375" s="202" t="e">
        <v>#N/A</v>
      </c>
      <c r="C375" s="202" t="e">
        <v>#N/A</v>
      </c>
      <c r="D375" s="202" t="e">
        <v>#N/A</v>
      </c>
      <c r="E375" s="202" t="e">
        <v>#N/A</v>
      </c>
      <c r="F375" s="77">
        <v>8689</v>
      </c>
    </row>
    <row r="376" spans="1:6" ht="25.5" customHeight="1">
      <c r="A376" s="77" t="s">
        <v>232</v>
      </c>
      <c r="B376" s="202">
        <v>0.998</v>
      </c>
      <c r="C376" s="202">
        <v>0.997</v>
      </c>
      <c r="D376" s="202">
        <v>0.997</v>
      </c>
      <c r="E376" s="202">
        <v>0.995</v>
      </c>
      <c r="F376" s="77">
        <v>989</v>
      </c>
    </row>
    <row r="377" spans="1:6" ht="25.5" customHeight="1">
      <c r="A377" s="77" t="s">
        <v>233</v>
      </c>
      <c r="B377" s="202">
        <v>0.998</v>
      </c>
      <c r="C377" s="202">
        <v>0.998</v>
      </c>
      <c r="D377" s="202">
        <v>0.998</v>
      </c>
      <c r="E377" s="202">
        <v>0.998</v>
      </c>
      <c r="F377" s="77">
        <v>991</v>
      </c>
    </row>
    <row r="378" spans="1:6" ht="25.5" customHeight="1">
      <c r="A378" s="77" t="s">
        <v>234</v>
      </c>
      <c r="B378" s="202">
        <v>0.97699999999999998</v>
      </c>
      <c r="C378" s="202">
        <v>0.97799999999999998</v>
      </c>
      <c r="D378" s="202">
        <v>0.97699999999999998</v>
      </c>
      <c r="E378" s="202">
        <v>0.97699999999999998</v>
      </c>
      <c r="F378" s="77">
        <v>8740</v>
      </c>
    </row>
    <row r="379" spans="1:6" ht="25.5" customHeight="1">
      <c r="A379" s="77" t="s">
        <v>235</v>
      </c>
      <c r="B379" s="202">
        <v>1.0029999999999999</v>
      </c>
      <c r="C379" s="202">
        <v>1.004</v>
      </c>
      <c r="D379" s="202">
        <v>1.0029999999999999</v>
      </c>
      <c r="E379" s="202">
        <v>1.002</v>
      </c>
      <c r="F379" s="77">
        <v>807</v>
      </c>
    </row>
    <row r="380" spans="1:6" ht="25.5" customHeight="1">
      <c r="A380" s="77" t="s">
        <v>236</v>
      </c>
      <c r="B380" s="202">
        <v>0.99399999999999999</v>
      </c>
      <c r="C380" s="202">
        <v>0.99399999999999999</v>
      </c>
      <c r="D380" s="202">
        <v>0.99399999999999999</v>
      </c>
      <c r="E380" s="202">
        <v>0.99399999999999999</v>
      </c>
      <c r="F380" s="77">
        <v>808</v>
      </c>
    </row>
    <row r="381" spans="1:6" ht="25.5" customHeight="1">
      <c r="A381" s="77" t="s">
        <v>237</v>
      </c>
      <c r="B381" s="202">
        <v>1.073</v>
      </c>
      <c r="C381" s="202">
        <v>1.0780000000000001</v>
      </c>
      <c r="D381" s="202">
        <v>1.079</v>
      </c>
      <c r="E381" s="202">
        <v>1.075</v>
      </c>
      <c r="F381" s="77">
        <v>929</v>
      </c>
    </row>
    <row r="382" spans="1:6" ht="25.5" customHeight="1">
      <c r="A382" s="77" t="s">
        <v>238</v>
      </c>
      <c r="B382" s="202">
        <v>1.155</v>
      </c>
      <c r="C382" s="202">
        <v>1.1559999999999999</v>
      </c>
      <c r="D382" s="202">
        <v>1.161</v>
      </c>
      <c r="E382" s="202">
        <v>1.1419999999999999</v>
      </c>
      <c r="F382" s="77">
        <v>809</v>
      </c>
    </row>
    <row r="383" spans="1:6" ht="25.5" customHeight="1">
      <c r="A383" s="77" t="s">
        <v>239</v>
      </c>
      <c r="B383" s="202">
        <v>1.0109999999999999</v>
      </c>
      <c r="C383" s="202">
        <v>1.0109999999999999</v>
      </c>
      <c r="D383" s="202">
        <v>1.012</v>
      </c>
      <c r="E383" s="202">
        <v>1.0109999999999999</v>
      </c>
      <c r="F383" s="77">
        <v>810</v>
      </c>
    </row>
    <row r="384" spans="1:6" ht="25.5" customHeight="1">
      <c r="A384" s="77" t="s">
        <v>240</v>
      </c>
      <c r="B384" s="202">
        <v>1.006</v>
      </c>
      <c r="C384" s="202">
        <v>1.0069999999999999</v>
      </c>
      <c r="D384" s="202">
        <v>1.0069999999999999</v>
      </c>
      <c r="E384" s="202">
        <v>1.0049999999999999</v>
      </c>
      <c r="F384" s="77">
        <v>811</v>
      </c>
    </row>
    <row r="385" spans="1:6" ht="25.5" customHeight="1">
      <c r="A385" s="77" t="s">
        <v>242</v>
      </c>
      <c r="B385" s="202">
        <v>1.0029999999999999</v>
      </c>
      <c r="C385" s="202">
        <v>1.0049999999999999</v>
      </c>
      <c r="D385" s="202">
        <v>1.006</v>
      </c>
      <c r="E385" s="202">
        <v>1.002</v>
      </c>
      <c r="F385" s="77">
        <v>812</v>
      </c>
    </row>
    <row r="386" spans="1:6" ht="25.5" customHeight="1">
      <c r="A386" s="77" t="s">
        <v>243</v>
      </c>
      <c r="B386" s="202">
        <v>1.026</v>
      </c>
      <c r="C386" s="202">
        <v>1.026</v>
      </c>
      <c r="D386" s="202">
        <v>1.032</v>
      </c>
      <c r="E386" s="202">
        <v>1.024</v>
      </c>
      <c r="F386" s="77">
        <v>813</v>
      </c>
    </row>
    <row r="387" spans="1:6" ht="25.5" customHeight="1">
      <c r="A387" s="77" t="s">
        <v>244</v>
      </c>
      <c r="B387" s="202">
        <v>1.0149999999999999</v>
      </c>
      <c r="C387" s="202">
        <v>1.01</v>
      </c>
      <c r="D387" s="202">
        <v>1.014</v>
      </c>
      <c r="E387" s="202">
        <v>1.008</v>
      </c>
      <c r="F387" s="77">
        <v>814</v>
      </c>
    </row>
    <row r="388" spans="1:6" ht="25.5" customHeight="1">
      <c r="A388" s="77" t="s">
        <v>245</v>
      </c>
      <c r="B388" s="202">
        <v>1.02</v>
      </c>
      <c r="C388" s="202">
        <v>1.0169999999999999</v>
      </c>
      <c r="D388" s="202">
        <v>1.0169999999999999</v>
      </c>
      <c r="E388" s="202">
        <v>1.0149999999999999</v>
      </c>
      <c r="F388" s="77">
        <v>815</v>
      </c>
    </row>
    <row r="389" spans="1:6" ht="25.5" customHeight="1">
      <c r="A389" s="77" t="s">
        <v>253</v>
      </c>
      <c r="B389" s="202">
        <v>1.0029999999999999</v>
      </c>
      <c r="C389" s="202">
        <v>1.006</v>
      </c>
      <c r="D389" s="202">
        <v>1.0049999999999999</v>
      </c>
      <c r="E389" s="202">
        <v>1.002</v>
      </c>
      <c r="F389" s="77">
        <v>855</v>
      </c>
    </row>
    <row r="390" spans="1:6" ht="25.5" customHeight="1">
      <c r="A390" s="77" t="s">
        <v>258</v>
      </c>
      <c r="B390" s="202">
        <v>1</v>
      </c>
      <c r="C390" s="202">
        <v>1</v>
      </c>
      <c r="D390" s="202">
        <v>1</v>
      </c>
      <c r="E390" s="202">
        <v>1</v>
      </c>
      <c r="F390" s="77">
        <v>838</v>
      </c>
    </row>
    <row r="391" spans="1:6" ht="25.5" customHeight="1">
      <c r="A391" s="77" t="s">
        <v>265</v>
      </c>
      <c r="B391" s="202">
        <v>1.0029999999999999</v>
      </c>
      <c r="C391" s="202">
        <v>1.0089999999999999</v>
      </c>
      <c r="D391" s="202">
        <v>1.006</v>
      </c>
      <c r="E391" s="202">
        <v>1.0049999999999999</v>
      </c>
      <c r="F391" s="77">
        <v>816</v>
      </c>
    </row>
    <row r="392" spans="1:6" ht="25.5" customHeight="1">
      <c r="A392" s="77" t="s">
        <v>266</v>
      </c>
      <c r="B392" s="202">
        <v>1.03</v>
      </c>
      <c r="C392" s="202">
        <v>1.0249999999999999</v>
      </c>
      <c r="D392" s="202">
        <v>1.052</v>
      </c>
      <c r="E392" s="202">
        <v>1.0289999999999999</v>
      </c>
      <c r="F392" s="77">
        <v>817</v>
      </c>
    </row>
    <row r="393" spans="1:6" ht="25.5" customHeight="1">
      <c r="A393" s="77" t="s">
        <v>267</v>
      </c>
      <c r="B393" s="202">
        <v>1.0589999999999999</v>
      </c>
      <c r="C393" s="202">
        <v>1.0580000000000001</v>
      </c>
      <c r="D393" s="202">
        <v>1.085</v>
      </c>
      <c r="E393" s="202">
        <v>1.0569999999999999</v>
      </c>
      <c r="F393" s="77">
        <v>818</v>
      </c>
    </row>
    <row r="394" spans="1:6" ht="25.5" customHeight="1">
      <c r="A394" s="77" t="s">
        <v>268</v>
      </c>
      <c r="B394" s="202">
        <v>1.014</v>
      </c>
      <c r="C394" s="202">
        <v>1.014</v>
      </c>
      <c r="D394" s="202">
        <v>1.0189999999999999</v>
      </c>
      <c r="E394" s="202">
        <v>1.014</v>
      </c>
      <c r="F394" s="77">
        <v>819</v>
      </c>
    </row>
    <row r="395" spans="1:6" ht="25.5" customHeight="1">
      <c r="A395" s="77" t="s">
        <v>269</v>
      </c>
      <c r="B395" s="202">
        <v>0.97099999999999997</v>
      </c>
      <c r="C395" s="202">
        <v>0.97099999999999997</v>
      </c>
      <c r="D395" s="202">
        <v>0.97099999999999997</v>
      </c>
      <c r="E395" s="202">
        <v>0.97099999999999997</v>
      </c>
      <c r="F395" s="77">
        <v>820</v>
      </c>
    </row>
    <row r="396" spans="1:6" ht="25.5" customHeight="1">
      <c r="A396" s="77" t="s">
        <v>270</v>
      </c>
      <c r="B396" s="202">
        <v>1.044</v>
      </c>
      <c r="C396" s="202">
        <v>1.0469999999999999</v>
      </c>
      <c r="D396" s="202">
        <v>1.0409999999999999</v>
      </c>
      <c r="E396" s="202">
        <v>1.0389999999999999</v>
      </c>
      <c r="F396" s="77">
        <v>821</v>
      </c>
    </row>
    <row r="397" spans="1:6" ht="25.5" customHeight="1">
      <c r="A397" s="77" t="s">
        <v>271</v>
      </c>
      <c r="B397" s="202">
        <v>0.998</v>
      </c>
      <c r="C397" s="202">
        <v>0.998</v>
      </c>
      <c r="D397" s="202">
        <v>0.998</v>
      </c>
      <c r="E397" s="202">
        <v>0.998</v>
      </c>
      <c r="F397" s="77">
        <v>822</v>
      </c>
    </row>
    <row r="398" spans="1:6" ht="25.5" customHeight="1">
      <c r="A398" s="77" t="s">
        <v>272</v>
      </c>
      <c r="B398" s="202">
        <v>1.208</v>
      </c>
      <c r="C398" s="202">
        <v>1.2410000000000001</v>
      </c>
      <c r="D398" s="202">
        <v>1.196</v>
      </c>
      <c r="E398" s="202">
        <v>1.194</v>
      </c>
      <c r="F398" s="77">
        <v>823</v>
      </c>
    </row>
    <row r="399" spans="1:6" ht="25.5" customHeight="1">
      <c r="A399" s="77" t="s">
        <v>273</v>
      </c>
      <c r="B399" s="202">
        <v>1</v>
      </c>
      <c r="C399" s="202">
        <v>1.0009999999999999</v>
      </c>
      <c r="D399" s="202">
        <v>1.0009999999999999</v>
      </c>
      <c r="E399" s="202">
        <v>1.0009999999999999</v>
      </c>
      <c r="F399" s="77">
        <v>825</v>
      </c>
    </row>
    <row r="400" spans="1:6" ht="25.5" customHeight="1">
      <c r="A400" s="77" t="s">
        <v>274</v>
      </c>
      <c r="B400" s="202">
        <v>1.0009999999999999</v>
      </c>
      <c r="C400" s="202">
        <v>1.0009999999999999</v>
      </c>
      <c r="D400" s="202">
        <v>1.0009999999999999</v>
      </c>
      <c r="E400" s="202">
        <v>1.0009999999999999</v>
      </c>
      <c r="F400" s="77">
        <v>826</v>
      </c>
    </row>
    <row r="401" spans="1:6" ht="25.5" customHeight="1">
      <c r="A401" s="77" t="s">
        <v>275</v>
      </c>
      <c r="B401" s="202">
        <v>0.996</v>
      </c>
      <c r="C401" s="202">
        <v>0.996</v>
      </c>
      <c r="D401" s="202">
        <v>0.997</v>
      </c>
      <c r="E401" s="202">
        <v>0.996</v>
      </c>
      <c r="F401" s="77">
        <v>966</v>
      </c>
    </row>
    <row r="402" spans="1:6" ht="25.5" customHeight="1">
      <c r="A402" s="77" t="s">
        <v>276</v>
      </c>
      <c r="B402" s="202">
        <v>0.98799999999999999</v>
      </c>
      <c r="C402" s="202">
        <v>0.98799999999999999</v>
      </c>
      <c r="D402" s="202">
        <v>0.98799999999999999</v>
      </c>
      <c r="E402" s="202">
        <v>0.98799999999999999</v>
      </c>
      <c r="F402" s="77">
        <v>8710</v>
      </c>
    </row>
    <row r="403" spans="1:6" ht="25.5" customHeight="1">
      <c r="A403" s="77" t="s">
        <v>277</v>
      </c>
      <c r="B403" s="202">
        <v>0.995</v>
      </c>
      <c r="C403" s="202">
        <v>0.995</v>
      </c>
      <c r="D403" s="202">
        <v>0.995</v>
      </c>
      <c r="E403" s="202">
        <v>0.995</v>
      </c>
      <c r="F403" s="77">
        <v>830</v>
      </c>
    </row>
    <row r="404" spans="1:6" ht="25.5" customHeight="1">
      <c r="A404" s="77" t="s">
        <v>278</v>
      </c>
      <c r="B404" s="202">
        <v>0.98899999999999999</v>
      </c>
      <c r="C404" s="202">
        <v>0.98899999999999999</v>
      </c>
      <c r="D404" s="202">
        <v>0.98899999999999999</v>
      </c>
      <c r="E404" s="202">
        <v>0.98899999999999999</v>
      </c>
      <c r="F404" s="77">
        <v>834</v>
      </c>
    </row>
    <row r="405" spans="1:6" ht="25.5" customHeight="1">
      <c r="A405" s="77" t="s">
        <v>279</v>
      </c>
      <c r="B405" s="202">
        <v>0.97299999999999998</v>
      </c>
      <c r="C405" s="202">
        <v>0.97399999999999998</v>
      </c>
      <c r="D405" s="202">
        <v>0.97399999999999998</v>
      </c>
      <c r="E405" s="202">
        <v>0.97199999999999998</v>
      </c>
      <c r="F405" s="77">
        <v>835</v>
      </c>
    </row>
    <row r="406" spans="1:6" ht="25.5" customHeight="1">
      <c r="A406" s="77" t="s">
        <v>280</v>
      </c>
      <c r="B406" s="202">
        <v>0.98</v>
      </c>
      <c r="C406" s="202">
        <v>0.98</v>
      </c>
      <c r="D406" s="202">
        <v>0.98</v>
      </c>
      <c r="E406" s="202">
        <v>0.98</v>
      </c>
      <c r="F406" s="77">
        <v>990</v>
      </c>
    </row>
    <row r="407" spans="1:6" ht="25.5" customHeight="1">
      <c r="A407" s="77" t="s">
        <v>281</v>
      </c>
      <c r="B407" s="202">
        <v>0.98899999999999999</v>
      </c>
      <c r="C407" s="202">
        <v>0.98899999999999999</v>
      </c>
      <c r="D407" s="202">
        <v>0.98799999999999999</v>
      </c>
      <c r="E407" s="202">
        <v>0.98799999999999999</v>
      </c>
      <c r="F407" s="77">
        <v>844</v>
      </c>
    </row>
    <row r="408" spans="1:6" ht="25.5" customHeight="1">
      <c r="A408" s="77" t="s">
        <v>282</v>
      </c>
      <c r="B408" s="202">
        <v>1.02</v>
      </c>
      <c r="C408" s="202">
        <v>1.0169999999999999</v>
      </c>
      <c r="D408" s="202">
        <v>1.016</v>
      </c>
      <c r="E408" s="202">
        <v>1.0129999999999999</v>
      </c>
      <c r="F408" s="77">
        <v>846</v>
      </c>
    </row>
    <row r="409" spans="1:6" ht="25.5" customHeight="1">
      <c r="A409" s="77" t="s">
        <v>283</v>
      </c>
      <c r="B409" s="202">
        <v>0.97</v>
      </c>
      <c r="C409" s="202">
        <v>0.97499999999999998</v>
      </c>
      <c r="D409" s="202">
        <v>0.97499999999999998</v>
      </c>
      <c r="E409" s="202">
        <v>0.97499999999999998</v>
      </c>
      <c r="F409" s="77">
        <v>848</v>
      </c>
    </row>
    <row r="410" spans="1:6" ht="25.5" customHeight="1">
      <c r="A410" s="77" t="s">
        <v>284</v>
      </c>
      <c r="B410" s="202">
        <v>0.99399999999999999</v>
      </c>
      <c r="C410" s="202">
        <v>0.99399999999999999</v>
      </c>
      <c r="D410" s="202">
        <v>0.99299999999999999</v>
      </c>
      <c r="E410" s="202">
        <v>0.99399999999999999</v>
      </c>
      <c r="F410" s="77">
        <v>8715</v>
      </c>
    </row>
    <row r="411" spans="1:6" ht="25.5" customHeight="1">
      <c r="A411" s="77" t="s">
        <v>285</v>
      </c>
      <c r="B411" s="202">
        <v>0.93400000000000005</v>
      </c>
      <c r="C411" s="202">
        <v>0.93500000000000005</v>
      </c>
      <c r="D411" s="202">
        <v>0.93400000000000005</v>
      </c>
      <c r="E411" s="202">
        <v>0.93400000000000005</v>
      </c>
      <c r="F411" s="77">
        <v>852</v>
      </c>
    </row>
    <row r="412" spans="1:6" ht="25.5" customHeight="1">
      <c r="A412" s="77" t="s">
        <v>286</v>
      </c>
      <c r="B412" s="202">
        <v>1.0029999999999999</v>
      </c>
      <c r="C412" s="202">
        <v>1.0029999999999999</v>
      </c>
      <c r="D412" s="202">
        <v>1.002</v>
      </c>
      <c r="E412" s="202">
        <v>1.002</v>
      </c>
      <c r="F412" s="77">
        <v>853</v>
      </c>
    </row>
    <row r="413" spans="1:6" ht="25.5" customHeight="1">
      <c r="A413" s="77" t="s">
        <v>287</v>
      </c>
      <c r="B413" s="202">
        <v>0.996</v>
      </c>
      <c r="C413" s="202">
        <v>0.996</v>
      </c>
      <c r="D413" s="202">
        <v>0.995</v>
      </c>
      <c r="E413" s="202">
        <v>0.995</v>
      </c>
      <c r="F413" s="77">
        <v>854</v>
      </c>
    </row>
    <row r="414" spans="1:6" ht="25.5" customHeight="1">
      <c r="A414" s="77" t="s">
        <v>288</v>
      </c>
      <c r="B414" s="202">
        <v>1.008</v>
      </c>
      <c r="C414" s="202">
        <v>1.0149999999999999</v>
      </c>
      <c r="D414" s="202">
        <v>1.012</v>
      </c>
      <c r="E414" s="202">
        <v>1.0129999999999999</v>
      </c>
      <c r="F414" s="77">
        <v>859</v>
      </c>
    </row>
    <row r="415" spans="1:6" ht="25.5" customHeight="1">
      <c r="A415" s="77" t="s">
        <v>289</v>
      </c>
      <c r="B415" s="202">
        <v>0.95599999999999996</v>
      </c>
      <c r="C415" s="202">
        <v>0.95299999999999996</v>
      </c>
      <c r="D415" s="202">
        <v>0.94799999999999995</v>
      </c>
      <c r="E415" s="202">
        <v>0.95199999999999996</v>
      </c>
      <c r="F415" s="77">
        <v>860</v>
      </c>
    </row>
    <row r="416" spans="1:6" ht="25.5" customHeight="1">
      <c r="A416" s="77" t="s">
        <v>290</v>
      </c>
      <c r="B416" s="202">
        <v>0.98</v>
      </c>
      <c r="C416" s="202">
        <v>0.97699999999999998</v>
      </c>
      <c r="D416" s="202">
        <v>0.98</v>
      </c>
      <c r="E416" s="202">
        <v>0.97799999999999998</v>
      </c>
      <c r="F416" s="77">
        <v>8717</v>
      </c>
    </row>
    <row r="417" spans="1:6" ht="25.5" customHeight="1">
      <c r="A417" s="77" t="s">
        <v>291</v>
      </c>
      <c r="B417" s="202">
        <v>0.98599999999999999</v>
      </c>
      <c r="C417" s="202">
        <v>0.98599999999999999</v>
      </c>
      <c r="D417" s="202">
        <v>0.98599999999999999</v>
      </c>
      <c r="E417" s="202">
        <v>0.98599999999999999</v>
      </c>
      <c r="F417" s="77">
        <v>863</v>
      </c>
    </row>
    <row r="418" spans="1:6" ht="25.5" customHeight="1">
      <c r="A418" s="77" t="s">
        <v>292</v>
      </c>
      <c r="B418" s="202">
        <v>0.999</v>
      </c>
      <c r="C418" s="202">
        <v>0.999</v>
      </c>
      <c r="D418" s="202">
        <v>0.999</v>
      </c>
      <c r="E418" s="202">
        <v>0.99099999999999999</v>
      </c>
      <c r="F418" s="77">
        <v>864</v>
      </c>
    </row>
    <row r="419" spans="1:6" ht="25.5" customHeight="1">
      <c r="A419" s="77" t="s">
        <v>293</v>
      </c>
      <c r="B419" s="202">
        <v>0.98</v>
      </c>
      <c r="C419" s="202">
        <v>0.98</v>
      </c>
      <c r="D419" s="202">
        <v>0.97899999999999998</v>
      </c>
      <c r="E419" s="202">
        <v>0.98</v>
      </c>
      <c r="F419" s="77">
        <v>865</v>
      </c>
    </row>
    <row r="420" spans="1:6" ht="25.5" customHeight="1">
      <c r="A420" s="77" t="s">
        <v>294</v>
      </c>
      <c r="B420" s="202">
        <v>1.1910000000000001</v>
      </c>
      <c r="C420" s="202">
        <v>1.181</v>
      </c>
      <c r="D420" s="202">
        <v>1.145</v>
      </c>
      <c r="E420" s="202">
        <v>1.0860000000000001</v>
      </c>
      <c r="F420" s="77">
        <v>867</v>
      </c>
    </row>
    <row r="421" spans="1:6" ht="25.5" customHeight="1">
      <c r="A421" s="77" t="s">
        <v>295</v>
      </c>
      <c r="B421" s="202">
        <v>1.002</v>
      </c>
      <c r="C421" s="202">
        <v>1.002</v>
      </c>
      <c r="D421" s="202">
        <v>1.0009999999999999</v>
      </c>
      <c r="E421" s="202">
        <v>1.0009999999999999</v>
      </c>
      <c r="F421" s="77">
        <v>824</v>
      </c>
    </row>
    <row r="422" spans="1:6" ht="25.5" customHeight="1">
      <c r="A422" s="77" t="s">
        <v>296</v>
      </c>
      <c r="B422" s="202">
        <v>0.99</v>
      </c>
      <c r="C422" s="202">
        <v>0.99</v>
      </c>
      <c r="D422" s="202">
        <v>0.99</v>
      </c>
      <c r="E422" s="202">
        <v>0.99</v>
      </c>
      <c r="F422" s="77">
        <v>870</v>
      </c>
    </row>
    <row r="423" spans="1:6" ht="25.5" customHeight="1">
      <c r="A423" s="77" t="s">
        <v>297</v>
      </c>
      <c r="B423" s="202">
        <v>0.998</v>
      </c>
      <c r="C423" s="202">
        <v>0.997</v>
      </c>
      <c r="D423" s="202">
        <v>0.997</v>
      </c>
      <c r="E423" s="202">
        <v>0.997</v>
      </c>
      <c r="F423" s="77">
        <v>871</v>
      </c>
    </row>
    <row r="424" spans="1:6" ht="25.5" customHeight="1">
      <c r="A424" s="77" t="s">
        <v>298</v>
      </c>
      <c r="B424" s="202">
        <v>1.0880000000000001</v>
      </c>
      <c r="C424" s="202">
        <v>1.0960000000000001</v>
      </c>
      <c r="D424" s="202">
        <v>1.0940000000000001</v>
      </c>
      <c r="E424" s="202">
        <v>1.089</v>
      </c>
      <c r="F424" s="77">
        <v>978</v>
      </c>
    </row>
    <row r="425" spans="1:6" ht="25.5" customHeight="1">
      <c r="A425" s="77" t="s">
        <v>299</v>
      </c>
      <c r="B425" s="202">
        <v>1.0069999999999999</v>
      </c>
      <c r="C425" s="202">
        <v>1.006</v>
      </c>
      <c r="D425" s="202">
        <v>1.0049999999999999</v>
      </c>
      <c r="E425" s="202">
        <v>1.0049999999999999</v>
      </c>
      <c r="F425" s="77">
        <v>873</v>
      </c>
    </row>
    <row r="426" spans="1:6" ht="25.5" customHeight="1">
      <c r="A426" s="77" t="s">
        <v>302</v>
      </c>
      <c r="B426" s="202">
        <v>1.028</v>
      </c>
      <c r="C426" s="202">
        <v>1.0269999999999999</v>
      </c>
      <c r="D426" s="202">
        <v>1.032</v>
      </c>
      <c r="E426" s="202">
        <v>1.026</v>
      </c>
      <c r="F426" s="77">
        <v>528</v>
      </c>
    </row>
    <row r="427" spans="1:6" ht="25.5" customHeight="1">
      <c r="A427" s="77" t="s">
        <v>303</v>
      </c>
      <c r="B427" s="202">
        <v>1.028</v>
      </c>
      <c r="C427" s="202">
        <v>1.0269999999999999</v>
      </c>
      <c r="D427" s="202">
        <v>1.032</v>
      </c>
      <c r="E427" s="202">
        <v>1.026</v>
      </c>
      <c r="F427" s="77">
        <v>528</v>
      </c>
    </row>
    <row r="428" spans="1:6" ht="25.5" customHeight="1">
      <c r="A428" s="77" t="s">
        <v>304</v>
      </c>
      <c r="B428" s="202">
        <v>1.028</v>
      </c>
      <c r="C428" s="202">
        <v>1.0269999999999999</v>
      </c>
      <c r="D428" s="202">
        <v>1.032</v>
      </c>
      <c r="E428" s="202">
        <v>1.026</v>
      </c>
      <c r="F428" s="77">
        <v>528</v>
      </c>
    </row>
    <row r="429" spans="1:6" ht="25.5" customHeight="1">
      <c r="A429" s="77" t="s">
        <v>305</v>
      </c>
      <c r="B429" s="202">
        <v>1.028</v>
      </c>
      <c r="C429" s="202">
        <v>1.0269999999999999</v>
      </c>
      <c r="D429" s="202">
        <v>1.032</v>
      </c>
      <c r="E429" s="202">
        <v>1.026</v>
      </c>
      <c r="F429" s="77">
        <v>528</v>
      </c>
    </row>
    <row r="430" spans="1:6" ht="25.5" customHeight="1">
      <c r="A430" s="77" t="s">
        <v>306</v>
      </c>
      <c r="B430" s="202">
        <v>1.028</v>
      </c>
      <c r="C430" s="202">
        <v>1.0269999999999999</v>
      </c>
      <c r="D430" s="202">
        <v>1.032</v>
      </c>
      <c r="E430" s="202">
        <v>1.026</v>
      </c>
      <c r="F430" s="77">
        <v>528</v>
      </c>
    </row>
    <row r="431" spans="1:6" ht="25.5" customHeight="1">
      <c r="A431" s="77" t="s">
        <v>307</v>
      </c>
      <c r="B431" s="202">
        <v>1.028</v>
      </c>
      <c r="C431" s="202">
        <v>1.0269999999999999</v>
      </c>
      <c r="D431" s="202">
        <v>1.032</v>
      </c>
      <c r="E431" s="202">
        <v>1.026</v>
      </c>
      <c r="F431" s="77">
        <v>528</v>
      </c>
    </row>
    <row r="432" spans="1:6" ht="25.5" customHeight="1">
      <c r="A432" s="77" t="s">
        <v>308</v>
      </c>
      <c r="B432" s="202">
        <v>1.028</v>
      </c>
      <c r="C432" s="202">
        <v>1.0269999999999999</v>
      </c>
      <c r="D432" s="202">
        <v>1.032</v>
      </c>
      <c r="E432" s="202">
        <v>1.026</v>
      </c>
      <c r="F432" s="77">
        <v>528</v>
      </c>
    </row>
    <row r="433" spans="1:6" ht="25.5" customHeight="1">
      <c r="A433" s="77" t="s">
        <v>309</v>
      </c>
      <c r="B433" s="202">
        <v>1.028</v>
      </c>
      <c r="C433" s="202">
        <v>1.0269999999999999</v>
      </c>
      <c r="D433" s="202">
        <v>1.032</v>
      </c>
      <c r="E433" s="202">
        <v>1.026</v>
      </c>
      <c r="F433" s="77">
        <v>528</v>
      </c>
    </row>
    <row r="434" spans="1:6" ht="25.5" customHeight="1">
      <c r="A434" s="77" t="s">
        <v>310</v>
      </c>
      <c r="B434" s="202">
        <v>1.028</v>
      </c>
      <c r="C434" s="202">
        <v>1.0269999999999999</v>
      </c>
      <c r="D434" s="202">
        <v>1.032</v>
      </c>
      <c r="E434" s="202">
        <v>1.026</v>
      </c>
      <c r="F434" s="77">
        <v>528</v>
      </c>
    </row>
    <row r="435" spans="1:6" ht="25.5" customHeight="1">
      <c r="A435" s="77" t="s">
        <v>311</v>
      </c>
      <c r="B435" s="202">
        <v>1</v>
      </c>
      <c r="C435" s="202">
        <v>1</v>
      </c>
      <c r="D435" s="202">
        <v>1</v>
      </c>
      <c r="E435" s="202">
        <v>1</v>
      </c>
      <c r="F435" s="77">
        <v>843</v>
      </c>
    </row>
    <row r="436" spans="1:6" ht="25.5" customHeight="1">
      <c r="A436" s="77" t="s">
        <v>312</v>
      </c>
      <c r="B436" s="202">
        <v>1</v>
      </c>
      <c r="C436" s="202">
        <v>1</v>
      </c>
      <c r="D436" s="202">
        <v>1</v>
      </c>
      <c r="E436" s="202">
        <v>1</v>
      </c>
      <c r="F436" s="77">
        <v>843</v>
      </c>
    </row>
    <row r="437" spans="1:6" ht="25.5" customHeight="1">
      <c r="A437" s="77" t="s">
        <v>313</v>
      </c>
      <c r="B437" s="202">
        <v>1</v>
      </c>
      <c r="C437" s="202">
        <v>1</v>
      </c>
      <c r="D437" s="202">
        <v>1</v>
      </c>
      <c r="E437" s="202">
        <v>1</v>
      </c>
      <c r="F437" s="77">
        <v>843</v>
      </c>
    </row>
    <row r="438" spans="1:6" ht="25.5" customHeight="1">
      <c r="A438" s="77" t="s">
        <v>314</v>
      </c>
      <c r="B438" s="202">
        <v>1.0029999999999999</v>
      </c>
      <c r="C438" s="202">
        <v>1</v>
      </c>
      <c r="D438" s="202">
        <v>0.999</v>
      </c>
      <c r="E438" s="202">
        <v>0.996</v>
      </c>
      <c r="F438" s="77">
        <v>874</v>
      </c>
    </row>
    <row r="439" spans="1:6" ht="25.5" customHeight="1">
      <c r="A439" s="77" t="s">
        <v>315</v>
      </c>
      <c r="B439" s="202">
        <v>0.95</v>
      </c>
      <c r="C439" s="202">
        <v>0.95</v>
      </c>
      <c r="D439" s="202">
        <v>0.94899999999999995</v>
      </c>
      <c r="E439" s="202">
        <v>0.95</v>
      </c>
      <c r="F439" s="77">
        <v>875</v>
      </c>
    </row>
    <row r="440" spans="1:6" ht="25.5" customHeight="1">
      <c r="A440" s="77" t="s">
        <v>316</v>
      </c>
      <c r="B440" s="202">
        <v>0.99199999999999999</v>
      </c>
      <c r="C440" s="202">
        <v>0.99199999999999999</v>
      </c>
      <c r="D440" s="202">
        <v>0.99199999999999999</v>
      </c>
      <c r="E440" s="202">
        <v>0.99199999999999999</v>
      </c>
      <c r="F440" s="77">
        <v>980</v>
      </c>
    </row>
    <row r="441" spans="1:6" ht="25.5" customHeight="1">
      <c r="A441" s="77" t="s">
        <v>317</v>
      </c>
      <c r="B441" s="202">
        <v>1.0029999999999999</v>
      </c>
      <c r="C441" s="202">
        <v>1.004</v>
      </c>
      <c r="D441" s="202">
        <v>1.004</v>
      </c>
      <c r="E441" s="202">
        <v>1.004</v>
      </c>
      <c r="F441" s="77">
        <v>879</v>
      </c>
    </row>
    <row r="442" spans="1:6" ht="25.5" customHeight="1">
      <c r="A442" s="77" t="s">
        <v>318</v>
      </c>
      <c r="B442" s="202">
        <v>0.99399999999999999</v>
      </c>
      <c r="C442" s="202">
        <v>0.99399999999999999</v>
      </c>
      <c r="D442" s="202">
        <v>0.99299999999999999</v>
      </c>
      <c r="E442" s="202">
        <v>0.99399999999999999</v>
      </c>
      <c r="F442" s="77">
        <v>847</v>
      </c>
    </row>
    <row r="443" spans="1:6" ht="25.5" customHeight="1">
      <c r="A443" s="77" t="s">
        <v>320</v>
      </c>
      <c r="B443" s="202">
        <v>0.997</v>
      </c>
      <c r="C443" s="202">
        <v>0.997</v>
      </c>
      <c r="D443" s="202">
        <v>0.997</v>
      </c>
      <c r="E443" s="202">
        <v>0.997</v>
      </c>
      <c r="F443" s="77">
        <v>881</v>
      </c>
    </row>
    <row r="444" spans="1:6" ht="25.5" customHeight="1">
      <c r="A444" s="77" t="s">
        <v>321</v>
      </c>
      <c r="B444" s="202">
        <v>1.034</v>
      </c>
      <c r="C444" s="202">
        <v>1.069</v>
      </c>
      <c r="D444" s="202">
        <v>1.0940000000000001</v>
      </c>
      <c r="E444" s="202">
        <v>1.07</v>
      </c>
      <c r="F444" s="77">
        <v>882</v>
      </c>
    </row>
    <row r="445" spans="1:6" ht="25.5" customHeight="1">
      <c r="A445" s="77" t="s">
        <v>322</v>
      </c>
      <c r="B445" s="202">
        <v>0.997</v>
      </c>
      <c r="C445" s="202">
        <v>0.999</v>
      </c>
      <c r="D445" s="202">
        <v>0.996</v>
      </c>
      <c r="E445" s="202">
        <v>0.99399999999999999</v>
      </c>
      <c r="F445" s="77">
        <v>883</v>
      </c>
    </row>
    <row r="446" spans="1:6" ht="25.5" customHeight="1">
      <c r="A446" s="77" t="s">
        <v>323</v>
      </c>
      <c r="B446" s="202">
        <v>0.99199999999999999</v>
      </c>
      <c r="C446" s="202">
        <v>0.99199999999999999</v>
      </c>
      <c r="D446" s="202">
        <v>0.99099999999999999</v>
      </c>
      <c r="E446" s="202">
        <v>0.99</v>
      </c>
      <c r="F446" s="77">
        <v>885</v>
      </c>
    </row>
    <row r="447" spans="1:6" ht="25.5" customHeight="1">
      <c r="A447" s="77" t="s">
        <v>324</v>
      </c>
      <c r="B447" s="202">
        <v>1.0049999999999999</v>
      </c>
      <c r="C447" s="202">
        <v>1.0049999999999999</v>
      </c>
      <c r="D447" s="202">
        <v>1.006</v>
      </c>
      <c r="E447" s="202">
        <v>1.004</v>
      </c>
      <c r="F447" s="77">
        <v>886</v>
      </c>
    </row>
    <row r="448" spans="1:6" ht="25.5" customHeight="1">
      <c r="A448" s="77" t="s">
        <v>325</v>
      </c>
      <c r="B448" s="202">
        <v>0.996</v>
      </c>
      <c r="C448" s="202">
        <v>0.996</v>
      </c>
      <c r="D448" s="202">
        <v>0.996</v>
      </c>
      <c r="E448" s="202">
        <v>0.996</v>
      </c>
      <c r="F448" s="77">
        <v>887</v>
      </c>
    </row>
    <row r="449" spans="1:6" ht="25.5" customHeight="1">
      <c r="A449" s="77" t="s">
        <v>326</v>
      </c>
      <c r="B449" s="202">
        <v>0.94799999999999995</v>
      </c>
      <c r="C449" s="202">
        <v>0.94699999999999995</v>
      </c>
      <c r="D449" s="202">
        <v>0.95</v>
      </c>
      <c r="E449" s="202">
        <v>0.94799999999999995</v>
      </c>
      <c r="F449" s="77">
        <v>888</v>
      </c>
    </row>
    <row r="450" spans="1:6" ht="25.5" customHeight="1">
      <c r="A450" s="77" t="s">
        <v>327</v>
      </c>
      <c r="B450" s="202">
        <v>0.99</v>
      </c>
      <c r="C450" s="202">
        <v>0.99199999999999999</v>
      </c>
      <c r="D450" s="202">
        <v>0.99199999999999999</v>
      </c>
      <c r="E450" s="202">
        <v>0.99199999999999999</v>
      </c>
      <c r="F450" s="77">
        <v>891</v>
      </c>
    </row>
    <row r="451" spans="1:6" ht="25.5" customHeight="1">
      <c r="A451" s="77" t="s">
        <v>328</v>
      </c>
      <c r="B451" s="202">
        <v>1.0820000000000001</v>
      </c>
      <c r="C451" s="202">
        <v>1.0580000000000001</v>
      </c>
      <c r="D451" s="202">
        <v>1.079</v>
      </c>
      <c r="E451" s="202">
        <v>1.0669999999999999</v>
      </c>
      <c r="F451" s="77">
        <v>893</v>
      </c>
    </row>
    <row r="452" spans="1:6" ht="25.5" customHeight="1">
      <c r="A452" s="77" t="s">
        <v>329</v>
      </c>
      <c r="B452" s="202">
        <v>0.996</v>
      </c>
      <c r="C452" s="202">
        <v>0.996</v>
      </c>
      <c r="D452" s="202">
        <v>0.996</v>
      </c>
      <c r="E452" s="202">
        <v>0.996</v>
      </c>
      <c r="F452" s="77">
        <v>8720</v>
      </c>
    </row>
    <row r="453" spans="1:6" ht="25.5" customHeight="1">
      <c r="A453" s="77" t="s">
        <v>330</v>
      </c>
      <c r="B453" s="202">
        <v>0.97699999999999998</v>
      </c>
      <c r="C453" s="202">
        <v>0.97599999999999998</v>
      </c>
      <c r="D453" s="202">
        <v>0.97599999999999998</v>
      </c>
      <c r="E453" s="202">
        <v>0.97599999999999998</v>
      </c>
      <c r="F453" s="77">
        <v>895</v>
      </c>
    </row>
    <row r="454" spans="1:6" ht="25.5" customHeight="1">
      <c r="A454" s="77" t="s">
        <v>331</v>
      </c>
      <c r="B454" s="202">
        <v>0.96899999999999997</v>
      </c>
      <c r="C454" s="202">
        <v>0.96799999999999997</v>
      </c>
      <c r="D454" s="202">
        <v>0.96799999999999997</v>
      </c>
      <c r="E454" s="202">
        <v>0.96699999999999997</v>
      </c>
      <c r="F454" s="77">
        <v>896</v>
      </c>
    </row>
    <row r="455" spans="1:6" ht="25.5" customHeight="1">
      <c r="A455" s="77" t="s">
        <v>332</v>
      </c>
      <c r="B455" s="202">
        <v>1.0429999999999999</v>
      </c>
      <c r="C455" s="202">
        <v>1.0369999999999999</v>
      </c>
      <c r="D455" s="202">
        <v>1.044</v>
      </c>
      <c r="E455" s="202">
        <v>1.0389999999999999</v>
      </c>
      <c r="F455" s="77">
        <v>856</v>
      </c>
    </row>
    <row r="456" spans="1:6" ht="25.5" customHeight="1">
      <c r="A456" s="77" t="s">
        <v>335</v>
      </c>
      <c r="B456" s="202">
        <v>0.97699999999999998</v>
      </c>
      <c r="C456" s="202">
        <v>0.97699999999999998</v>
      </c>
      <c r="D456" s="202">
        <v>0.97599999999999998</v>
      </c>
      <c r="E456" s="202">
        <v>0.97599999999999998</v>
      </c>
      <c r="F456" s="77">
        <v>8719</v>
      </c>
    </row>
    <row r="457" spans="1:6" ht="25.5" customHeight="1">
      <c r="A457" s="77" t="s">
        <v>336</v>
      </c>
      <c r="B457" s="202">
        <v>1.0089999999999999</v>
      </c>
      <c r="C457" s="202">
        <v>1.0069999999999999</v>
      </c>
      <c r="D457" s="202">
        <v>1.008</v>
      </c>
      <c r="E457" s="202">
        <v>1.006</v>
      </c>
      <c r="F457" s="77">
        <v>908</v>
      </c>
    </row>
    <row r="458" spans="1:6" ht="25.5" customHeight="1">
      <c r="A458" s="77" t="s">
        <v>337</v>
      </c>
      <c r="B458" s="202">
        <v>1.0569999999999999</v>
      </c>
      <c r="C458" s="202">
        <v>1.054</v>
      </c>
      <c r="D458" s="202">
        <v>1.05</v>
      </c>
      <c r="E458" s="202">
        <v>1.054</v>
      </c>
      <c r="F458" s="77">
        <v>831</v>
      </c>
    </row>
    <row r="459" spans="1:6" ht="25.5" customHeight="1">
      <c r="A459" s="77" t="s">
        <v>338</v>
      </c>
      <c r="B459" s="202">
        <v>1.0049999999999999</v>
      </c>
      <c r="C459" s="202">
        <v>1.008</v>
      </c>
      <c r="D459" s="202">
        <v>1.006</v>
      </c>
      <c r="E459" s="202">
        <v>1.0069999999999999</v>
      </c>
      <c r="F459" s="77">
        <v>836</v>
      </c>
    </row>
    <row r="460" spans="1:6" ht="25.5" customHeight="1">
      <c r="A460" s="77" t="s">
        <v>339</v>
      </c>
      <c r="B460" s="202">
        <v>1.0129999999999999</v>
      </c>
      <c r="C460" s="202">
        <v>1.0129999999999999</v>
      </c>
      <c r="D460" s="202">
        <v>1.0109999999999999</v>
      </c>
      <c r="E460" s="202">
        <v>1.01</v>
      </c>
      <c r="F460" s="77">
        <v>971</v>
      </c>
    </row>
    <row r="461" spans="1:6" ht="25.5" customHeight="1">
      <c r="A461" s="77" t="s">
        <v>340</v>
      </c>
      <c r="B461" s="202">
        <v>1</v>
      </c>
      <c r="C461" s="202">
        <v>1</v>
      </c>
      <c r="D461" s="202">
        <v>1</v>
      </c>
      <c r="E461" s="202">
        <v>1</v>
      </c>
      <c r="F461" s="77">
        <v>8707</v>
      </c>
    </row>
    <row r="462" spans="1:6" ht="25.5" customHeight="1">
      <c r="A462" s="77" t="s">
        <v>342</v>
      </c>
      <c r="B462" s="202">
        <v>0.99099999999999999</v>
      </c>
      <c r="C462" s="202">
        <v>0.99099999999999999</v>
      </c>
      <c r="D462" s="202">
        <v>0.99099999999999999</v>
      </c>
      <c r="E462" s="202">
        <v>0.99099999999999999</v>
      </c>
      <c r="F462" s="77">
        <v>828</v>
      </c>
    </row>
    <row r="463" spans="1:6" ht="25.5" customHeight="1">
      <c r="A463" s="77" t="s">
        <v>343</v>
      </c>
      <c r="B463" s="202">
        <v>1.0029999999999999</v>
      </c>
      <c r="C463" s="202">
        <v>1.004</v>
      </c>
      <c r="D463" s="202">
        <v>1</v>
      </c>
      <c r="E463" s="202">
        <v>0.999</v>
      </c>
      <c r="F463" s="77">
        <v>981</v>
      </c>
    </row>
    <row r="464" spans="1:6" ht="25.5" customHeight="1">
      <c r="A464" s="77" t="s">
        <v>344</v>
      </c>
      <c r="B464" s="202">
        <v>1</v>
      </c>
      <c r="C464" s="202">
        <v>1</v>
      </c>
      <c r="D464" s="202">
        <v>1</v>
      </c>
      <c r="E464" s="202">
        <v>1</v>
      </c>
      <c r="F464" s="77">
        <v>839</v>
      </c>
    </row>
    <row r="465" spans="1:6" ht="25.5" customHeight="1">
      <c r="A465" s="77" t="s">
        <v>345</v>
      </c>
      <c r="B465" s="202">
        <v>0.996</v>
      </c>
      <c r="C465" s="202">
        <v>0.996</v>
      </c>
      <c r="D465" s="202">
        <v>0.996</v>
      </c>
      <c r="E465" s="202">
        <v>0.996</v>
      </c>
      <c r="F465" s="77">
        <v>8722</v>
      </c>
    </row>
    <row r="466" spans="1:6" ht="25.5" customHeight="1">
      <c r="A466" s="77" t="s">
        <v>346</v>
      </c>
      <c r="B466" s="202">
        <v>0.96099999999999997</v>
      </c>
      <c r="C466" s="202">
        <v>0.96099999999999997</v>
      </c>
      <c r="D466" s="202">
        <v>0.96099999999999997</v>
      </c>
      <c r="E466" s="202">
        <v>0.96</v>
      </c>
      <c r="F466" s="77">
        <v>970</v>
      </c>
    </row>
    <row r="467" spans="1:6" ht="25.5" customHeight="1">
      <c r="A467" s="77" t="s">
        <v>347</v>
      </c>
      <c r="B467" s="202">
        <v>0.94699999999999995</v>
      </c>
      <c r="C467" s="202">
        <v>0.94699999999999995</v>
      </c>
      <c r="D467" s="202">
        <v>0.95199999999999996</v>
      </c>
      <c r="E467" s="202">
        <v>0.94899999999999995</v>
      </c>
      <c r="F467" s="77">
        <v>876</v>
      </c>
    </row>
    <row r="468" spans="1:6" ht="25.5" customHeight="1">
      <c r="A468" s="77" t="s">
        <v>348</v>
      </c>
      <c r="B468" s="202">
        <v>0.98199999999999998</v>
      </c>
      <c r="C468" s="202">
        <v>0.98199999999999998</v>
      </c>
      <c r="D468" s="202">
        <v>0.98199999999999998</v>
      </c>
      <c r="E468" s="202">
        <v>0.98199999999999998</v>
      </c>
      <c r="F468" s="77">
        <v>880</v>
      </c>
    </row>
    <row r="469" spans="1:6" ht="25.5" customHeight="1">
      <c r="A469" s="77" t="s">
        <v>349</v>
      </c>
      <c r="B469" s="202">
        <v>1.008</v>
      </c>
      <c r="C469" s="202">
        <v>1.006</v>
      </c>
      <c r="D469" s="202">
        <v>1.008</v>
      </c>
      <c r="E469" s="202">
        <v>1.008</v>
      </c>
      <c r="F469" s="77">
        <v>840</v>
      </c>
    </row>
    <row r="470" spans="1:6" ht="25.5" customHeight="1">
      <c r="A470" s="77" t="s">
        <v>350</v>
      </c>
      <c r="B470" s="202">
        <v>0.94699999999999995</v>
      </c>
      <c r="C470" s="202">
        <v>0.94699999999999995</v>
      </c>
      <c r="D470" s="202">
        <v>0.94699999999999995</v>
      </c>
      <c r="E470" s="202">
        <v>0.94599999999999995</v>
      </c>
      <c r="F470" s="77">
        <v>829</v>
      </c>
    </row>
    <row r="471" spans="1:6" ht="25.5" customHeight="1">
      <c r="A471" s="77" t="s">
        <v>351</v>
      </c>
      <c r="B471" s="202">
        <v>0.97</v>
      </c>
      <c r="C471" s="202">
        <v>0.97</v>
      </c>
      <c r="D471" s="202">
        <v>0.96399999999999997</v>
      </c>
      <c r="E471" s="202">
        <v>0.96699999999999997</v>
      </c>
      <c r="F471" s="77">
        <v>8741</v>
      </c>
    </row>
    <row r="472" spans="1:6" ht="25.5" customHeight="1">
      <c r="A472" s="77" t="s">
        <v>352</v>
      </c>
      <c r="B472" s="202">
        <v>1.004</v>
      </c>
      <c r="C472" s="202">
        <v>1.004</v>
      </c>
      <c r="D472" s="202">
        <v>1.004</v>
      </c>
      <c r="E472" s="202">
        <v>1.0029999999999999</v>
      </c>
      <c r="F472" s="77">
        <v>841</v>
      </c>
    </row>
    <row r="473" spans="1:6" ht="25.5" customHeight="1">
      <c r="A473" s="77" t="s">
        <v>353</v>
      </c>
      <c r="B473" s="202">
        <v>0.99399999999999999</v>
      </c>
      <c r="C473" s="202">
        <v>0.99399999999999999</v>
      </c>
      <c r="D473" s="202">
        <v>0.99399999999999999</v>
      </c>
      <c r="E473" s="202">
        <v>0.99399999999999999</v>
      </c>
      <c r="F473" s="77">
        <v>982</v>
      </c>
    </row>
    <row r="474" spans="1:6" ht="25.5" customHeight="1">
      <c r="A474" s="77" t="s">
        <v>354</v>
      </c>
      <c r="B474" s="202">
        <v>0.98299999999999998</v>
      </c>
      <c r="C474" s="202">
        <v>0.98299999999999998</v>
      </c>
      <c r="D474" s="202">
        <v>0.98299999999999998</v>
      </c>
      <c r="E474" s="202">
        <v>0.98299999999999998</v>
      </c>
      <c r="F474" s="77">
        <v>531</v>
      </c>
    </row>
    <row r="475" spans="1:6" ht="25.5" customHeight="1">
      <c r="A475" s="77" t="s">
        <v>355</v>
      </c>
      <c r="B475" s="202">
        <v>0.99299999999999999</v>
      </c>
      <c r="C475" s="202">
        <v>0.99399999999999999</v>
      </c>
      <c r="D475" s="202">
        <v>0.99299999999999999</v>
      </c>
      <c r="E475" s="202">
        <v>0.99299999999999999</v>
      </c>
      <c r="F475" s="77">
        <v>845</v>
      </c>
    </row>
    <row r="476" spans="1:6" ht="25.5" customHeight="1">
      <c r="A476" s="77" t="s">
        <v>356</v>
      </c>
      <c r="B476" s="202">
        <v>1.0029999999999999</v>
      </c>
      <c r="C476" s="202">
        <v>0.999</v>
      </c>
      <c r="D476" s="202">
        <v>0.999</v>
      </c>
      <c r="E476" s="202">
        <v>1.002</v>
      </c>
      <c r="F476" s="77">
        <v>849</v>
      </c>
    </row>
    <row r="477" spans="1:6" ht="25.5" customHeight="1">
      <c r="A477" s="77" t="s">
        <v>357</v>
      </c>
      <c r="B477" s="202">
        <v>0.96899999999999997</v>
      </c>
      <c r="C477" s="202">
        <v>0.96899999999999997</v>
      </c>
      <c r="D477" s="202">
        <v>0.96899999999999997</v>
      </c>
      <c r="E477" s="202">
        <v>0.96899999999999997</v>
      </c>
      <c r="F477" s="77">
        <v>992</v>
      </c>
    </row>
    <row r="478" spans="1:6" ht="25.5" customHeight="1">
      <c r="A478" s="77" t="s">
        <v>358</v>
      </c>
      <c r="B478" s="202">
        <v>0.98599999999999999</v>
      </c>
      <c r="C478" s="202">
        <v>0.98499999999999999</v>
      </c>
      <c r="D478" s="202">
        <v>0.98699999999999999</v>
      </c>
      <c r="E478" s="202">
        <v>0.99</v>
      </c>
      <c r="F478" s="77">
        <v>934</v>
      </c>
    </row>
    <row r="479" spans="1:6" ht="25.5" customHeight="1">
      <c r="A479" s="77" t="s">
        <v>359</v>
      </c>
      <c r="B479" s="202">
        <v>1.0049999999999999</v>
      </c>
      <c r="C479" s="202">
        <v>1.002</v>
      </c>
      <c r="D479" s="202">
        <v>0.999</v>
      </c>
      <c r="E479" s="202">
        <v>0.996</v>
      </c>
      <c r="F479" s="77">
        <v>933</v>
      </c>
    </row>
    <row r="480" spans="1:6" ht="25.5" customHeight="1">
      <c r="A480" s="77" t="s">
        <v>360</v>
      </c>
      <c r="B480" s="202">
        <v>0.98299999999999998</v>
      </c>
      <c r="C480" s="202">
        <v>0.98299999999999998</v>
      </c>
      <c r="D480" s="202">
        <v>0.98299999999999998</v>
      </c>
      <c r="E480" s="202">
        <v>0.98299999999999998</v>
      </c>
      <c r="F480" s="77">
        <v>521</v>
      </c>
    </row>
    <row r="481" spans="1:6" ht="25.5" customHeight="1">
      <c r="A481" s="77" t="s">
        <v>361</v>
      </c>
      <c r="B481" s="202">
        <v>1.016</v>
      </c>
      <c r="C481" s="202">
        <v>1.02</v>
      </c>
      <c r="D481" s="202">
        <v>1.0289999999999999</v>
      </c>
      <c r="E481" s="202">
        <v>1.0249999999999999</v>
      </c>
      <c r="F481" s="77">
        <v>995</v>
      </c>
    </row>
    <row r="482" spans="1:6" ht="25.5" customHeight="1">
      <c r="A482" s="77" t="s">
        <v>362</v>
      </c>
      <c r="B482" s="202">
        <v>0.995</v>
      </c>
      <c r="C482" s="202">
        <v>0.995</v>
      </c>
      <c r="D482" s="202">
        <v>0.99399999999999999</v>
      </c>
      <c r="E482" s="202">
        <v>0.99299999999999999</v>
      </c>
      <c r="F482" s="77">
        <v>964</v>
      </c>
    </row>
    <row r="483" spans="1:6" ht="25.5" customHeight="1">
      <c r="A483" s="77" t="s">
        <v>363</v>
      </c>
      <c r="B483" s="202">
        <v>0.98699999999999999</v>
      </c>
      <c r="C483" s="202">
        <v>0.98699999999999999</v>
      </c>
      <c r="D483" s="202">
        <v>0.98699999999999999</v>
      </c>
      <c r="E483" s="202">
        <v>0.98699999999999999</v>
      </c>
      <c r="F483" s="77">
        <v>827</v>
      </c>
    </row>
    <row r="484" spans="1:6" ht="25.5" customHeight="1">
      <c r="A484" s="77" t="s">
        <v>364</v>
      </c>
      <c r="B484" s="202">
        <v>0.96199999999999997</v>
      </c>
      <c r="C484" s="202">
        <v>0.96299999999999997</v>
      </c>
      <c r="D484" s="202">
        <v>0.96</v>
      </c>
      <c r="E484" s="202">
        <v>0.95699999999999996</v>
      </c>
      <c r="F484" s="77">
        <v>898</v>
      </c>
    </row>
    <row r="485" spans="1:6" ht="25.5" customHeight="1">
      <c r="A485" s="77" t="s">
        <v>365</v>
      </c>
      <c r="B485" s="202">
        <v>1.038</v>
      </c>
      <c r="C485" s="202">
        <v>1.04</v>
      </c>
      <c r="D485" s="202">
        <v>1.0349999999999999</v>
      </c>
      <c r="E485" s="202">
        <v>1.034</v>
      </c>
      <c r="F485" s="77">
        <v>996</v>
      </c>
    </row>
    <row r="486" spans="1:6" ht="25.5" customHeight="1">
      <c r="A486" s="77" t="s">
        <v>366</v>
      </c>
      <c r="B486" s="202">
        <v>1.038</v>
      </c>
      <c r="C486" s="202">
        <v>1.038</v>
      </c>
      <c r="D486" s="202">
        <v>1.0529999999999999</v>
      </c>
      <c r="E486" s="202">
        <v>1.0529999999999999</v>
      </c>
      <c r="F486" s="77">
        <v>842</v>
      </c>
    </row>
    <row r="487" spans="1:6" ht="25.5" customHeight="1">
      <c r="A487" s="77" t="s">
        <v>367</v>
      </c>
      <c r="B487" s="202">
        <v>0.999</v>
      </c>
      <c r="C487" s="202">
        <v>0.998</v>
      </c>
      <c r="D487" s="202">
        <v>0.998</v>
      </c>
      <c r="E487" s="202">
        <v>0.997</v>
      </c>
      <c r="F487" s="77">
        <v>899</v>
      </c>
    </row>
    <row r="488" spans="1:6" ht="25.5" customHeight="1">
      <c r="A488" s="77" t="s">
        <v>368</v>
      </c>
      <c r="B488" s="202">
        <v>0.97099999999999997</v>
      </c>
      <c r="C488" s="202">
        <v>0.97099999999999997</v>
      </c>
      <c r="D488" s="202">
        <v>0.97099999999999997</v>
      </c>
      <c r="E488" s="202">
        <v>0.97099999999999997</v>
      </c>
      <c r="F488" s="77">
        <v>8727</v>
      </c>
    </row>
    <row r="489" spans="1:6" ht="25.5" customHeight="1">
      <c r="A489" s="77" t="s">
        <v>369</v>
      </c>
      <c r="B489" s="202">
        <v>0.97599999999999998</v>
      </c>
      <c r="C489" s="202">
        <v>0.97599999999999998</v>
      </c>
      <c r="D489" s="202">
        <v>0.97699999999999998</v>
      </c>
      <c r="E489" s="202">
        <v>0.97599999999999998</v>
      </c>
      <c r="F489" s="77">
        <v>902</v>
      </c>
    </row>
    <row r="490" spans="1:6" ht="25.5" customHeight="1">
      <c r="A490" s="77" t="s">
        <v>370</v>
      </c>
      <c r="B490" s="202">
        <v>0.995</v>
      </c>
      <c r="C490" s="202">
        <v>0.995</v>
      </c>
      <c r="D490" s="202">
        <v>0.995</v>
      </c>
      <c r="E490" s="202">
        <v>0.995</v>
      </c>
      <c r="F490" s="77">
        <v>912</v>
      </c>
    </row>
    <row r="491" spans="1:6" ht="25.5" customHeight="1">
      <c r="A491" s="77" t="s">
        <v>371</v>
      </c>
      <c r="B491" s="202">
        <v>0.97399999999999998</v>
      </c>
      <c r="C491" s="202">
        <v>0.997</v>
      </c>
      <c r="D491" s="202">
        <v>1.0009999999999999</v>
      </c>
      <c r="E491" s="202">
        <v>1.0009999999999999</v>
      </c>
      <c r="F491" s="77">
        <v>994</v>
      </c>
    </row>
    <row r="492" spans="1:6" ht="25.5" customHeight="1">
      <c r="A492" s="77" t="s">
        <v>372</v>
      </c>
      <c r="B492" s="202">
        <v>1.026</v>
      </c>
      <c r="C492" s="202">
        <v>1.0189999999999999</v>
      </c>
      <c r="D492" s="202">
        <v>1.024</v>
      </c>
      <c r="E492" s="202">
        <v>1.0169999999999999</v>
      </c>
      <c r="F492" s="77">
        <v>916</v>
      </c>
    </row>
    <row r="493" spans="1:6" ht="25.5" customHeight="1">
      <c r="A493" s="77" t="s">
        <v>373</v>
      </c>
      <c r="B493" s="202">
        <v>1.0069999999999999</v>
      </c>
      <c r="C493" s="202">
        <v>1.0049999999999999</v>
      </c>
      <c r="D493" s="202">
        <v>1.004</v>
      </c>
      <c r="E493" s="202">
        <v>1.004</v>
      </c>
      <c r="F493" s="77">
        <v>919</v>
      </c>
    </row>
    <row r="494" spans="1:6" ht="25.5" customHeight="1">
      <c r="A494" s="77" t="s">
        <v>374</v>
      </c>
      <c r="B494" s="202">
        <v>1.002</v>
      </c>
      <c r="C494" s="202">
        <v>1.006</v>
      </c>
      <c r="D494" s="202">
        <v>1.006</v>
      </c>
      <c r="E494" s="202">
        <v>1.002</v>
      </c>
      <c r="F494" s="77">
        <v>965</v>
      </c>
    </row>
    <row r="495" spans="1:6" ht="25.5" customHeight="1">
      <c r="A495" s="77" t="s">
        <v>375</v>
      </c>
      <c r="B495" s="202">
        <v>0.97399999999999998</v>
      </c>
      <c r="C495" s="202">
        <v>0.97299999999999998</v>
      </c>
      <c r="D495" s="202">
        <v>0.97399999999999998</v>
      </c>
      <c r="E495" s="202">
        <v>0.97299999999999998</v>
      </c>
      <c r="F495" s="77">
        <v>8755</v>
      </c>
    </row>
    <row r="496" spans="1:6" ht="25.5" customHeight="1">
      <c r="A496" s="77" t="s">
        <v>376</v>
      </c>
      <c r="B496" s="202">
        <v>0.998</v>
      </c>
      <c r="C496" s="202">
        <v>0.998</v>
      </c>
      <c r="D496" s="202">
        <v>1.002</v>
      </c>
      <c r="E496" s="202">
        <v>1.002</v>
      </c>
      <c r="F496" s="77">
        <v>535</v>
      </c>
    </row>
    <row r="497" spans="1:6" ht="25.5" customHeight="1">
      <c r="A497" s="77" t="s">
        <v>377</v>
      </c>
      <c r="B497" s="202">
        <v>0.97499999999999998</v>
      </c>
      <c r="C497" s="202">
        <v>0.97799999999999998</v>
      </c>
      <c r="D497" s="202">
        <v>0.98399999999999999</v>
      </c>
      <c r="E497" s="202">
        <v>0.98099999999999998</v>
      </c>
      <c r="F497" s="77">
        <v>976</v>
      </c>
    </row>
    <row r="498" spans="1:6" ht="25.5" customHeight="1">
      <c r="A498" s="77" t="s">
        <v>378</v>
      </c>
      <c r="B498" s="202">
        <v>0.97499999999999998</v>
      </c>
      <c r="C498" s="202">
        <v>1.008</v>
      </c>
      <c r="D498" s="202">
        <v>1.0209999999999999</v>
      </c>
      <c r="E498" s="202">
        <v>1.01</v>
      </c>
      <c r="F498" s="77">
        <v>857</v>
      </c>
    </row>
    <row r="499" spans="1:6" ht="25.5" customHeight="1">
      <c r="A499" s="77" t="s">
        <v>379</v>
      </c>
      <c r="B499" s="202">
        <v>0.998</v>
      </c>
      <c r="C499" s="202">
        <v>0.998</v>
      </c>
      <c r="D499" s="202">
        <v>0.998</v>
      </c>
      <c r="E499" s="202">
        <v>0.998</v>
      </c>
      <c r="F499" s="77">
        <v>533</v>
      </c>
    </row>
    <row r="500" spans="1:6" ht="25.5" customHeight="1">
      <c r="A500" s="77" t="s">
        <v>380</v>
      </c>
      <c r="B500" s="202">
        <v>0.996</v>
      </c>
      <c r="C500" s="202">
        <v>0.996</v>
      </c>
      <c r="D500" s="202">
        <v>0.996</v>
      </c>
      <c r="E500" s="202">
        <v>0.996</v>
      </c>
      <c r="F500" s="77">
        <v>947</v>
      </c>
    </row>
    <row r="501" spans="1:6" ht="25.5" customHeight="1">
      <c r="A501" s="77" t="s">
        <v>381</v>
      </c>
      <c r="B501" s="202">
        <v>0.996</v>
      </c>
      <c r="C501" s="202">
        <v>0.997</v>
      </c>
      <c r="D501" s="202">
        <v>1.008</v>
      </c>
      <c r="E501" s="202">
        <v>1.0069999999999999</v>
      </c>
      <c r="F501" s="77">
        <v>957</v>
      </c>
    </row>
    <row r="502" spans="1:6" ht="25.5" customHeight="1">
      <c r="A502" s="77" t="s">
        <v>382</v>
      </c>
      <c r="B502" s="202">
        <v>1.0169999999999999</v>
      </c>
      <c r="C502" s="202">
        <v>1.0169999999999999</v>
      </c>
      <c r="D502" s="202">
        <v>1.012</v>
      </c>
      <c r="E502" s="202">
        <v>1.014</v>
      </c>
      <c r="F502" s="77">
        <v>960</v>
      </c>
    </row>
    <row r="503" spans="1:6" ht="25.5" customHeight="1">
      <c r="A503" s="77" t="s">
        <v>383</v>
      </c>
      <c r="B503" s="202">
        <v>1.0169999999999999</v>
      </c>
      <c r="C503" s="202">
        <v>1.0169999999999999</v>
      </c>
      <c r="D503" s="202">
        <v>1.012</v>
      </c>
      <c r="E503" s="202">
        <v>1.014</v>
      </c>
      <c r="F503" s="77">
        <v>960</v>
      </c>
    </row>
    <row r="504" spans="1:6" ht="25.5" customHeight="1">
      <c r="A504" s="77" t="s">
        <v>384</v>
      </c>
      <c r="B504" s="202">
        <v>1</v>
      </c>
      <c r="C504" s="202">
        <v>1</v>
      </c>
      <c r="D504" s="202">
        <v>1</v>
      </c>
      <c r="E504" s="202">
        <v>1</v>
      </c>
      <c r="F504" s="77">
        <v>872</v>
      </c>
    </row>
    <row r="505" spans="1:6" ht="25.5" customHeight="1">
      <c r="A505" s="77" t="s">
        <v>385</v>
      </c>
      <c r="B505" s="202">
        <v>0.99</v>
      </c>
      <c r="C505" s="202">
        <v>0.99</v>
      </c>
      <c r="D505" s="202">
        <v>0.98899999999999999</v>
      </c>
      <c r="E505" s="202">
        <v>0.99099999999999999</v>
      </c>
      <c r="F505" s="77">
        <v>968</v>
      </c>
    </row>
    <row r="506" spans="1:6" ht="25.5" customHeight="1">
      <c r="A506" s="77" t="s">
        <v>386</v>
      </c>
      <c r="B506" s="202">
        <v>0.97</v>
      </c>
      <c r="C506" s="202">
        <v>0.97</v>
      </c>
      <c r="D506" s="202">
        <v>0.96899999999999997</v>
      </c>
      <c r="E506" s="202">
        <v>0.96899999999999997</v>
      </c>
      <c r="F506" s="77">
        <v>894</v>
      </c>
    </row>
    <row r="507" spans="1:6" ht="25.5" customHeight="1">
      <c r="A507" s="77" t="s">
        <v>387</v>
      </c>
      <c r="B507" s="202">
        <v>0.995</v>
      </c>
      <c r="C507" s="202">
        <v>0.995</v>
      </c>
      <c r="D507" s="202">
        <v>0.995</v>
      </c>
      <c r="E507" s="202">
        <v>0.995</v>
      </c>
      <c r="F507" s="77">
        <v>878</v>
      </c>
    </row>
    <row r="508" spans="1:6" ht="25.5" customHeight="1">
      <c r="A508" s="77" t="s">
        <v>388</v>
      </c>
      <c r="B508" s="202">
        <v>0.94899999999999995</v>
      </c>
      <c r="C508" s="202">
        <v>0.95</v>
      </c>
      <c r="D508" s="202">
        <v>0.95</v>
      </c>
      <c r="E508" s="202">
        <v>0.95</v>
      </c>
      <c r="F508" s="77">
        <v>911</v>
      </c>
    </row>
    <row r="509" spans="1:6" ht="25.5" customHeight="1">
      <c r="A509" s="77" t="s">
        <v>389</v>
      </c>
      <c r="B509" s="202">
        <v>0.999</v>
      </c>
      <c r="C509" s="202">
        <v>0.996</v>
      </c>
      <c r="D509" s="202">
        <v>0.996</v>
      </c>
      <c r="E509" s="202">
        <v>0.999</v>
      </c>
      <c r="F509" s="77">
        <v>920</v>
      </c>
    </row>
    <row r="510" spans="1:6" ht="25.5" customHeight="1">
      <c r="A510" s="77" t="s">
        <v>390</v>
      </c>
      <c r="B510" s="202">
        <v>1</v>
      </c>
      <c r="C510" s="202">
        <v>1</v>
      </c>
      <c r="D510" s="202">
        <v>1</v>
      </c>
      <c r="E510" s="202">
        <v>1</v>
      </c>
      <c r="F510" s="77">
        <v>8756</v>
      </c>
    </row>
    <row r="511" spans="1:6" ht="25.5" customHeight="1">
      <c r="A511" s="77" t="s">
        <v>391</v>
      </c>
      <c r="B511" s="202">
        <v>1.0069999999999999</v>
      </c>
      <c r="C511" s="202">
        <v>1.0049999999999999</v>
      </c>
      <c r="D511" s="202">
        <v>1.002</v>
      </c>
      <c r="E511" s="202">
        <v>1.006</v>
      </c>
      <c r="F511" s="77">
        <v>988</v>
      </c>
    </row>
    <row r="512" spans="1:6" ht="25.5" customHeight="1">
      <c r="A512" s="77" t="s">
        <v>392</v>
      </c>
      <c r="B512" s="202">
        <v>1.0169999999999999</v>
      </c>
      <c r="C512" s="202">
        <v>1.0169999999999999</v>
      </c>
      <c r="D512" s="202">
        <v>1.012</v>
      </c>
      <c r="E512" s="202">
        <v>1.014</v>
      </c>
      <c r="F512" s="77">
        <v>960</v>
      </c>
    </row>
    <row r="513" spans="1:6" ht="25.5" customHeight="1">
      <c r="A513" s="77" t="s">
        <v>393</v>
      </c>
      <c r="B513" s="202">
        <v>1.02</v>
      </c>
      <c r="C513" s="202">
        <v>1.014</v>
      </c>
      <c r="D513" s="202">
        <v>1.0189999999999999</v>
      </c>
      <c r="E513" s="202">
        <v>1.012</v>
      </c>
      <c r="F513" s="77">
        <v>921</v>
      </c>
    </row>
    <row r="514" spans="1:6" ht="25.5" customHeight="1">
      <c r="A514" s="77" t="s">
        <v>394</v>
      </c>
      <c r="B514" s="202">
        <v>0.99199999999999999</v>
      </c>
      <c r="C514" s="202">
        <v>0.99</v>
      </c>
      <c r="D514" s="202">
        <v>0.99199999999999999</v>
      </c>
      <c r="E514" s="202">
        <v>0.99199999999999999</v>
      </c>
      <c r="F514" s="77">
        <v>998</v>
      </c>
    </row>
    <row r="515" spans="1:6" ht="25.5" customHeight="1">
      <c r="A515" s="77" t="s">
        <v>395</v>
      </c>
      <c r="B515" s="202">
        <v>1.0209999999999999</v>
      </c>
      <c r="C515" s="202">
        <v>1.0189999999999999</v>
      </c>
      <c r="D515" s="202">
        <v>1.018</v>
      </c>
      <c r="E515" s="202">
        <v>1.0149999999999999</v>
      </c>
      <c r="F515" s="77">
        <v>8738</v>
      </c>
    </row>
    <row r="516" spans="1:6" ht="25.5" customHeight="1">
      <c r="A516" s="77" t="s">
        <v>396</v>
      </c>
      <c r="B516" s="202">
        <v>0.97199999999999998</v>
      </c>
      <c r="C516" s="202">
        <v>1.024</v>
      </c>
      <c r="D516" s="202">
        <v>1.0449999999999999</v>
      </c>
      <c r="E516" s="202">
        <v>1.028</v>
      </c>
      <c r="F516" s="77">
        <v>959</v>
      </c>
    </row>
    <row r="517" spans="1:6" ht="25.5" customHeight="1">
      <c r="A517" s="77" t="s">
        <v>397</v>
      </c>
      <c r="B517" s="202">
        <v>1.0029999999999999</v>
      </c>
      <c r="C517" s="202">
        <v>1.004</v>
      </c>
      <c r="D517" s="202">
        <v>1.0029999999999999</v>
      </c>
      <c r="E517" s="202">
        <v>1.004</v>
      </c>
      <c r="F517" s="77">
        <v>901</v>
      </c>
    </row>
    <row r="518" spans="1:6" ht="25.5" customHeight="1">
      <c r="A518" s="77" t="s">
        <v>398</v>
      </c>
      <c r="B518" s="202">
        <v>0.98399999999999999</v>
      </c>
      <c r="C518" s="202">
        <v>0.98399999999999999</v>
      </c>
      <c r="D518" s="202">
        <v>0.98399999999999999</v>
      </c>
      <c r="E518" s="202">
        <v>0.98399999999999999</v>
      </c>
      <c r="F518" s="77">
        <v>905</v>
      </c>
    </row>
    <row r="519" spans="1:6" ht="25.5" customHeight="1">
      <c r="A519" s="77" t="s">
        <v>400</v>
      </c>
      <c r="B519" s="202">
        <v>0.998</v>
      </c>
      <c r="C519" s="202">
        <v>0.998</v>
      </c>
      <c r="D519" s="202">
        <v>0.998</v>
      </c>
      <c r="E519" s="202">
        <v>0.998</v>
      </c>
      <c r="F519" s="77">
        <v>8737</v>
      </c>
    </row>
    <row r="520" spans="1:6" ht="25.5" customHeight="1">
      <c r="A520" s="77" t="s">
        <v>401</v>
      </c>
      <c r="B520" s="202">
        <v>1.0009999999999999</v>
      </c>
      <c r="C520" s="202">
        <v>1.0009999999999999</v>
      </c>
      <c r="D520" s="202">
        <v>1.0009999999999999</v>
      </c>
      <c r="E520" s="202">
        <v>1.0009999999999999</v>
      </c>
      <c r="F520" s="77">
        <v>862</v>
      </c>
    </row>
    <row r="521" spans="1:6" ht="25.5" customHeight="1">
      <c r="A521" s="77" t="s">
        <v>402</v>
      </c>
      <c r="B521" s="202">
        <v>1</v>
      </c>
      <c r="C521" s="202">
        <v>1</v>
      </c>
      <c r="D521" s="202">
        <v>1</v>
      </c>
      <c r="E521" s="202">
        <v>1</v>
      </c>
      <c r="F521" s="77">
        <v>8743</v>
      </c>
    </row>
    <row r="522" spans="1:6" ht="25.5" customHeight="1">
      <c r="A522" s="77" t="s">
        <v>403</v>
      </c>
      <c r="B522" s="202">
        <v>0.97199999999999998</v>
      </c>
      <c r="C522" s="202">
        <v>0.97199999999999998</v>
      </c>
      <c r="D522" s="202">
        <v>0.97199999999999998</v>
      </c>
      <c r="E522" s="202">
        <v>0.97199999999999998</v>
      </c>
      <c r="F522" s="77">
        <v>8757</v>
      </c>
    </row>
    <row r="523" spans="1:6" ht="25.5" customHeight="1">
      <c r="A523" s="77" t="s">
        <v>404</v>
      </c>
      <c r="B523" s="202">
        <v>0.98</v>
      </c>
      <c r="C523" s="202">
        <v>0.97899999999999998</v>
      </c>
      <c r="D523" s="202">
        <v>0.98</v>
      </c>
      <c r="E523" s="202">
        <v>0.98</v>
      </c>
      <c r="F523" s="77">
        <v>897</v>
      </c>
    </row>
    <row r="524" spans="1:6" ht="25.5" customHeight="1">
      <c r="A524" s="77" t="s">
        <v>405</v>
      </c>
      <c r="B524" s="202">
        <v>0.97</v>
      </c>
      <c r="C524" s="202">
        <v>0.97</v>
      </c>
      <c r="D524" s="202">
        <v>0.97</v>
      </c>
      <c r="E524" s="202">
        <v>0.97</v>
      </c>
      <c r="F524" s="77">
        <v>861</v>
      </c>
    </row>
    <row r="525" spans="1:6" ht="25.5" customHeight="1">
      <c r="A525" s="77" t="s">
        <v>407</v>
      </c>
      <c r="B525" s="202">
        <v>0.96</v>
      </c>
      <c r="C525" s="202">
        <v>0.96099999999999997</v>
      </c>
      <c r="D525" s="202">
        <v>0.96099999999999997</v>
      </c>
      <c r="E525" s="202">
        <v>0.96099999999999997</v>
      </c>
      <c r="F525" s="77">
        <v>907</v>
      </c>
    </row>
    <row r="526" spans="1:6" ht="25.5" customHeight="1">
      <c r="A526" s="77" t="s">
        <v>408</v>
      </c>
      <c r="B526" s="202">
        <v>0.96</v>
      </c>
      <c r="C526" s="202">
        <v>0.96</v>
      </c>
      <c r="D526" s="202">
        <v>0.96099999999999997</v>
      </c>
      <c r="E526" s="202">
        <v>0.96099999999999997</v>
      </c>
      <c r="F526" s="77">
        <v>997</v>
      </c>
    </row>
    <row r="527" spans="1:6" ht="25.5" customHeight="1">
      <c r="A527" s="77" t="s">
        <v>409</v>
      </c>
      <c r="B527" s="202">
        <v>0.96899999999999997</v>
      </c>
      <c r="C527" s="202">
        <v>0.96899999999999997</v>
      </c>
      <c r="D527" s="202">
        <v>0.96899999999999997</v>
      </c>
      <c r="E527" s="202">
        <v>0.96899999999999997</v>
      </c>
      <c r="F527" s="77">
        <v>892</v>
      </c>
    </row>
    <row r="528" spans="1:6" ht="25.5" customHeight="1">
      <c r="A528" s="77" t="s">
        <v>410</v>
      </c>
      <c r="B528" s="202">
        <v>0.97199999999999998</v>
      </c>
      <c r="C528" s="202">
        <v>0.97199999999999998</v>
      </c>
      <c r="D528" s="202">
        <v>0.97199999999999998</v>
      </c>
      <c r="E528" s="202">
        <v>0.97199999999999998</v>
      </c>
      <c r="F528" s="77">
        <v>993</v>
      </c>
    </row>
    <row r="529" spans="1:6" ht="25.5" customHeight="1">
      <c r="A529" s="77" t="s">
        <v>413</v>
      </c>
      <c r="B529" s="202">
        <v>0.996</v>
      </c>
      <c r="C529" s="202">
        <v>0.995</v>
      </c>
      <c r="D529" s="202">
        <v>0.995</v>
      </c>
      <c r="E529" s="202">
        <v>0.98599999999999999</v>
      </c>
      <c r="F529" s="77">
        <v>858</v>
      </c>
    </row>
    <row r="530" spans="1:6" ht="25.5" customHeight="1">
      <c r="A530" s="77" t="s">
        <v>414</v>
      </c>
      <c r="B530" s="202">
        <v>0.97199999999999998</v>
      </c>
      <c r="C530" s="202">
        <v>0.97199999999999998</v>
      </c>
      <c r="D530" s="202">
        <v>0.96799999999999997</v>
      </c>
      <c r="E530" s="202">
        <v>0.97199999999999998</v>
      </c>
      <c r="F530" s="77">
        <v>532</v>
      </c>
    </row>
    <row r="531" spans="1:6" ht="25.5" customHeight="1">
      <c r="A531" s="77" t="s">
        <v>415</v>
      </c>
      <c r="B531" s="202">
        <v>0.98599999999999999</v>
      </c>
      <c r="C531" s="202">
        <v>0.98699999999999999</v>
      </c>
      <c r="D531" s="202">
        <v>0.98699999999999999</v>
      </c>
      <c r="E531" s="202">
        <v>0.98699999999999999</v>
      </c>
      <c r="F531" s="77">
        <v>536</v>
      </c>
    </row>
    <row r="532" spans="1:6" ht="25.5" customHeight="1">
      <c r="A532" s="77" t="s">
        <v>418</v>
      </c>
      <c r="B532" s="202">
        <v>1.028</v>
      </c>
      <c r="C532" s="202">
        <v>1.0269999999999999</v>
      </c>
      <c r="D532" s="202">
        <v>1.028</v>
      </c>
      <c r="E532" s="202">
        <v>1.026</v>
      </c>
      <c r="F532" s="77">
        <v>538</v>
      </c>
    </row>
    <row r="533" spans="1:6" ht="25.5" customHeight="1">
      <c r="A533" s="77" t="s">
        <v>419</v>
      </c>
      <c r="B533" s="202">
        <v>0.97599999999999998</v>
      </c>
      <c r="C533" s="202">
        <v>0.97599999999999998</v>
      </c>
      <c r="D533" s="202">
        <v>0.97599999999999998</v>
      </c>
      <c r="E533" s="202">
        <v>0.97599999999999998</v>
      </c>
      <c r="F533" s="77">
        <v>8764</v>
      </c>
    </row>
    <row r="534" spans="1:6" ht="25.5" customHeight="1">
      <c r="A534" s="77" t="s">
        <v>420</v>
      </c>
      <c r="B534" s="202">
        <v>1.0169999999999999</v>
      </c>
      <c r="C534" s="202">
        <v>1.0169999999999999</v>
      </c>
      <c r="D534" s="202">
        <v>1.012</v>
      </c>
      <c r="E534" s="202">
        <v>1.014</v>
      </c>
      <c r="F534" s="77">
        <v>960</v>
      </c>
    </row>
    <row r="535" spans="1:6" ht="25.5" customHeight="1">
      <c r="A535" s="77" t="s">
        <v>421</v>
      </c>
      <c r="B535" s="202">
        <v>1.0169999999999999</v>
      </c>
      <c r="C535" s="202">
        <v>1.0169999999999999</v>
      </c>
      <c r="D535" s="202">
        <v>1.012</v>
      </c>
      <c r="E535" s="202">
        <v>1.014</v>
      </c>
      <c r="F535" s="77">
        <v>960</v>
      </c>
    </row>
    <row r="536" spans="1:6" ht="25.5" customHeight="1">
      <c r="A536" s="77" t="s">
        <v>422</v>
      </c>
      <c r="B536" s="202">
        <v>1.006</v>
      </c>
      <c r="C536" s="202">
        <v>1.0049999999999999</v>
      </c>
      <c r="D536" s="202">
        <v>1.004</v>
      </c>
      <c r="E536" s="202">
        <v>1.002</v>
      </c>
      <c r="F536" s="77">
        <v>534</v>
      </c>
    </row>
    <row r="537" spans="1:6" ht="25.5" customHeight="1">
      <c r="A537" s="77" t="s">
        <v>423</v>
      </c>
      <c r="B537" s="202">
        <v>1.0169999999999999</v>
      </c>
      <c r="C537" s="202">
        <v>1.0169999999999999</v>
      </c>
      <c r="D537" s="202">
        <v>1.012</v>
      </c>
      <c r="E537" s="202">
        <v>1.014</v>
      </c>
      <c r="F537" s="77">
        <v>8771</v>
      </c>
    </row>
    <row r="538" spans="1:6" ht="25.5" customHeight="1">
      <c r="A538" s="77" t="s">
        <v>424</v>
      </c>
      <c r="B538" s="202">
        <v>0.93100000000000005</v>
      </c>
      <c r="C538" s="202">
        <v>0.94199999999999995</v>
      </c>
      <c r="D538" s="202">
        <v>0.95599999999999996</v>
      </c>
      <c r="E538" s="202">
        <v>0.95</v>
      </c>
      <c r="F538" s="77">
        <v>537</v>
      </c>
    </row>
    <row r="539" spans="1:6" ht="25.5" customHeight="1">
      <c r="A539" s="77" t="s">
        <v>425</v>
      </c>
      <c r="B539" s="202">
        <v>1.0169999999999999</v>
      </c>
      <c r="C539" s="202">
        <v>1.0169999999999999</v>
      </c>
      <c r="D539" s="202">
        <v>1.012</v>
      </c>
      <c r="E539" s="202">
        <v>1.014</v>
      </c>
      <c r="F539" s="77">
        <v>8769</v>
      </c>
    </row>
    <row r="540" spans="1:6" ht="25.5" customHeight="1">
      <c r="A540" s="77" t="s">
        <v>426</v>
      </c>
      <c r="B540" s="202">
        <v>1.0169999999999999</v>
      </c>
      <c r="C540" s="202">
        <v>1.0169999999999999</v>
      </c>
      <c r="D540" s="202">
        <v>1.012</v>
      </c>
      <c r="E540" s="202">
        <v>1.014</v>
      </c>
      <c r="F540" s="77">
        <v>960</v>
      </c>
    </row>
    <row r="541" spans="1:6" ht="25.5" customHeight="1">
      <c r="A541" s="77" t="s">
        <v>427</v>
      </c>
      <c r="B541" s="202">
        <v>0.97799999999999998</v>
      </c>
      <c r="C541" s="202">
        <v>0.97799999999999998</v>
      </c>
      <c r="D541" s="202">
        <v>0.97899999999999998</v>
      </c>
      <c r="E541" s="202">
        <v>0.97699999999999998</v>
      </c>
      <c r="F541" s="77">
        <v>869</v>
      </c>
    </row>
    <row r="542" spans="1:6" ht="25.5" customHeight="1">
      <c r="A542" s="77" t="s">
        <v>428</v>
      </c>
      <c r="B542" s="202">
        <v>1.0169999999999999</v>
      </c>
      <c r="C542" s="202">
        <v>1.0169999999999999</v>
      </c>
      <c r="D542" s="202">
        <v>1.012</v>
      </c>
      <c r="E542" s="202">
        <v>1.014</v>
      </c>
      <c r="F542" s="77">
        <v>960</v>
      </c>
    </row>
    <row r="543" spans="1:6" ht="25.5" customHeight="1">
      <c r="A543" s="77" t="s">
        <v>429</v>
      </c>
      <c r="B543" s="202">
        <v>0.98699999999999999</v>
      </c>
      <c r="C543" s="202">
        <v>0.98799999999999999</v>
      </c>
      <c r="D543" s="202">
        <v>0.98699999999999999</v>
      </c>
      <c r="E543" s="202">
        <v>0.98699999999999999</v>
      </c>
      <c r="F543" s="77">
        <v>8760</v>
      </c>
    </row>
    <row r="544" spans="1:6" ht="25.5" customHeight="1">
      <c r="A544" s="77" t="s">
        <v>430</v>
      </c>
      <c r="B544" s="202">
        <v>0.995</v>
      </c>
      <c r="C544" s="202">
        <v>1.0089999999999999</v>
      </c>
      <c r="D544" s="202">
        <v>1.0149999999999999</v>
      </c>
      <c r="E544" s="202">
        <v>1.0049999999999999</v>
      </c>
      <c r="F544" s="77">
        <v>540</v>
      </c>
    </row>
    <row r="545" spans="1:6" ht="25.5" customHeight="1">
      <c r="A545" s="77" t="s">
        <v>431</v>
      </c>
      <c r="B545" s="202">
        <v>1.0009999999999999</v>
      </c>
      <c r="C545" s="202">
        <v>1.0009999999999999</v>
      </c>
      <c r="D545" s="202">
        <v>1</v>
      </c>
      <c r="E545" s="202">
        <v>1</v>
      </c>
      <c r="F545" s="77">
        <v>539</v>
      </c>
    </row>
    <row r="546" spans="1:6" ht="25.5" customHeight="1">
      <c r="A546" s="77" t="s">
        <v>432</v>
      </c>
      <c r="B546" s="202">
        <v>1</v>
      </c>
      <c r="C546" s="202">
        <v>1.002</v>
      </c>
      <c r="D546" s="202">
        <v>1.002</v>
      </c>
      <c r="E546" s="202">
        <v>1.002</v>
      </c>
      <c r="F546" s="77">
        <v>955</v>
      </c>
    </row>
    <row r="547" spans="1:6" ht="25.5" customHeight="1">
      <c r="A547" s="77" t="s">
        <v>433</v>
      </c>
      <c r="B547" s="202">
        <v>0.999</v>
      </c>
      <c r="C547" s="202">
        <v>0.999</v>
      </c>
      <c r="D547" s="202">
        <v>0.999</v>
      </c>
      <c r="E547" s="202">
        <v>0.999</v>
      </c>
      <c r="F547" s="77">
        <v>889</v>
      </c>
    </row>
    <row r="548" spans="1:6" ht="25.5" customHeight="1">
      <c r="A548" s="77" t="s">
        <v>434</v>
      </c>
      <c r="B548" s="202">
        <v>1.0169999999999999</v>
      </c>
      <c r="C548" s="202">
        <v>1.0169999999999999</v>
      </c>
      <c r="D548" s="202">
        <v>1.012</v>
      </c>
      <c r="E548" s="202">
        <v>1.014</v>
      </c>
      <c r="F548" s="77">
        <v>960</v>
      </c>
    </row>
    <row r="549" spans="1:6" ht="25.5" customHeight="1">
      <c r="A549" s="77" t="s">
        <v>435</v>
      </c>
      <c r="B549" s="202">
        <v>1.0349999999999999</v>
      </c>
      <c r="C549" s="202">
        <v>1.0349999999999999</v>
      </c>
      <c r="D549" s="202">
        <v>1.0329999999999999</v>
      </c>
      <c r="E549" s="202">
        <v>1.0289999999999999</v>
      </c>
      <c r="F549" s="77">
        <v>877</v>
      </c>
    </row>
    <row r="550" spans="1:6" ht="25.5" customHeight="1">
      <c r="A550" s="77" t="s">
        <v>436</v>
      </c>
      <c r="B550" s="202">
        <v>1.0169999999999999</v>
      </c>
      <c r="C550" s="202">
        <v>1.0169999999999999</v>
      </c>
      <c r="D550" s="202">
        <v>1.012</v>
      </c>
      <c r="E550" s="202">
        <v>1.014</v>
      </c>
      <c r="F550" s="77">
        <v>960</v>
      </c>
    </row>
    <row r="551" spans="1:6" ht="25.5" customHeight="1">
      <c r="A551" s="77" t="s">
        <v>439</v>
      </c>
      <c r="B551" s="202">
        <v>1.0169999999999999</v>
      </c>
      <c r="C551" s="202">
        <v>1.0169999999999999</v>
      </c>
      <c r="D551" s="202">
        <v>1.012</v>
      </c>
      <c r="E551" s="202">
        <v>1.014</v>
      </c>
      <c r="F551" s="77">
        <v>960</v>
      </c>
    </row>
    <row r="552" spans="1:6" ht="25.5" customHeight="1">
      <c r="A552" s="77" t="s">
        <v>440</v>
      </c>
      <c r="B552" s="202">
        <v>1.0169999999999999</v>
      </c>
      <c r="C552" s="202">
        <v>1.0169999999999999</v>
      </c>
      <c r="D552" s="202">
        <v>1.012</v>
      </c>
      <c r="E552" s="202">
        <v>1.014</v>
      </c>
      <c r="F552" s="77">
        <v>960</v>
      </c>
    </row>
    <row r="553" spans="1:6" ht="25.5" customHeight="1">
      <c r="A553" s="77" t="s">
        <v>441</v>
      </c>
      <c r="B553" s="202">
        <v>1.0169999999999999</v>
      </c>
      <c r="C553" s="202">
        <v>1.0169999999999999</v>
      </c>
      <c r="D553" s="202">
        <v>1.012</v>
      </c>
      <c r="E553" s="202">
        <v>1.014</v>
      </c>
      <c r="F553" s="77">
        <v>960</v>
      </c>
    </row>
    <row r="554" spans="1:6" ht="25.5" customHeight="1">
      <c r="A554" s="77" t="s">
        <v>442</v>
      </c>
      <c r="B554" s="202">
        <v>1.0169999999999999</v>
      </c>
      <c r="C554" s="202">
        <v>1.0169999999999999</v>
      </c>
      <c r="D554" s="202">
        <v>1.012</v>
      </c>
      <c r="E554" s="202">
        <v>1.014</v>
      </c>
      <c r="F554" s="77">
        <v>960</v>
      </c>
    </row>
    <row r="555" spans="1:6" ht="25.5" customHeight="1">
      <c r="A555" s="77" t="s">
        <v>443</v>
      </c>
      <c r="B555" s="202">
        <v>1.0169999999999999</v>
      </c>
      <c r="C555" s="202">
        <v>1.0169999999999999</v>
      </c>
      <c r="D555" s="202">
        <v>1.012</v>
      </c>
      <c r="E555" s="202">
        <v>1.014</v>
      </c>
      <c r="F555" s="77">
        <v>960</v>
      </c>
    </row>
    <row r="556" spans="1:6" ht="25.5" customHeight="1">
      <c r="A556" s="77" t="s">
        <v>445</v>
      </c>
      <c r="B556" s="202">
        <v>1.0169999999999999</v>
      </c>
      <c r="C556" s="202">
        <v>1.0169999999999999</v>
      </c>
      <c r="D556" s="202">
        <v>1.012</v>
      </c>
      <c r="E556" s="202">
        <v>1.014</v>
      </c>
      <c r="F556" s="77">
        <v>960</v>
      </c>
    </row>
    <row r="557" spans="1:6" ht="25.5" customHeight="1">
      <c r="A557" s="77" t="s">
        <v>446</v>
      </c>
      <c r="B557" s="202">
        <v>1.0169999999999999</v>
      </c>
      <c r="C557" s="202">
        <v>1.0169999999999999</v>
      </c>
      <c r="D557" s="202">
        <v>1.012</v>
      </c>
      <c r="E557" s="202">
        <v>1.014</v>
      </c>
      <c r="F557" s="77">
        <v>960</v>
      </c>
    </row>
    <row r="558" spans="1:6" ht="25.5" customHeight="1">
      <c r="A558" s="77" t="s">
        <v>448</v>
      </c>
      <c r="B558" s="202">
        <v>1.0169999999999999</v>
      </c>
      <c r="C558" s="202">
        <v>1.0169999999999999</v>
      </c>
      <c r="D558" s="202">
        <v>1.012</v>
      </c>
      <c r="E558" s="202">
        <v>1.014</v>
      </c>
      <c r="F558" s="77">
        <v>960</v>
      </c>
    </row>
    <row r="559" spans="1:6" ht="25.5" customHeight="1">
      <c r="A559" s="77" t="s">
        <v>449</v>
      </c>
      <c r="B559" s="202">
        <v>1.0169999999999999</v>
      </c>
      <c r="C559" s="202">
        <v>1.0169999999999999</v>
      </c>
      <c r="D559" s="202">
        <v>1.012</v>
      </c>
      <c r="E559" s="202">
        <v>1.014</v>
      </c>
      <c r="F559" s="77">
        <v>8783</v>
      </c>
    </row>
    <row r="560" spans="1:6" ht="25.5" customHeight="1">
      <c r="A560" s="77" t="s">
        <v>450</v>
      </c>
      <c r="B560" s="202">
        <v>1.0169999999999999</v>
      </c>
      <c r="C560" s="202">
        <v>1.0169999999999999</v>
      </c>
      <c r="D560" s="202">
        <v>1.012</v>
      </c>
      <c r="E560" s="202">
        <v>1.014</v>
      </c>
      <c r="F560" s="77">
        <v>8785</v>
      </c>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302:F302"/>
    <mergeCell ref="A303:F303"/>
    <mergeCell ref="A2:E2"/>
    <mergeCell ref="B8:E8"/>
    <mergeCell ref="A3:E3"/>
    <mergeCell ref="A4:A5"/>
    <mergeCell ref="A11:F11"/>
    <mergeCell ref="A12:F12"/>
    <mergeCell ref="A20:F20"/>
    <mergeCell ref="A21:F21"/>
  </mergeCells>
  <phoneticPr fontId="13"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Header>&amp;C&amp;G</oddHeader>
    <oddFooter>&amp;C&amp;P of &amp;N</oddFooter>
    <firstHeader>&amp;L
Annex 5 – Schedule of Line Loss Factors&amp;C&amp;G</firstHeader>
    <firstFooter>&amp;C&amp;P of &amp;N</first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31"/>
  <sheetViews>
    <sheetView zoomScale="70" zoomScaleNormal="70" zoomScaleSheetLayoutView="100" workbookViewId="0">
      <selection activeCell="P2" sqref="P2"/>
    </sheetView>
  </sheetViews>
  <sheetFormatPr defaultColWidth="9.21875" defaultRowHeight="27.75" customHeight="1"/>
  <cols>
    <col min="1" max="2" width="16" style="2" customWidth="1"/>
    <col min="3" max="3" width="20.5546875" style="2" customWidth="1"/>
    <col min="4" max="4" width="15.44140625" style="2" customWidth="1"/>
    <col min="5" max="5" width="22.44140625" style="3" customWidth="1"/>
    <col min="6" max="6" width="31.77734375" style="3" customWidth="1"/>
    <col min="7" max="7" width="13.77734375" style="2" customWidth="1"/>
    <col min="8" max="8" width="17.77734375" style="3" customWidth="1"/>
    <col min="9" max="10" width="15.5546875" style="3" customWidth="1"/>
    <col min="11" max="11" width="15.5546875" style="8" customWidth="1"/>
    <col min="12" max="13" width="15.5546875" style="4" customWidth="1"/>
    <col min="14" max="17" width="15.5546875" style="2" customWidth="1"/>
    <col min="18" max="16384" width="9.21875" style="2"/>
  </cols>
  <sheetData>
    <row r="1" spans="1:17" ht="100.5" customHeight="1">
      <c r="A1" s="45" t="s">
        <v>38</v>
      </c>
      <c r="B1" s="45"/>
      <c r="C1" s="45"/>
      <c r="D1" s="45"/>
      <c r="G1" s="22"/>
      <c r="H1" s="276" t="s">
        <v>685</v>
      </c>
      <c r="I1" s="277"/>
    </row>
    <row r="2" spans="1:17" ht="27.75" customHeight="1">
      <c r="A2" s="240" t="s">
        <v>686</v>
      </c>
      <c r="B2" s="241"/>
      <c r="C2" s="241"/>
      <c r="D2" s="241"/>
      <c r="E2" s="241"/>
      <c r="F2" s="241"/>
      <c r="G2" s="241"/>
      <c r="H2" s="241"/>
      <c r="I2" s="241"/>
      <c r="J2" s="241"/>
      <c r="K2" s="241"/>
      <c r="L2" s="241"/>
      <c r="M2" s="241"/>
      <c r="N2" s="241"/>
      <c r="O2" s="242"/>
    </row>
    <row r="3" spans="1:17" ht="17.25" customHeight="1">
      <c r="A3" s="45"/>
      <c r="B3" s="45"/>
      <c r="C3" s="45"/>
      <c r="D3" s="45"/>
      <c r="G3" s="22"/>
    </row>
    <row r="4" spans="1:17" s="9" customFormat="1" ht="25.5" customHeight="1">
      <c r="A4" s="240" t="str">
        <f>Overview!B4&amp; " - Effective from "&amp;Overview!D4&amp;" - "&amp;Overview!E4&amp;" new or amended designated EHV charges"</f>
        <v>Scottish Hydro Electric Power Distribution plc - Effective from 1 April 2025 - Final new or amended designated EHV charges</v>
      </c>
      <c r="B4" s="241"/>
      <c r="C4" s="241"/>
      <c r="D4" s="241"/>
      <c r="E4" s="241"/>
      <c r="F4" s="241"/>
      <c r="G4" s="241"/>
      <c r="H4" s="241"/>
      <c r="I4" s="241"/>
      <c r="J4" s="241"/>
      <c r="K4" s="241"/>
      <c r="L4" s="241"/>
      <c r="M4" s="241"/>
      <c r="N4" s="241"/>
      <c r="O4" s="242"/>
      <c r="P4" s="2"/>
      <c r="Q4" s="2"/>
    </row>
    <row r="5" spans="1:17" ht="69.75" customHeight="1">
      <c r="A5" s="26" t="s">
        <v>687</v>
      </c>
      <c r="B5" s="26" t="s">
        <v>1555</v>
      </c>
      <c r="C5" s="26" t="s">
        <v>142</v>
      </c>
      <c r="D5" s="26" t="s">
        <v>1556</v>
      </c>
      <c r="E5" s="26" t="s">
        <v>143</v>
      </c>
      <c r="F5" s="67" t="s">
        <v>144</v>
      </c>
      <c r="G5" s="50" t="s">
        <v>145</v>
      </c>
      <c r="H5" s="67" t="str">
        <f>'Annex 2 Designated EHV charges'!G9</f>
        <v>Import
Super Red
unit charge
(p/kWh)</v>
      </c>
      <c r="I5" s="67" t="str">
        <f>'Annex 2 Designated EHV charges'!H9</f>
        <v>Import
fixed charge
(p/day)</v>
      </c>
      <c r="J5" s="67" t="str">
        <f>'Annex 2 Designated EHV charges'!I9</f>
        <v>Import
capacity charge
(p/kVA/day)</v>
      </c>
      <c r="K5" s="67" t="str">
        <f>'Annex 2 Designated EHV charges'!J9</f>
        <v>Import
exceeded capacity charge
(p/kVA/day)</v>
      </c>
      <c r="L5" s="67" t="str">
        <f>'Annex 2 Designated EHV charges'!K9</f>
        <v>Export
Super Red
unit charge
(p/kWh)</v>
      </c>
      <c r="M5" s="67" t="str">
        <f>'Annex 2 Designated EHV charges'!L9</f>
        <v>Export
fixed charge
(p/day)</v>
      </c>
      <c r="N5" s="67" t="str">
        <f>'Annex 2 Designated EHV charges'!M9</f>
        <v>Export
capacity charge
(p/kVA/day)</v>
      </c>
      <c r="O5" s="67" t="str">
        <f>'Annex 2 Designated EHV charges'!N9</f>
        <v>Export
exceeded capacity charge
(p/kVA/day)</v>
      </c>
    </row>
    <row r="6" spans="1:17" ht="22.5" customHeight="1">
      <c r="A6" s="197" t="s">
        <v>688</v>
      </c>
      <c r="B6" s="90">
        <v>631</v>
      </c>
      <c r="C6" s="90">
        <v>1700052750685</v>
      </c>
      <c r="D6" s="90">
        <v>831</v>
      </c>
      <c r="E6" s="90">
        <v>1700052750694</v>
      </c>
      <c r="F6" s="187" t="s">
        <v>337</v>
      </c>
      <c r="G6" s="198"/>
      <c r="H6" s="56">
        <v>0</v>
      </c>
      <c r="I6" s="57">
        <v>86.03</v>
      </c>
      <c r="J6" s="57">
        <v>0.95</v>
      </c>
      <c r="K6" s="57">
        <v>0.95</v>
      </c>
      <c r="L6" s="59">
        <v>0</v>
      </c>
      <c r="M6" s="59">
        <v>1032.32</v>
      </c>
      <c r="N6" s="59">
        <v>0.05</v>
      </c>
      <c r="O6" s="59">
        <v>0.05</v>
      </c>
    </row>
    <row r="7" spans="1:17" ht="22.5" customHeight="1">
      <c r="A7" s="197" t="s">
        <v>688</v>
      </c>
      <c r="B7" s="90">
        <v>8694</v>
      </c>
      <c r="C7" s="90">
        <v>8694</v>
      </c>
      <c r="D7" s="90">
        <v>8694</v>
      </c>
      <c r="E7" s="90">
        <v>8694</v>
      </c>
      <c r="F7" s="187" t="s">
        <v>212</v>
      </c>
      <c r="G7" s="198"/>
      <c r="H7" s="56">
        <v>0</v>
      </c>
      <c r="I7" s="57">
        <v>4.53</v>
      </c>
      <c r="J7" s="57">
        <v>1.53</v>
      </c>
      <c r="K7" s="57">
        <v>1.53</v>
      </c>
      <c r="L7" s="59">
        <v>0</v>
      </c>
      <c r="M7" s="59">
        <v>0</v>
      </c>
      <c r="N7" s="59">
        <v>0</v>
      </c>
      <c r="O7" s="59">
        <v>0</v>
      </c>
    </row>
    <row r="8" spans="1:17" ht="22.5" customHeight="1">
      <c r="A8" s="197" t="s">
        <v>688</v>
      </c>
      <c r="B8" s="90">
        <v>8694</v>
      </c>
      <c r="C8" s="90">
        <v>8694</v>
      </c>
      <c r="D8" s="90">
        <v>8694</v>
      </c>
      <c r="E8" s="90">
        <v>8694</v>
      </c>
      <c r="F8" s="187" t="s">
        <v>213</v>
      </c>
      <c r="G8" s="198"/>
      <c r="H8" s="56">
        <v>0</v>
      </c>
      <c r="I8" s="57">
        <v>22.29</v>
      </c>
      <c r="J8" s="57">
        <v>1.52</v>
      </c>
      <c r="K8" s="57">
        <v>1.52</v>
      </c>
      <c r="L8" s="59">
        <v>0</v>
      </c>
      <c r="M8" s="59">
        <v>0</v>
      </c>
      <c r="N8" s="59">
        <v>0</v>
      </c>
      <c r="O8" s="59">
        <v>0</v>
      </c>
    </row>
    <row r="9" spans="1:17" ht="22.5" customHeight="1">
      <c r="A9" s="197" t="s">
        <v>688</v>
      </c>
      <c r="B9" s="90">
        <v>567</v>
      </c>
      <c r="C9" s="90">
        <v>1700052157576</v>
      </c>
      <c r="D9" s="90">
        <v>527</v>
      </c>
      <c r="E9" s="90">
        <v>1700052157585</v>
      </c>
      <c r="F9" s="187" t="s">
        <v>167</v>
      </c>
      <c r="G9" s="198"/>
      <c r="H9" s="56">
        <v>0</v>
      </c>
      <c r="I9" s="57">
        <v>16.22</v>
      </c>
      <c r="J9" s="57">
        <v>1.52</v>
      </c>
      <c r="K9" s="57">
        <v>1.52</v>
      </c>
      <c r="L9" s="59">
        <v>0</v>
      </c>
      <c r="M9" s="59">
        <v>232.63</v>
      </c>
      <c r="N9" s="59">
        <v>0.05</v>
      </c>
      <c r="O9" s="59">
        <v>0.05</v>
      </c>
    </row>
    <row r="10" spans="1:17" ht="22.5" customHeight="1">
      <c r="A10" s="197" t="s">
        <v>688</v>
      </c>
      <c r="B10" s="90">
        <v>8696</v>
      </c>
      <c r="C10" s="90">
        <v>8696</v>
      </c>
      <c r="D10" s="90">
        <v>8696</v>
      </c>
      <c r="E10" s="90">
        <v>8696</v>
      </c>
      <c r="F10" s="187" t="s">
        <v>179</v>
      </c>
      <c r="G10" s="198"/>
      <c r="H10" s="56">
        <v>0</v>
      </c>
      <c r="I10" s="57">
        <v>4.0999999999999996</v>
      </c>
      <c r="J10" s="57">
        <v>1.05</v>
      </c>
      <c r="K10" s="57">
        <v>1.05</v>
      </c>
      <c r="L10" s="59">
        <v>0</v>
      </c>
      <c r="M10" s="59">
        <v>0</v>
      </c>
      <c r="N10" s="59">
        <v>0</v>
      </c>
      <c r="O10" s="59">
        <v>0</v>
      </c>
    </row>
    <row r="11" spans="1:17" ht="22.5" customHeight="1">
      <c r="A11" s="197" t="s">
        <v>688</v>
      </c>
      <c r="B11" s="90">
        <v>8707</v>
      </c>
      <c r="C11" s="90">
        <v>8707</v>
      </c>
      <c r="D11" s="90">
        <v>8707</v>
      </c>
      <c r="E11" s="90">
        <v>8707</v>
      </c>
      <c r="F11" s="187" t="s">
        <v>173</v>
      </c>
      <c r="G11" s="198"/>
      <c r="H11" s="56">
        <v>0</v>
      </c>
      <c r="I11" s="57">
        <v>0.43</v>
      </c>
      <c r="J11" s="57">
        <v>2.15</v>
      </c>
      <c r="K11" s="57">
        <v>2.15</v>
      </c>
      <c r="L11" s="59">
        <v>0</v>
      </c>
      <c r="M11" s="59">
        <v>0</v>
      </c>
      <c r="N11" s="59">
        <v>0</v>
      </c>
      <c r="O11" s="59">
        <v>0</v>
      </c>
    </row>
    <row r="12" spans="1:17" ht="22.5" customHeight="1">
      <c r="A12" s="197" t="s">
        <v>688</v>
      </c>
      <c r="B12" s="90">
        <v>8707</v>
      </c>
      <c r="C12" s="90">
        <v>8707</v>
      </c>
      <c r="D12" s="90">
        <v>8707</v>
      </c>
      <c r="E12" s="90">
        <v>8707</v>
      </c>
      <c r="F12" s="187" t="s">
        <v>340</v>
      </c>
      <c r="G12" s="198"/>
      <c r="H12" s="56">
        <v>0</v>
      </c>
      <c r="I12" s="57">
        <v>3.75</v>
      </c>
      <c r="J12" s="57">
        <v>0.66</v>
      </c>
      <c r="K12" s="57">
        <v>0.66</v>
      </c>
      <c r="L12" s="59">
        <v>0</v>
      </c>
      <c r="M12" s="59">
        <v>0</v>
      </c>
      <c r="N12" s="59">
        <v>0</v>
      </c>
      <c r="O12" s="59">
        <v>0</v>
      </c>
    </row>
    <row r="13" spans="1:17" ht="22.5" customHeight="1">
      <c r="A13" s="197" t="s">
        <v>688</v>
      </c>
      <c r="B13" s="90">
        <v>8328</v>
      </c>
      <c r="C13" s="90">
        <v>8328</v>
      </c>
      <c r="D13" s="90">
        <v>8328</v>
      </c>
      <c r="E13" s="90">
        <v>8328</v>
      </c>
      <c r="F13" s="187" t="s">
        <v>177</v>
      </c>
      <c r="G13" s="198"/>
      <c r="H13" s="56">
        <v>0</v>
      </c>
      <c r="I13" s="57">
        <v>57.01</v>
      </c>
      <c r="J13" s="57">
        <v>1.05</v>
      </c>
      <c r="K13" s="57">
        <v>1.05</v>
      </c>
      <c r="L13" s="59">
        <v>0</v>
      </c>
      <c r="M13" s="59">
        <v>26224.959999999999</v>
      </c>
      <c r="N13" s="59">
        <v>0.05</v>
      </c>
      <c r="O13" s="59">
        <v>0.05</v>
      </c>
    </row>
    <row r="14" spans="1:17" ht="22.5" customHeight="1">
      <c r="A14" s="197" t="s">
        <v>688</v>
      </c>
      <c r="B14" s="90">
        <v>8699</v>
      </c>
      <c r="C14" s="90">
        <v>8699</v>
      </c>
      <c r="D14" s="90">
        <v>8699</v>
      </c>
      <c r="E14" s="90">
        <v>8699</v>
      </c>
      <c r="F14" s="187" t="s">
        <v>184</v>
      </c>
      <c r="G14" s="198"/>
      <c r="H14" s="56">
        <v>0</v>
      </c>
      <c r="I14" s="57">
        <v>112.4</v>
      </c>
      <c r="J14" s="57">
        <v>1.24</v>
      </c>
      <c r="K14" s="57">
        <v>1.24</v>
      </c>
      <c r="L14" s="59">
        <v>0</v>
      </c>
      <c r="M14" s="59">
        <v>0</v>
      </c>
      <c r="N14" s="59">
        <v>0</v>
      </c>
      <c r="O14" s="59">
        <v>0</v>
      </c>
    </row>
    <row r="15" spans="1:17" ht="22.5" customHeight="1">
      <c r="A15" s="197" t="s">
        <v>688</v>
      </c>
      <c r="B15" s="90">
        <v>8699</v>
      </c>
      <c r="C15" s="90">
        <v>8699</v>
      </c>
      <c r="D15" s="90">
        <v>8699</v>
      </c>
      <c r="E15" s="90">
        <v>8699</v>
      </c>
      <c r="F15" s="187" t="s">
        <v>185</v>
      </c>
      <c r="G15" s="198"/>
      <c r="H15" s="56">
        <v>0</v>
      </c>
      <c r="I15" s="57">
        <v>112.4</v>
      </c>
      <c r="J15" s="57">
        <v>1.32</v>
      </c>
      <c r="K15" s="57">
        <v>1.32</v>
      </c>
      <c r="L15" s="59">
        <v>0</v>
      </c>
      <c r="M15" s="59">
        <v>0</v>
      </c>
      <c r="N15" s="59">
        <v>0</v>
      </c>
      <c r="O15" s="59">
        <v>0</v>
      </c>
    </row>
    <row r="16" spans="1:17" ht="22.5" customHeight="1">
      <c r="A16" s="197" t="s">
        <v>688</v>
      </c>
      <c r="B16" s="90">
        <v>732</v>
      </c>
      <c r="C16" s="90">
        <v>1700052249980</v>
      </c>
      <c r="D16" s="90">
        <v>932</v>
      </c>
      <c r="E16" s="90">
        <v>1700052249999</v>
      </c>
      <c r="F16" s="187" t="s">
        <v>189</v>
      </c>
      <c r="G16" s="198"/>
      <c r="H16" s="56">
        <v>0</v>
      </c>
      <c r="I16" s="57">
        <v>11.31</v>
      </c>
      <c r="J16" s="57">
        <v>1.2</v>
      </c>
      <c r="K16" s="57">
        <v>1.2</v>
      </c>
      <c r="L16" s="59">
        <v>0</v>
      </c>
      <c r="M16" s="59">
        <v>2176.2800000000002</v>
      </c>
      <c r="N16" s="59">
        <v>0.05</v>
      </c>
      <c r="O16" s="59">
        <v>0.05</v>
      </c>
    </row>
    <row r="17" spans="1:15" ht="22.5" customHeight="1">
      <c r="A17" s="197" t="s">
        <v>688</v>
      </c>
      <c r="B17" s="90">
        <v>799</v>
      </c>
      <c r="C17" s="90">
        <v>1700060059786</v>
      </c>
      <c r="D17" s="90">
        <v>960</v>
      </c>
      <c r="E17" s="90">
        <v>1700060059795</v>
      </c>
      <c r="F17" s="187" t="s">
        <v>689</v>
      </c>
      <c r="G17" s="198"/>
      <c r="H17" s="56">
        <v>0</v>
      </c>
      <c r="I17" s="57">
        <v>13.5</v>
      </c>
      <c r="J17" s="57">
        <v>0.95</v>
      </c>
      <c r="K17" s="57">
        <v>0.95</v>
      </c>
      <c r="L17" s="59">
        <v>0</v>
      </c>
      <c r="M17" s="59">
        <v>1623.99</v>
      </c>
      <c r="N17" s="59">
        <v>0.05</v>
      </c>
      <c r="O17" s="59">
        <v>0.05</v>
      </c>
    </row>
    <row r="18" spans="1:15" ht="22.5" customHeight="1">
      <c r="A18" s="197" t="s">
        <v>690</v>
      </c>
      <c r="B18" s="90">
        <v>799</v>
      </c>
      <c r="C18" s="90">
        <v>1700060204317</v>
      </c>
      <c r="D18" s="90">
        <v>960</v>
      </c>
      <c r="E18" s="90">
        <v>1700060204326</v>
      </c>
      <c r="F18" s="187" t="s">
        <v>691</v>
      </c>
      <c r="G18" s="198"/>
      <c r="H18" s="56">
        <v>0</v>
      </c>
      <c r="I18" s="57">
        <v>194.95</v>
      </c>
      <c r="J18" s="57">
        <v>0.84</v>
      </c>
      <c r="K18" s="57">
        <v>0.84</v>
      </c>
      <c r="L18" s="59">
        <v>0</v>
      </c>
      <c r="M18" s="59">
        <v>38989.69</v>
      </c>
      <c r="N18" s="59">
        <v>0.05</v>
      </c>
      <c r="O18" s="59">
        <v>0.05</v>
      </c>
    </row>
    <row r="20" spans="1:15" ht="27.75" customHeight="1">
      <c r="A20" s="240" t="str">
        <f>Overview!B4&amp; " - Effective from "&amp;Overview!D4&amp;" - "&amp;Overview!E4&amp;" new or amended designated EHV line loss factors"</f>
        <v>Scottish Hydro Electric Power Distribution plc - Effective from 1 April 2025 - Final new or amended designated EHV line loss factors</v>
      </c>
      <c r="B20" s="241"/>
      <c r="C20" s="241"/>
      <c r="D20" s="241"/>
      <c r="E20" s="241"/>
      <c r="F20" s="241"/>
      <c r="G20" s="241"/>
      <c r="H20" s="241"/>
      <c r="I20" s="241"/>
      <c r="J20" s="241"/>
      <c r="K20" s="241"/>
      <c r="L20" s="241"/>
      <c r="M20" s="241"/>
      <c r="N20" s="241"/>
      <c r="O20" s="242"/>
    </row>
    <row r="21" spans="1:15" ht="62.25" customHeight="1">
      <c r="A21" s="26" t="s">
        <v>687</v>
      </c>
      <c r="B21" s="26" t="s">
        <v>1555</v>
      </c>
      <c r="C21" s="26" t="s">
        <v>142</v>
      </c>
      <c r="D21" s="26" t="s">
        <v>1556</v>
      </c>
      <c r="E21" s="26" t="s">
        <v>143</v>
      </c>
      <c r="F21" s="67" t="s">
        <v>144</v>
      </c>
      <c r="G21" s="50" t="s">
        <v>145</v>
      </c>
      <c r="H21" s="30" t="s">
        <v>692</v>
      </c>
      <c r="I21" s="30" t="s">
        <v>693</v>
      </c>
      <c r="J21" s="30" t="s">
        <v>694</v>
      </c>
      <c r="K21" s="30" t="s">
        <v>695</v>
      </c>
      <c r="L21" s="32" t="s">
        <v>696</v>
      </c>
      <c r="M21" s="32" t="s">
        <v>697</v>
      </c>
      <c r="N21" s="32" t="s">
        <v>698</v>
      </c>
      <c r="O21" s="32" t="s">
        <v>699</v>
      </c>
    </row>
    <row r="22" spans="1:15" ht="22.5" customHeight="1">
      <c r="A22" s="197" t="s">
        <v>688</v>
      </c>
      <c r="B22" s="90">
        <v>799</v>
      </c>
      <c r="C22" s="90">
        <v>1700060059786</v>
      </c>
      <c r="D22" s="90">
        <v>960</v>
      </c>
      <c r="E22" s="90">
        <v>1700060059795</v>
      </c>
      <c r="F22" s="187" t="s">
        <v>689</v>
      </c>
      <c r="G22" s="34"/>
      <c r="H22" s="205">
        <v>1.0169999999999999</v>
      </c>
      <c r="I22" s="205">
        <v>1.0169999999999999</v>
      </c>
      <c r="J22" s="205">
        <v>1.012</v>
      </c>
      <c r="K22" s="205">
        <v>1.014</v>
      </c>
      <c r="L22" s="205">
        <v>1.0169999999999999</v>
      </c>
      <c r="M22" s="205">
        <v>1.0169999999999999</v>
      </c>
      <c r="N22" s="205">
        <v>1.012</v>
      </c>
      <c r="O22" s="205">
        <v>1.014</v>
      </c>
    </row>
    <row r="23" spans="1:15" ht="22.5" customHeight="1">
      <c r="A23" s="197" t="s">
        <v>690</v>
      </c>
      <c r="B23" s="90">
        <v>799</v>
      </c>
      <c r="C23" s="90">
        <v>1700060204317</v>
      </c>
      <c r="D23" s="90">
        <v>960</v>
      </c>
      <c r="E23" s="90">
        <v>1700060204326</v>
      </c>
      <c r="F23" s="187" t="s">
        <v>691</v>
      </c>
      <c r="G23" s="34"/>
      <c r="H23" s="205">
        <v>1.0169999999999999</v>
      </c>
      <c r="I23" s="205">
        <v>1.0169999999999999</v>
      </c>
      <c r="J23" s="205">
        <v>1.012</v>
      </c>
      <c r="K23" s="205">
        <v>1.014</v>
      </c>
      <c r="L23" s="205">
        <v>1.0169999999999999</v>
      </c>
      <c r="M23" s="205">
        <v>1.0169999999999999</v>
      </c>
      <c r="N23" s="205">
        <v>1.012</v>
      </c>
      <c r="O23" s="205">
        <v>1.014</v>
      </c>
    </row>
    <row r="24" spans="1:15" ht="22.5" customHeight="1">
      <c r="A24" s="43"/>
      <c r="B24" s="43"/>
      <c r="C24" s="43"/>
      <c r="D24" s="33"/>
      <c r="E24" s="33"/>
      <c r="F24" s="34"/>
      <c r="G24" s="34"/>
      <c r="H24" s="35"/>
      <c r="I24" s="35"/>
      <c r="J24" s="28"/>
      <c r="K24" s="29"/>
      <c r="L24" s="31"/>
      <c r="M24" s="31"/>
      <c r="N24" s="31"/>
      <c r="O24" s="31"/>
    </row>
    <row r="25" spans="1:15" ht="22.5" customHeight="1">
      <c r="A25" s="43"/>
      <c r="B25" s="43"/>
      <c r="C25" s="43"/>
      <c r="D25" s="33"/>
      <c r="E25" s="33"/>
      <c r="F25" s="34"/>
      <c r="G25" s="34"/>
      <c r="H25" s="35"/>
      <c r="I25" s="35"/>
      <c r="J25" s="28"/>
      <c r="K25" s="29"/>
      <c r="L25" s="31"/>
      <c r="M25" s="31"/>
      <c r="N25" s="31"/>
      <c r="O25" s="31"/>
    </row>
    <row r="26" spans="1:15" ht="22.5" customHeight="1">
      <c r="A26" s="43"/>
      <c r="B26" s="43"/>
      <c r="C26" s="43"/>
      <c r="D26" s="33"/>
      <c r="E26" s="33"/>
      <c r="F26" s="34"/>
      <c r="G26" s="34"/>
      <c r="H26" s="35"/>
      <c r="I26" s="35"/>
      <c r="J26" s="28"/>
      <c r="K26" s="29"/>
      <c r="L26" s="31"/>
      <c r="M26" s="31"/>
      <c r="N26" s="31"/>
      <c r="O26" s="31"/>
    </row>
    <row r="27" spans="1:15" ht="22.5" customHeight="1">
      <c r="A27" s="43"/>
      <c r="B27" s="43"/>
      <c r="C27" s="43"/>
      <c r="D27" s="33"/>
      <c r="E27" s="33"/>
      <c r="F27" s="34"/>
      <c r="G27" s="34"/>
      <c r="H27" s="35"/>
      <c r="I27" s="35"/>
      <c r="J27" s="28"/>
      <c r="K27" s="29"/>
      <c r="L27" s="31"/>
      <c r="M27" s="31"/>
      <c r="N27" s="31"/>
      <c r="O27" s="31"/>
    </row>
    <row r="28" spans="1:15" ht="22.5" customHeight="1">
      <c r="A28" s="43"/>
      <c r="B28" s="43"/>
      <c r="C28" s="43"/>
      <c r="D28" s="33"/>
      <c r="E28" s="33"/>
      <c r="F28" s="34"/>
      <c r="G28" s="34"/>
      <c r="H28" s="35"/>
      <c r="I28" s="35"/>
      <c r="J28" s="28"/>
      <c r="K28" s="29"/>
      <c r="L28" s="31"/>
      <c r="M28" s="31"/>
      <c r="N28" s="31"/>
      <c r="O28" s="31"/>
    </row>
    <row r="29" spans="1:15" ht="22.5" customHeight="1">
      <c r="A29" s="43"/>
      <c r="B29" s="43"/>
      <c r="C29" s="43"/>
      <c r="D29" s="33"/>
      <c r="E29" s="33"/>
      <c r="F29" s="34"/>
      <c r="G29" s="34"/>
      <c r="H29" s="35"/>
      <c r="I29" s="35"/>
      <c r="J29" s="28"/>
      <c r="K29" s="29"/>
      <c r="L29" s="31"/>
      <c r="M29" s="31"/>
      <c r="N29" s="31"/>
      <c r="O29" s="31"/>
    </row>
    <row r="30" spans="1:15" ht="22.5" customHeight="1">
      <c r="A30" s="43"/>
      <c r="B30" s="43"/>
      <c r="C30" s="43"/>
      <c r="D30" s="33"/>
      <c r="E30" s="33"/>
      <c r="F30" s="34"/>
      <c r="G30" s="34"/>
      <c r="H30" s="35"/>
      <c r="I30" s="35"/>
      <c r="J30" s="28"/>
      <c r="K30" s="29"/>
      <c r="L30" s="31"/>
      <c r="M30" s="31"/>
      <c r="N30" s="31"/>
      <c r="O30" s="31"/>
    </row>
    <row r="31" spans="1:15" ht="22.5" customHeight="1">
      <c r="A31" s="43"/>
      <c r="B31" s="43"/>
      <c r="C31" s="43"/>
      <c r="D31" s="33"/>
      <c r="E31" s="33"/>
      <c r="F31" s="34"/>
      <c r="G31" s="34"/>
      <c r="H31" s="35"/>
      <c r="I31" s="35"/>
      <c r="J31" s="28"/>
      <c r="K31" s="29"/>
      <c r="L31" s="31"/>
      <c r="M31" s="31"/>
      <c r="N31" s="31"/>
      <c r="O31" s="31"/>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H1:I1"/>
    <mergeCell ref="A2:O2"/>
    <mergeCell ref="A4:O4"/>
    <mergeCell ref="A20:O20"/>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7" ma:contentTypeDescription="Create a new document." ma:contentTypeScope="" ma:versionID="cff81234929a6e81f3c9423eb434bfaa">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36d7478cfa1667580380a4cf93a62e5e"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ff50c57-be38-42b6-82d3-c6d9d1240e9f}" ma:internalName="TaxCatchAll" ma:showField="CatchAllData" ma:web="4fb325ff-59f4-4202-984d-cc4ef0b29e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5f405a-1d4b-4796-a028-0e90b458cbcf">
      <Terms xmlns="http://schemas.microsoft.com/office/infopath/2007/PartnerControls"/>
    </lcf76f155ced4ddcb4097134ff3c332f>
    <TaxCatchAll xmlns="4fb325ff-59f4-4202-984d-cc4ef0b29ee2" xsi:nil="true"/>
  </documentManagement>
</p:properties>
</file>

<file path=customXml/itemProps1.xml><?xml version="1.0" encoding="utf-8"?>
<ds:datastoreItem xmlns:ds="http://schemas.openxmlformats.org/officeDocument/2006/customXml" ds:itemID="{D080675F-9741-4E12-B6C6-2A8BF3C13D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162C16-A7A4-4E9E-BA20-81B84A5615C4}">
  <ds:schemaRefs>
    <ds:schemaRef ds:uri="http://schemas.microsoft.com/sharepoint/v3/contenttype/forms"/>
  </ds:schemaRefs>
</ds:datastoreItem>
</file>

<file path=customXml/itemProps3.xml><?xml version="1.0" encoding="utf-8"?>
<ds:datastoreItem xmlns:ds="http://schemas.openxmlformats.org/officeDocument/2006/customXml" ds:itemID="{E3764EB4-D9D0-4D41-8671-3398BE36E750}">
  <ds:schemaRefs>
    <ds:schemaRef ds:uri="http://purl.org/dc/terms/"/>
    <ds:schemaRef ds:uri="http://www.w3.org/XML/1998/namespace"/>
    <ds:schemaRef ds:uri="http://purl.org/dc/dcmitype/"/>
    <ds:schemaRef ds:uri="http://schemas.microsoft.com/office/2006/documentManagement/types"/>
    <ds:schemaRef ds:uri="http://schemas.microsoft.com/office/2006/metadata/properties"/>
    <ds:schemaRef ds:uri="375f405a-1d4b-4796-a028-0e90b458cbcf"/>
    <ds:schemaRef ds:uri="4fb325ff-59f4-4202-984d-cc4ef0b29ee2"/>
    <ds:schemaRef ds:uri="http://schemas.openxmlformats.org/package/2006/metadata/core-properti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Overview</vt:lpstr>
      <vt:lpstr>Annex 1 LV, HV and UMS charges</vt:lpstr>
      <vt:lpstr>Annex 2 Designated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TNUoS Mapping</vt:lpstr>
      <vt:lpstr>Charge Calculator</vt:lpstr>
      <vt:lpstr>'Annex 1 LV, HV and UMS charges'!Print_Area</vt:lpstr>
      <vt:lpstr>'Annex 2 Designated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Designated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Clark, Emma (Distribution)</cp:lastModifiedBy>
  <cp:revision/>
  <dcterms:created xsi:type="dcterms:W3CDTF">2009-11-12T11:38:00Z</dcterms:created>
  <dcterms:modified xsi:type="dcterms:W3CDTF">2025-02-17T10:43:05Z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MSIP_Label_24fe2fa2-8093-4776-8a20-2d25f8c7acf2_Enabled">
    <vt:lpwstr>true</vt:lpwstr>
  </property>
  <property fmtid="{D5CDD505-2E9C-101B-9397-08002B2CF9AE}" pid="7" name="MSIP_Label_24fe2fa2-8093-4776-8a20-2d25f8c7acf2_SetDate">
    <vt:lpwstr>2023-11-02T11:09:09Z</vt:lpwstr>
  </property>
  <property fmtid="{D5CDD505-2E9C-101B-9397-08002B2CF9AE}" pid="8" name="MSIP_Label_24fe2fa2-8093-4776-8a20-2d25f8c7acf2_Method">
    <vt:lpwstr>Standard</vt:lpwstr>
  </property>
  <property fmtid="{D5CDD505-2E9C-101B-9397-08002B2CF9AE}" pid="9" name="MSIP_Label_24fe2fa2-8093-4776-8a20-2d25f8c7acf2_Name">
    <vt:lpwstr>Internal</vt:lpwstr>
  </property>
  <property fmtid="{D5CDD505-2E9C-101B-9397-08002B2CF9AE}" pid="10" name="MSIP_Label_24fe2fa2-8093-4776-8a20-2d25f8c7acf2_SiteId">
    <vt:lpwstr>887a239c-e092-45fe-92c8-d902c3681567</vt:lpwstr>
  </property>
  <property fmtid="{D5CDD505-2E9C-101B-9397-08002B2CF9AE}" pid="11" name="MSIP_Label_24fe2fa2-8093-4776-8a20-2d25f8c7acf2_ActionId">
    <vt:lpwstr>ea1176df-2158-4496-b928-dbcfdf5818ea</vt:lpwstr>
  </property>
  <property fmtid="{D5CDD505-2E9C-101B-9397-08002B2CF9AE}" pid="12" name="MSIP_Label_24fe2fa2-8093-4776-8a20-2d25f8c7acf2_ContentBits">
    <vt:lpwstr>0</vt:lpwstr>
  </property>
  <property fmtid="{D5CDD505-2E9C-101B-9397-08002B2CF9AE}" pid="13" name="ContentTypeId">
    <vt:lpwstr>0x010100B0890CFB661AC84D96B569471696442A</vt:lpwstr>
  </property>
  <property fmtid="{D5CDD505-2E9C-101B-9397-08002B2CF9AE}" pid="14" name="MediaServiceImageTags">
    <vt:lpwstr/>
  </property>
  <property fmtid="{D5CDD505-2E9C-101B-9397-08002B2CF9AE}" pid="15" name="MSIP_Label_9a1593e3-eb40-4b63-9198-a6ec3e998e52_Enabled">
    <vt:lpwstr>true</vt:lpwstr>
  </property>
  <property fmtid="{D5CDD505-2E9C-101B-9397-08002B2CF9AE}" pid="16" name="MSIP_Label_9a1593e3-eb40-4b63-9198-a6ec3e998e52_SetDate">
    <vt:lpwstr>2023-12-18T16:11:22Z</vt:lpwstr>
  </property>
  <property fmtid="{D5CDD505-2E9C-101B-9397-08002B2CF9AE}" pid="17" name="MSIP_Label_9a1593e3-eb40-4b63-9198-a6ec3e998e52_Method">
    <vt:lpwstr>Privileged</vt:lpwstr>
  </property>
  <property fmtid="{D5CDD505-2E9C-101B-9397-08002B2CF9AE}" pid="18" name="MSIP_Label_9a1593e3-eb40-4b63-9198-a6ec3e998e52_Name">
    <vt:lpwstr>9a1593e3-eb40-4b63-9198-a6ec3e998e52</vt:lpwstr>
  </property>
  <property fmtid="{D5CDD505-2E9C-101B-9397-08002B2CF9AE}" pid="19" name="MSIP_Label_9a1593e3-eb40-4b63-9198-a6ec3e998e52_SiteId">
    <vt:lpwstr>953b0f83-1ce6-45c3-82c9-1d847e372339</vt:lpwstr>
  </property>
  <property fmtid="{D5CDD505-2E9C-101B-9397-08002B2CF9AE}" pid="20" name="MSIP_Label_9a1593e3-eb40-4b63-9198-a6ec3e998e52_ActionId">
    <vt:lpwstr>ecb6f338-db45-48aa-b3fe-201a6a46e6a3</vt:lpwstr>
  </property>
  <property fmtid="{D5CDD505-2E9C-101B-9397-08002B2CF9AE}" pid="21" name="MSIP_Label_9a1593e3-eb40-4b63-9198-a6ec3e998e52_ContentBits">
    <vt:lpwstr>4</vt:lpwstr>
  </property>
</Properties>
</file>